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omments1.xml" ContentType="application/vnd.openxmlformats-officedocument.spreadsheetml.comments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drawings/drawing3.xml" ContentType="application/vnd.openxmlformats-officedocument.drawing+xml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omments3.xml" ContentType="application/vnd.openxmlformats-officedocument.spreadsheetml.comments+xml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drawings/drawing5.xml" ContentType="application/vnd.openxmlformats-officedocument.drawing+xml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oxo\Desktop\Rate Case &amp; MFR\POD\C\"/>
    </mc:Choice>
  </mc:AlternateContent>
  <xr:revisionPtr revIDLastSave="0" documentId="8_{A9249F6A-7E41-47F9-9869-7800235D5740}" xr6:coauthVersionLast="47" xr6:coauthVersionMax="47" xr10:uidLastSave="{00000000-0000-0000-0000-000000000000}"/>
  <bookViews>
    <workbookView xWindow="-108" yWindow="-108" windowWidth="23256" windowHeight="12576" tabRatio="920" firstSheet="2" activeTab="2" xr2:uid="{20346A7A-7884-415A-A23B-40C5795AA045}"/>
  </bookViews>
  <sheets>
    <sheet name="C-12 SAP" sheetId="1" state="hidden" r:id="rId1"/>
    <sheet name="C-12 Detail 2019" sheetId="2" state="hidden" r:id="rId2"/>
    <sheet name="C-12" sheetId="4" r:id="rId3"/>
    <sheet name="C-12 Detail 2025 " sheetId="3" r:id="rId4"/>
    <sheet name="TB Report" sheetId="5" r:id="rId5"/>
    <sheet name="2025B_Recoverable Conservation" sheetId="13" r:id="rId6"/>
    <sheet name="2025B Customer" sheetId="16" r:id="rId7"/>
    <sheet name="C-12 2023 Actuals" sheetId="6" r:id="rId8"/>
    <sheet name="2023 FERC Actuals" sheetId="7" r:id="rId9"/>
    <sheet name="2023A Recoverable Conservation" sheetId="14" r:id="rId10"/>
    <sheet name="2023A Customer" sheetId="15" r:id="rId11"/>
    <sheet name="2023A SPP" sheetId="17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\A" localSheetId="5">'[1]Page 13A'!#REF!</definedName>
    <definedName name="\A">#REF!</definedName>
    <definedName name="\B">#REF!</definedName>
    <definedName name="\C" localSheetId="5">'[1]Page 13A'!#REF!</definedName>
    <definedName name="\C">#REF!</definedName>
    <definedName name="\D">'[1]Page 13A'!#REF!</definedName>
    <definedName name="\E">#REF!</definedName>
    <definedName name="\F">#REF!</definedName>
    <definedName name="\J">#REF!</definedName>
    <definedName name="\K">#REF!</definedName>
    <definedName name="\L">#REF!</definedName>
    <definedName name="\M">'[1]Page 29A'!#REF!</definedName>
    <definedName name="\N">'[1]Page 29A'!#REF!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X">#REF!</definedName>
    <definedName name="\Y">#REF!</definedName>
    <definedName name="\Z" localSheetId="5">#REF!</definedName>
    <definedName name="\Z">#REF!</definedName>
    <definedName name="_1_237_S">#REF!</definedName>
    <definedName name="_12MEACT">'[2]Page 1'!#REF!</definedName>
    <definedName name="_12MEBUD">'[2]Page 1'!#REF!</definedName>
    <definedName name="_14352">'[3]SUM 143'!$C$21:$N$21</definedName>
    <definedName name="_14A">#REF!</definedName>
    <definedName name="_14B">'[1]Page 14A'!#REF!</definedName>
    <definedName name="_14C">'[1]Page 14A'!#REF!</definedName>
    <definedName name="_14D">'[1]Page 14A'!#REF!</definedName>
    <definedName name="_15A">#REF!</definedName>
    <definedName name="_15B">'[1]Page 15A'!#REF!</definedName>
    <definedName name="_15C">'[1]Page 15A'!#REF!</definedName>
    <definedName name="_15D">'[4]Page 15A'!#REF!</definedName>
    <definedName name="_16A_1">#REF!</definedName>
    <definedName name="_16A_2">'[1]Page 16A'!#REF!</definedName>
    <definedName name="_16B_1">'[1]Page 16A'!#REF!</definedName>
    <definedName name="_16B_2">'[1]Page 16A'!#REF!</definedName>
    <definedName name="_16C_1">'[1]Page 16A'!#REF!</definedName>
    <definedName name="_16C_2">'[1]Page 16A'!#REF!</definedName>
    <definedName name="_16D_1">'[4]Page 16A'!#REF!</definedName>
    <definedName name="_16D_2">'[4]Page 16A'!#REF!</definedName>
    <definedName name="_17">#REF!</definedName>
    <definedName name="_181">#REF!</definedName>
    <definedName name="_1A_CONSOLIDATE">#REF!</definedName>
    <definedName name="_1B_CONSOLIDATE">#REF!</definedName>
    <definedName name="_1C_CONSOLIDATE">#REF!</definedName>
    <definedName name="_1D_CONSOLIDATE">#REF!</definedName>
    <definedName name="_2_427_S">#REF!</definedName>
    <definedName name="_3_43199">#REF!</definedName>
    <definedName name="_3A_CONSOLIDATE">#REF!</definedName>
    <definedName name="_3B_CONSOLIDATE">#REF!</definedName>
    <definedName name="_3C_CONSOLIDATE">#REF!</definedName>
    <definedName name="_3D_CONSOLIDATE">#REF!</definedName>
    <definedName name="_3RD_QUARTER">#REF!</definedName>
    <definedName name="_4B_21">#REF!</definedName>
    <definedName name="_4TH_QUARTER">"$AC$4:$AN$45"</definedName>
    <definedName name="_6B_22">#REF!</definedName>
    <definedName name="_904HIST">#REF!</definedName>
    <definedName name="_BSA2">#REF!</definedName>
    <definedName name="_BSL2">#REF!</definedName>
    <definedName name="_BUD1">#REF!</definedName>
    <definedName name="_C44">#REF!</definedName>
    <definedName name="_C45">#REF!</definedName>
    <definedName name="_C46">#REF!</definedName>
    <definedName name="_C47">#REF!</definedName>
    <definedName name="_C49">#REF!</definedName>
    <definedName name="_CFL2">#REF!</definedName>
    <definedName name="_Fill" hidden="1">'[1]Page 29A'!#REF!</definedName>
    <definedName name="_IST2">#REF!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_SS2">#REF!</definedName>
    <definedName name="a">[5]Sheet1!$B$10</definedName>
    <definedName name="ACCT">#REF!</definedName>
    <definedName name="Acct_22821_92520">'[6]2282020 and 30'!#REF!</definedName>
    <definedName name="Acct_22822_23_92521">'[6]2282010'!#REF!</definedName>
    <definedName name="ACCT_VARIANCE">#REF!</definedName>
    <definedName name="AL">#REF!</definedName>
    <definedName name="ALTJE">#REF!</definedName>
    <definedName name="AP_OTHER">#REF!</definedName>
    <definedName name="APR_PG_18_A">'[7]Page 18B'!#REF!</definedName>
    <definedName name="ASSUMPTIONS">#REF!</definedName>
    <definedName name="B_PLAN_1">'[8]Business Plan'!#REF!</definedName>
    <definedName name="B_PLAN_2">#REF!</definedName>
    <definedName name="B_PLAN_3">#REF!</definedName>
    <definedName name="B_PLAN_4">'[8]Business Plan'!#REF!</definedName>
    <definedName name="BAD_DEBT_HISTORY_FOR_JE_20">#REF!</definedName>
    <definedName name="BAD_DEBT_RATE">#REF!</definedName>
    <definedName name="BAD_DEBT_VAR">#REF!</definedName>
    <definedName name="BADDEBT">#REF!</definedName>
    <definedName name="BalDatData" localSheetId="5">#REF!</definedName>
    <definedName name="BalDatData">#REF!</definedName>
    <definedName name="BDLEVEL">#REF!</definedName>
    <definedName name="BENEFITS" localSheetId="5">#REF!</definedName>
    <definedName name="BENEFITS">#REF!</definedName>
    <definedName name="BENEFITS_EXP">#REF!</definedName>
    <definedName name="BKUP_3A">'[9]Page 3A'!#REF!</definedName>
    <definedName name="BKUP_3B">'[9]Page 3B'!#REF!</definedName>
    <definedName name="BKUP_3C">'[9]Page 3C'!#REF!</definedName>
    <definedName name="BKUP_3D">'[9]Page 3D'!#REF!</definedName>
    <definedName name="BORDER">#REF!</definedName>
    <definedName name="BS_ACC_NUM">#REF!</definedName>
    <definedName name="BS_Forecast">#REF!</definedName>
    <definedName name="BS_Plan">#REF!</definedName>
    <definedName name="BS_Plan2">#REF!</definedName>
    <definedName name="BSACCTS">#REF!</definedName>
    <definedName name="BSDOWNLOAD">#REF!</definedName>
    <definedName name="BSFERC">#REF!</definedName>
    <definedName name="BSHEADER">#REF!</definedName>
    <definedName name="BTLTAX">#REF!</definedName>
    <definedName name="BTLTAXES">#REF!</definedName>
    <definedName name="BTLTXBUD">#REF!</definedName>
    <definedName name="BTUBudget">#REF!</definedName>
    <definedName name="BtuCY">#REF!</definedName>
    <definedName name="BTUPY">#REF!</definedName>
    <definedName name="BUD_Int_Exp_5A">#REF!</definedName>
    <definedName name="BUD_Int_Exp_5B">#REF!</definedName>
    <definedName name="BUD_Int_Exp_5D">#REF!</definedName>
    <definedName name="BUD_IS_1A">'[10]Page 1A'!#REF!</definedName>
    <definedName name="BUD_IS_1B">'[10]Page 1A'!#REF!</definedName>
    <definedName name="BUD_IS_1D">'[10]Page 1A'!#REF!</definedName>
    <definedName name="BUD_OI_4A">#REF!</definedName>
    <definedName name="BUD_OI_4B">#REF!</definedName>
    <definedName name="BUD_OI_4D">#REF!</definedName>
    <definedName name="budget">[11]BUDGET!$A$8:$O$1000</definedName>
    <definedName name="Budget_Prep" localSheetId="5">#REF!</definedName>
    <definedName name="Budget_Prep">#REF!</definedName>
    <definedName name="BUDGET2000">'[12]Page 4'!$A$2:$O$233</definedName>
    <definedName name="BUDGET4A">#REF!</definedName>
    <definedName name="BUDGET4B">#REF!</definedName>
    <definedName name="BUDGET4C">#REF!</definedName>
    <definedName name="CASHFLS">'[13]CASH FLOWS BKUP'!#REF!</definedName>
    <definedName name="CF_Forecast">#REF!</definedName>
    <definedName name="CF_Plan">#REF!</definedName>
    <definedName name="CF_Plan2">#REF!</definedName>
    <definedName name="CF_Summary">'[14]TABLE OF CONTENTS'!$A$1:$M$20</definedName>
    <definedName name="CFIN1">'[1]Page 13A'!#REF!</definedName>
    <definedName name="CFIN2">'[1]Page 13A'!#REF!</definedName>
    <definedName name="CFIN3">'[1]Page 13A'!#REF!</definedName>
    <definedName name="CFPRES">#REF!</definedName>
    <definedName name="CM_ACT_ACT">#REF!</definedName>
    <definedName name="CM_ACT_BUD">#REF!</definedName>
    <definedName name="CM_BASE_REV">[15]BASE!#REF!</definedName>
    <definedName name="CM_GWH_SALES">#REF!</definedName>
    <definedName name="CMACT">'[2]Page 1'!#REF!</definedName>
    <definedName name="CMACTTBRR">#REF!</definedName>
    <definedName name="CMBUD">'[2]Page 1'!#REF!</definedName>
    <definedName name="CMBUDTBRR">#REF!</definedName>
    <definedName name="CMDETAIL">#REF!</definedName>
    <definedName name="CMOOR">#REF!</definedName>
    <definedName name="CMREVANAL">#REF!</definedName>
    <definedName name="CMTAX">#REF!</definedName>
    <definedName name="CO._NAME__Lake_Worth_Utility_____MWHs">"MKT_BASED_SALES12"</definedName>
    <definedName name="CONSCF4A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ConsumpPY">#REF!</definedName>
    <definedName name="CONTENTS">#REF!</definedName>
    <definedName name="cur">#REF!</definedName>
    <definedName name="CURACT">'[1]Page 13A'!#REF!</definedName>
    <definedName name="CURBUD">'[1]Page 13A'!#REF!</definedName>
    <definedName name="DAT">'[16]DAT ACCOUNTS'!$A$1:$C$65536</definedName>
    <definedName name="DATE">#REF!</definedName>
    <definedName name="DEC">#REF!</definedName>
    <definedName name="DEC_Proj">#REF!</definedName>
    <definedName name="DEFERRED">#REF!</definedName>
    <definedName name="DEFERRED_A">#REF!</definedName>
    <definedName name="DEFREVCALC">#REF!</definedName>
    <definedName name="deprec">#REF!</definedName>
    <definedName name="DETAIL146234">'[17]DL 1209'!#REF!</definedName>
    <definedName name="DetailCheck3B">'[1]Page 3B'!#REF!</definedName>
    <definedName name="DIST">#REF!</definedName>
    <definedName name="DISTLIST">#REF!</definedName>
    <definedName name="DocketNum">[18]Sheet1!$B$5</definedName>
    <definedName name="DOWNLOAD">[19]download!$A$1:$E$8191</definedName>
    <definedName name="DOWNLOAD_1099">#REF!</definedName>
    <definedName name="ECONOMY">#REF!</definedName>
    <definedName name="ECONPURCHASE">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p">#REF!</definedName>
    <definedName name="ESOP_GOAL">#REF!</definedName>
    <definedName name="ESOPWP">#REF!</definedName>
    <definedName name="EXAMPLE">#REF!</definedName>
    <definedName name="EXHIBIT_C_IS">#REF!</definedName>
    <definedName name="EXPENSE">#REF!</definedName>
    <definedName name="FAS_106">#REF!</definedName>
    <definedName name="FIN_PG_18">#REF!</definedName>
    <definedName name="FIN_PG_18_B">'[20]Page 18A'!#REF!</definedName>
    <definedName name="FIN_PG_18A">#REF!</definedName>
    <definedName name="FIN_PG_18B">#REF!</definedName>
    <definedName name="FIN_PG_20">#REF!</definedName>
    <definedName name="FIN_PG_20_BUDGET_20A">#REF!</definedName>
    <definedName name="FIN_PG_20_BUDGET_20B">#REF!</definedName>
    <definedName name="FIN_PG_20A_CM_05">#REF!</definedName>
    <definedName name="FIN_PG_20B_ACTUAL">#REF!</definedName>
    <definedName name="FIN_PG_20B_BUDGET">#REF!</definedName>
    <definedName name="FIN_PG_20B_CM_05">#REF!</definedName>
    <definedName name="FIN_PG_20B_YTD_05">#REF!</definedName>
    <definedName name="FinActDetails">'[1]Page 3A'!#REF!</definedName>
    <definedName name="Financial_Summary">#REF!</definedName>
    <definedName name="FINP1">'[21]Page 13B'!#REF!</definedName>
    <definedName name="FINP2">'[1]Page 13A'!#REF!</definedName>
    <definedName name="FINP3">'[1]Page 13A'!#REF!</definedName>
    <definedName name="FMPA_JURIS_D">#REF!</definedName>
    <definedName name="FMPA_JURIS_D1">#REF!</definedName>
    <definedName name="FMPA_RESALE">#REF!</definedName>
    <definedName name="FOR_DENISE_O.">'[17]DL 1209'!#REF!</definedName>
    <definedName name="FORE_VS_FORE">#REF!</definedName>
    <definedName name="Fringe" localSheetId="5">'[22]2003 TEC Fringe Rates'!#REF!</definedName>
    <definedName name="Fringe">'[22]2003 TEC Fringe Rates'!#REF!</definedName>
    <definedName name="Fuel2004">'[23]FD 2004'!$C$319:$Q$378</definedName>
    <definedName name="FuelBudget">#REF!</definedName>
    <definedName name="FuelCY">#REF!</definedName>
    <definedName name="FuelPY">#REF!</definedName>
    <definedName name="GA_Master_Download_data_comes_from_P_\DOWNLOAD\dl_MMYY">#REF!</definedName>
    <definedName name="GLDOWNLOAD">#REF!</definedName>
    <definedName name="GrossBudget">#REF!</definedName>
    <definedName name="GrossCY">#REF!</definedName>
    <definedName name="GrossPY">#REF!</definedName>
    <definedName name="HistYear">[24]Sheet1!$B$17</definedName>
    <definedName name="HOME">#REF!</definedName>
    <definedName name="IBORDER">#REF!</definedName>
    <definedName name="IE_SUMMARY">#REF!</definedName>
    <definedName name="IGN_2004">#REF!</definedName>
    <definedName name="IGN_2005">#REF!</definedName>
    <definedName name="IGN_2006">#REF!</definedName>
    <definedName name="IGN_2007">#REF!</definedName>
    <definedName name="INPUT1">#REF!</definedName>
    <definedName name="INPUT1A">#REF!</definedName>
    <definedName name="INPUT2">#REF!</definedName>
    <definedName name="INPUT2A">#REF!</definedName>
    <definedName name="INPUT2B">#REF!</definedName>
    <definedName name="INPUT2C">#REF!</definedName>
    <definedName name="INPUT3">#REF!</definedName>
    <definedName name="Int_Exp_5A">#REF!</definedName>
    <definedName name="Int_Exp_5B">#REF!</definedName>
    <definedName name="Int_Exp_5D">#REF!</definedName>
    <definedName name="INTEXP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40400.7187615741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39314.6042013889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">#REF!</definedName>
    <definedName name="IS_1B">'[10]Page 1A'!#REF!</definedName>
    <definedName name="IS_1C">'[10]Page 1A'!#REF!</definedName>
    <definedName name="IS_1D">'[10]Page 1A'!#REF!</definedName>
    <definedName name="IS_ACC_NUM">#REF!</definedName>
    <definedName name="IS_Forecast">#REF!</definedName>
    <definedName name="IS_Monthly">#REF!</definedName>
    <definedName name="IS_Plan">#REF!</definedName>
    <definedName name="IS_Plan2">#REF!</definedName>
    <definedName name="IS2_">#REF!</definedName>
    <definedName name="ISACCTS">#REF!</definedName>
    <definedName name="ISDOWNLOAD">#REF!</definedName>
    <definedName name="ISFERC">#REF!</definedName>
    <definedName name="ISHEADER">#REF!</definedName>
    <definedName name="ISPRES">#REF!</definedName>
    <definedName name="jan">#REF!</definedName>
    <definedName name="JE">#REF!</definedName>
    <definedName name="JE_90004">#REF!</definedName>
    <definedName name="JE2BUP">#REF!</definedName>
    <definedName name="JE2PG1">#REF!</definedName>
    <definedName name="JE2PG2">#REF!</definedName>
    <definedName name="JE2PG3">#REF!</definedName>
    <definedName name="JE2PG4">#REF!</definedName>
    <definedName name="JE4PG1">#REF!</definedName>
    <definedName name="JE4PG2">#REF!</definedName>
    <definedName name="JE4PG3">#REF!</definedName>
    <definedName name="JE4PG4">#REF!</definedName>
    <definedName name="JE4PG5">#REF!</definedName>
    <definedName name="JE4PG6">#REF!</definedName>
    <definedName name="JE4PG7">#REF!</definedName>
    <definedName name="JE4PG8">#REF!</definedName>
    <definedName name="je90006a">'[25]JE 6 Form'!#REF!</definedName>
    <definedName name="JEBRKDN">'[1]Page 13A'!#REF!</definedName>
    <definedName name="JURIS_G">#REF!</definedName>
    <definedName name="JURIS_G1">#REF!</definedName>
    <definedName name="JURIS_G2">#REF!</definedName>
    <definedName name="JURIS_G3">#REF!</definedName>
    <definedName name="kjlsdjfl">'[26]PG 19  A_B'!$C$2:$R$70</definedName>
    <definedName name="LAST_YEAR">'[11]LAST YEAR'!$A$2:$D$2700</definedName>
    <definedName name="LORICLARKDATA">'[17]DL 1209'!#REF!</definedName>
    <definedName name="MACROS">[27]UPDATES!$A$6</definedName>
    <definedName name="MISC_CM">#REF!</definedName>
    <definedName name="MISC_QTR">#REF!</definedName>
    <definedName name="MISC_SRV_1995">#REF!</definedName>
    <definedName name="MISC_SRV_1996">#REF!</definedName>
    <definedName name="MISC_SRV_1998">#REF!</definedName>
    <definedName name="MISC_SRV_1999">#REF!</definedName>
    <definedName name="MISC_SRV_BUD">#REF!</definedName>
    <definedName name="MISC_SRV_FRCST">#REF!</definedName>
    <definedName name="MISC_YTD">#REF!</definedName>
    <definedName name="MKT_BASED_PUR">#REF!</definedName>
    <definedName name="MKT_BASED_PUR1">#REF!</definedName>
    <definedName name="MKT_BASED_PUR2">#REF!</definedName>
    <definedName name="MODATA2">'[1]Page 29A'!#REF!</definedName>
    <definedName name="MODATA3">#REF!</definedName>
    <definedName name="MONTH">[11]DOWNLOAD!$G$3</definedName>
    <definedName name="MONTH_NUMBER">'[1]Page 29A'!#REF!</definedName>
    <definedName name="monthly_factor">#REF!</definedName>
    <definedName name="MS_CM_ACT_ACT">#REF!</definedName>
    <definedName name="MS_CM_ACT_BUD">#REF!</definedName>
    <definedName name="MS_QTR_ACT_ACT">#REF!</definedName>
    <definedName name="MS_QTR_ACT_BUD">#REF!</definedName>
    <definedName name="MS_YTD_ACT_ACT">#REF!</definedName>
    <definedName name="MS_YTD_ACT_BUD">#REF!</definedName>
    <definedName name="NetBudget">#REF!</definedName>
    <definedName name="NetCY">#REF!</definedName>
    <definedName name="NetPY">#REF!</definedName>
    <definedName name="o">#REF!</definedName>
    <definedName name="OI_4A">#REF!</definedName>
    <definedName name="OI_4B">#REF!</definedName>
    <definedName name="OI_4D">#REF!</definedName>
    <definedName name="OISBUDG">#REF!</definedName>
    <definedName name="ONE">#REF!</definedName>
    <definedName name="OOR">[28]DOWNLOAD!#REF!</definedName>
    <definedName name="OOR_1997ACT">#REF!</definedName>
    <definedName name="OOR_1998ACT">#REF!</definedName>
    <definedName name="OOR_ACT">#REF!</definedName>
    <definedName name="OOR_BUD">#REF!</definedName>
    <definedName name="OOR_CURYRBUD">#REF!</definedName>
    <definedName name="OOR94ACT">#REF!</definedName>
    <definedName name="OOR97ACTYTD">#REF!</definedName>
    <definedName name="OOR98ACTYTD">#REF!</definedName>
    <definedName name="OORACT">#REF!</definedName>
    <definedName name="OORBUD">#REF!</definedName>
    <definedName name="OORBUDYTD">#REF!</definedName>
    <definedName name="OORCM_ACT_PRIOR">#REF!</definedName>
    <definedName name="OORSSGOAL">#REF!</definedName>
    <definedName name="OORVPACTYTD">#REF!</definedName>
    <definedName name="OORVPBUDYTD">#REF!</definedName>
    <definedName name="OPT_PROVISION">#REF!</definedName>
    <definedName name="OTHER_CF">#REF!</definedName>
    <definedName name="OTHER_CR">#REF!</definedName>
    <definedName name="OTHER_ELEC_REV">#REF!</definedName>
    <definedName name="OtherBud">#REF!</definedName>
    <definedName name="OtherCY">#REF!</definedName>
    <definedName name="OtherPY">#REF!</definedName>
    <definedName name="OUC">#REF!</definedName>
    <definedName name="OUC_AMORTIZATIO">#REF!</definedName>
    <definedName name="P">'[1]Page 29A'!#REF!</definedName>
    <definedName name="PAGE_1">'[3]SUM 182'!$A$1:$Q$27</definedName>
    <definedName name="Page_19A">#REF!</definedName>
    <definedName name="Page_19B">#REF!</definedName>
    <definedName name="Page_20A">#REF!</definedName>
    <definedName name="Page_20B">#REF!</definedName>
    <definedName name="Page_21A">#REF!</definedName>
    <definedName name="Page_21B">#REF!</definedName>
    <definedName name="Page_22B">'[1]Page 22A'!#REF!</definedName>
    <definedName name="Page_23B">'[1]Page 23A'!#REF!</definedName>
    <definedName name="Page_24A">#REF!</definedName>
    <definedName name="Page_24B">'[1]Page 24A'!#REF!</definedName>
    <definedName name="Page_25B">'[1]Page 25A'!#REF!</definedName>
    <definedName name="Page_26B">'[1]Page 26A'!#REF!</definedName>
    <definedName name="Page_27B">'[1]Page 27A'!#REF!</definedName>
    <definedName name="Page_2B">'[10]Page 2A'!#REF!</definedName>
    <definedName name="Page_8">'[29]LTD Principal'!#REF!</definedName>
    <definedName name="PAGE10">#REF!</definedName>
    <definedName name="Page18A">#REF!</definedName>
    <definedName name="Page18B">#REF!</definedName>
    <definedName name="Page18BDetail">#REF!</definedName>
    <definedName name="Page18Detail">#REF!</definedName>
    <definedName name="PAGE1A">'[30]Page 1 last month YTD'!#REF!</definedName>
    <definedName name="PAGE1B">'[1]Page 1A'!#REF!</definedName>
    <definedName name="PAGE1C">'[30]Page 1 last month YTD'!#REF!</definedName>
    <definedName name="PAGE1D">'[30]Page 1 last month YTD'!#REF!</definedName>
    <definedName name="PAGE1D2">'[30]Page 1 last month YTD'!#REF!</definedName>
    <definedName name="PAGE2A">#REF!</definedName>
    <definedName name="PAGE2B">#REF!</definedName>
    <definedName name="PAGE3">#REF!</definedName>
    <definedName name="PAGE3_FINAL">#REF!</definedName>
    <definedName name="PAGE3A">'[21]Page 2B'!#REF!</definedName>
    <definedName name="Page3B.">#REF!</definedName>
    <definedName name="PAGE3C">'[21]Page 2B'!#REF!</definedName>
    <definedName name="PAGE3D">'[21]Page 2B'!#REF!</definedName>
    <definedName name="PAGE4A">#REF!</definedName>
    <definedName name="PAGE4AWS">#REF!</definedName>
    <definedName name="PAGE4B">#REF!</definedName>
    <definedName name="PAGE4C">#REF!</definedName>
    <definedName name="PAGE4D">#REF!</definedName>
    <definedName name="PAGE5B">'[1]Page 4A'!#REF!</definedName>
    <definedName name="PAGE5C">'[1]Page 4A'!#REF!</definedName>
    <definedName name="PAGE6">#REF!</definedName>
    <definedName name="PAGE6A">'[1]Page 5B'!#REF!</definedName>
    <definedName name="PAGE6B">'[21]Page 5A'!#REF!</definedName>
    <definedName name="PAGE6C">'[1]Page 5B'!#REF!</definedName>
    <definedName name="PAGE7">#REF!</definedName>
    <definedName name="PAGE8">#REF!</definedName>
    <definedName name="PAGE9">#REF!</definedName>
    <definedName name="PE_C_MO">#REF!</definedName>
    <definedName name="PE_C_QTR">#REF!</definedName>
    <definedName name="PE_C_YTD">#REF!</definedName>
    <definedName name="PE_CPYIS">'[2]PEC Income Stmt'!#REF!</definedName>
    <definedName name="PENSION_CHANGE" localSheetId="5">#REF!</definedName>
    <definedName name="PENSION_CHANGE">#REF!</definedName>
    <definedName name="PG_1">#REF!</definedName>
    <definedName name="PG_2">'[11]Actual check'!#REF!</definedName>
    <definedName name="PG_CK_2000">#REF!</definedName>
    <definedName name="PG_Ck_2001">#REF!</definedName>
    <definedName name="PG_CK_97">#REF!</definedName>
    <definedName name="PG_CK_98">#REF!</definedName>
    <definedName name="PG_CK_99">#REF!</definedName>
    <definedName name="PG4ABUD">#REF!</definedName>
    <definedName name="PGIII_10">#REF!</definedName>
    <definedName name="PGIII_11">#REF!</definedName>
    <definedName name="PGIII_12">#REF!</definedName>
    <definedName name="PGIII_13">#REF!</definedName>
    <definedName name="PGIII_14">#REF!</definedName>
    <definedName name="PGIII_15">#REF!</definedName>
    <definedName name="PGIII_1A">#REF!</definedName>
    <definedName name="PGIII_2">#REF!</definedName>
    <definedName name="PGIII_3">#REF!</definedName>
    <definedName name="PGIII_4">#REF!</definedName>
    <definedName name="PGIII_5">#REF!</definedName>
    <definedName name="PGIII_6">#REF!</definedName>
    <definedName name="PGIII_7">#REF!</definedName>
    <definedName name="PGIII_8">#REF!</definedName>
    <definedName name="PGIII_9">#REF!</definedName>
    <definedName name="PLANBOOK_CF1">#REF!</definedName>
    <definedName name="PLANBOOK_CF2">#REF!</definedName>
    <definedName name="PLANBOOK_CF3">#REF!</definedName>
    <definedName name="PLANBSP1">#REF!</definedName>
    <definedName name="PLANBSP2">#REF!</definedName>
    <definedName name="PLANCAPS">#REF!</definedName>
    <definedName name="PLANCFP3">#REF!</definedName>
    <definedName name="PLANCFP4">#REF!</definedName>
    <definedName name="PLANCFP5">#REF!</definedName>
    <definedName name="PLANCFP6">#REF!</definedName>
    <definedName name="PLANCFP7">#REF!</definedName>
    <definedName name="PLANIS">#REF!</definedName>
    <definedName name="PLANISP1">#REF!</definedName>
    <definedName name="PLANISP2">#REF!</definedName>
    <definedName name="PLANISP3">#REF!</definedName>
    <definedName name="PLANT_SCHEDULE">[31]PLANT!#REF!</definedName>
    <definedName name="PLine1">[18]Sheet1!$B$8</definedName>
    <definedName name="PLine2">[18]Sheet1!$B$9</definedName>
    <definedName name="PLine3">[18]Sheet1!$B$10</definedName>
    <definedName name="PLine4">[18]Sheet1!$B$11</definedName>
    <definedName name="PLNQTBS1">#REF!</definedName>
    <definedName name="PLNQTBS2">#REF!</definedName>
    <definedName name="PMTAX">#REF!</definedName>
    <definedName name="PRACT">'[1]Page 13A'!#REF!</definedName>
    <definedName name="PRESBSA1">#REF!</definedName>
    <definedName name="PRESBSA2">#REF!</definedName>
    <definedName name="PRESCFLW">#REF!</definedName>
    <definedName name="PreviousPmntDate">#REF!</definedName>
    <definedName name="_xlnm.Print_Area" localSheetId="5">#REF!</definedName>
    <definedName name="_xlnm.Print_Area" localSheetId="2">'C-12'!$A$1:$S$52</definedName>
    <definedName name="_xlnm.Print_Area" localSheetId="0">'C-12 SAP'!$A$1:$R$51</definedName>
    <definedName name="_xlnm.Print_Area">#REF!</definedName>
    <definedName name="Print_Area_MI">'[3]SUM 143'!$A$1:$O$40</definedName>
    <definedName name="PRINT_DRAFT">#REF!</definedName>
    <definedName name="PRINT_FINAL">#REF!</definedName>
    <definedName name="PRINT_MACRO">#REF!</definedName>
    <definedName name="PRINT_NOTE">#REF!</definedName>
    <definedName name="_xlnm.Print_Titles">#REF!</definedName>
    <definedName name="PriorYear">[24]Sheet1!$B$16</definedName>
    <definedName name="PROCEDURES">#REF!</definedName>
    <definedName name="PRPRACT">'[1]Page 13A'!#REF!</definedName>
    <definedName name="PURCHPWR">#REF!</definedName>
    <definedName name="PYBS">#REF!</definedName>
    <definedName name="PYEGYASSTS">#REF!</definedName>
    <definedName name="PYEGYLIABS">#REF!</definedName>
    <definedName name="PYISWP">#REF!</definedName>
    <definedName name="PYVAR">#REF!</definedName>
    <definedName name="QTR_ACT_ACT">#REF!</definedName>
    <definedName name="QTR_ACT_BUD">#REF!</definedName>
    <definedName name="QTR_BASE_REV">[15]BASE!#REF!</definedName>
    <definedName name="QTR_GWH_SALES">#REF!</definedName>
    <definedName name="QTRACTTBRR">#REF!</definedName>
    <definedName name="QTRBUDTBRR">#REF!</definedName>
    <definedName name="QTRDETAIL">#REF!</definedName>
    <definedName name="QTROOR">#REF!</definedName>
    <definedName name="QTRREVAN">#REF!</definedName>
    <definedName name="RATE">#REF!</definedName>
    <definedName name="RateTable">#REF!</definedName>
    <definedName name="RECON">#REF!</definedName>
    <definedName name="RECON_A">#REF!</definedName>
    <definedName name="RECON_ASSETS">#REF!</definedName>
    <definedName name="RECON_LIABILITIES">#REF!</definedName>
    <definedName name="RECON_SUMMARY">#REF!</definedName>
    <definedName name="REFORECAST_1">#REF!</definedName>
    <definedName name="REFORECAST_2">#REF!</definedName>
    <definedName name="REFORECAST_3">#REF!</definedName>
    <definedName name="REFORECAST_4">#REF!</definedName>
    <definedName name="REFORECAST_5">#REF!</definedName>
    <definedName name="REG_SUPPORT">'[32]REG. A. L.'!#REF!</definedName>
    <definedName name="RENT_CM">#REF!</definedName>
    <definedName name="RENT_QTR">#REF!</definedName>
    <definedName name="RENT_YTD">#REF!</definedName>
    <definedName name="RESERVES">'[33]BS ACCTS'!$A$1:$P$300</definedName>
    <definedName name="RESIDUAL_CM">#REF!</definedName>
    <definedName name="RESIDUALS_QTR">#REF!</definedName>
    <definedName name="REV_RECAP">#REF!</definedName>
    <definedName name="REV_RECAP_HDR">#REF!</definedName>
    <definedName name="rev153data">#REF!</definedName>
    <definedName name="rev451data">#REF!</definedName>
    <definedName name="REVENUE">#REF!</definedName>
    <definedName name="REVENUECALC">#REF!</definedName>
    <definedName name="REVHIST">#REF!</definedName>
    <definedName name="REVIEW">#REF!</definedName>
    <definedName name="ROE_COMPARISON">#REF!</definedName>
    <definedName name="sally">[34]UPDATES!$A$6</definedName>
    <definedName name="SAVINGS_PLAN" localSheetId="5">#REF!</definedName>
    <definedName name="SAVINGS_PLAN">#REF!</definedName>
    <definedName name="SCHC22P1" localSheetId="5">#REF!</definedName>
    <definedName name="SCHC22P1">#REF!</definedName>
    <definedName name="SCHC22P2" localSheetId="5">#REF!</definedName>
    <definedName name="SCHC22P2">#REF!</definedName>
    <definedName name="SCHED">#REF!</definedName>
    <definedName name="SettlementDate">#REF!</definedName>
    <definedName name="SHARES">#REF!</definedName>
    <definedName name="SUMMARY">#REF!</definedName>
    <definedName name="SURV">#REF!</definedName>
    <definedName name="TABLE">#REF!</definedName>
    <definedName name="TABLE2">#REF!</definedName>
    <definedName name="Table2008">#REF!</definedName>
    <definedName name="Table2009">#REF!</definedName>
    <definedName name="TABLE2A">#REF!</definedName>
    <definedName name="TABLE3">#REF!</definedName>
    <definedName name="TABLE3A">#REF!</definedName>
    <definedName name="TAXWSHT">#REF!</definedName>
    <definedName name="TBRR">#REF!</definedName>
    <definedName name="TBRRBUD">#REF!</definedName>
    <definedName name="TEFIS99">#REF!</definedName>
    <definedName name="TestYear">[35]Sheet1!$B$15</definedName>
    <definedName name="TITLE_CELL">#REF!</definedName>
    <definedName name="TOTAVG">'[36]SURV REPORT'!$A$3</definedName>
    <definedName name="TWMODATA">'[1]Page 29A'!#REF!</definedName>
    <definedName name="TWMONTH">#REF!</definedName>
    <definedName name="TWO">#REF!</definedName>
    <definedName name="UNEMPTAX" localSheetId="5">#REF!</definedName>
    <definedName name="UNEMPTAX">#REF!</definedName>
    <definedName name="VAC.PAY.LIAB">#REF!</definedName>
    <definedName name="VEHDEPWT">#REF!</definedName>
    <definedName name="WKS_BUDCASHFLOW">#REF!</definedName>
    <definedName name="WKS_CMCASHFLOW">#REF!</definedName>
    <definedName name="WKS_CMYTDVEHDEP">#REF!</definedName>
    <definedName name="WKS_PMBUDCASHFL">#REF!</definedName>
    <definedName name="WKS_PMCASHFLO">#REF!</definedName>
    <definedName name="WKS_PMCMCASHFLO">#REF!</definedName>
    <definedName name="WKS_PMYTDCASHFL">#REF!</definedName>
    <definedName name="WKS_PMYTDVEHDP">#REF!</definedName>
    <definedName name="WKS_YTDCASHFLOW">#REF!</definedName>
    <definedName name="WORKSHEET">#REF!</definedName>
    <definedName name="YTD_ACT_ACT">#REF!</definedName>
    <definedName name="YTD_ACT_BUD">#REF!</definedName>
    <definedName name="YTD_BASE_REV">[15]BASE!$B$2:$N$27</definedName>
    <definedName name="YTD_GWH_SALES">#REF!</definedName>
    <definedName name="YTD_MISC_REV">#REF!</definedName>
    <definedName name="YTD_OTHR_ELECT_">#REF!</definedName>
    <definedName name="YTD_RENT">#REF!</definedName>
    <definedName name="YTD_RESIDUAL_RE">#REF!</definedName>
    <definedName name="YTDACT">'[2]Page 1'!#REF!</definedName>
    <definedName name="YTDACTTBRR">#REF!</definedName>
    <definedName name="YTDBUD">'[2]Page 1'!#REF!</definedName>
    <definedName name="YTDBUDTBRR">#REF!</definedName>
    <definedName name="YTDDATA">'[1]Page 29A'!#REF!</definedName>
    <definedName name="YTDDATA2">#REF!</definedName>
    <definedName name="YTDIS">#REF!</definedName>
    <definedName name="YTDMO">'[36]SURV REPORT'!$A$4</definedName>
    <definedName name="YTDOO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" i="4" l="1"/>
  <c r="Q15" i="4"/>
  <c r="Q16" i="4"/>
  <c r="Q13" i="4"/>
  <c r="J37" i="6"/>
  <c r="N20" i="4"/>
  <c r="Q38" i="3"/>
  <c r="F45" i="3"/>
  <c r="J45" i="3" s="1"/>
  <c r="F44" i="3"/>
  <c r="F38" i="3"/>
  <c r="F43" i="3"/>
  <c r="F46" i="3"/>
  <c r="F46" i="6"/>
  <c r="J46" i="6" s="1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102" i="5"/>
  <c r="Y103" i="5"/>
  <c r="Y104" i="5"/>
  <c r="Y105" i="5"/>
  <c r="Y106" i="5"/>
  <c r="Y107" i="5"/>
  <c r="Y108" i="5"/>
  <c r="Y109" i="5"/>
  <c r="Y110" i="5"/>
  <c r="Y111" i="5"/>
  <c r="Y112" i="5"/>
  <c r="Y113" i="5"/>
  <c r="Y114" i="5"/>
  <c r="Y115" i="5"/>
  <c r="Y116" i="5"/>
  <c r="Y117" i="5"/>
  <c r="Y118" i="5"/>
  <c r="Y119" i="5"/>
  <c r="Y120" i="5"/>
  <c r="Y121" i="5"/>
  <c r="Y122" i="5"/>
  <c r="Y123" i="5"/>
  <c r="Y124" i="5"/>
  <c r="Y125" i="5"/>
  <c r="Y126" i="5"/>
  <c r="Y127" i="5"/>
  <c r="Y128" i="5"/>
  <c r="Y129" i="5"/>
  <c r="Y130" i="5"/>
  <c r="Y131" i="5"/>
  <c r="Y132" i="5"/>
  <c r="Y133" i="5"/>
  <c r="Y134" i="5"/>
  <c r="Y135" i="5"/>
  <c r="Y136" i="5"/>
  <c r="Y137" i="5"/>
  <c r="Y138" i="5"/>
  <c r="Y139" i="5"/>
  <c r="Y140" i="5"/>
  <c r="Y141" i="5"/>
  <c r="Y142" i="5"/>
  <c r="Y143" i="5"/>
  <c r="Y144" i="5"/>
  <c r="Y145" i="5"/>
  <c r="Y146" i="5"/>
  <c r="Y147" i="5"/>
  <c r="Y148" i="5"/>
  <c r="Y149" i="5"/>
  <c r="Y150" i="5"/>
  <c r="Y151" i="5"/>
  <c r="Y152" i="5"/>
  <c r="Y153" i="5"/>
  <c r="Y154" i="5"/>
  <c r="Y155" i="5"/>
  <c r="Y156" i="5"/>
  <c r="Y157" i="5"/>
  <c r="Y158" i="5"/>
  <c r="Y159" i="5"/>
  <c r="Y160" i="5"/>
  <c r="Y161" i="5"/>
  <c r="Y162" i="5"/>
  <c r="Y163" i="5"/>
  <c r="Y164" i="5"/>
  <c r="Y165" i="5"/>
  <c r="Y166" i="5"/>
  <c r="Y167" i="5"/>
  <c r="Y168" i="5"/>
  <c r="Y169" i="5"/>
  <c r="Y170" i="5"/>
  <c r="Y171" i="5"/>
  <c r="Y172" i="5"/>
  <c r="Y173" i="5"/>
  <c r="Y174" i="5"/>
  <c r="Y175" i="5"/>
  <c r="Y176" i="5"/>
  <c r="Y177" i="5"/>
  <c r="Y178" i="5"/>
  <c r="Y179" i="5"/>
  <c r="Y180" i="5"/>
  <c r="Y181" i="5"/>
  <c r="Y182" i="5"/>
  <c r="Y183" i="5"/>
  <c r="Y184" i="5"/>
  <c r="Y185" i="5"/>
  <c r="Y186" i="5"/>
  <c r="Y187" i="5"/>
  <c r="Y188" i="5"/>
  <c r="Y189" i="5"/>
  <c r="Y190" i="5"/>
  <c r="Y191" i="5"/>
  <c r="Y192" i="5"/>
  <c r="Y193" i="5"/>
  <c r="Y194" i="5"/>
  <c r="Y195" i="5"/>
  <c r="Y196" i="5"/>
  <c r="Y197" i="5"/>
  <c r="Y198" i="5"/>
  <c r="Y199" i="5"/>
  <c r="Y200" i="5"/>
  <c r="Y201" i="5"/>
  <c r="Y202" i="5"/>
  <c r="Y203" i="5"/>
  <c r="Y204" i="5"/>
  <c r="Y205" i="5"/>
  <c r="Y206" i="5"/>
  <c r="Y207" i="5"/>
  <c r="Y208" i="5"/>
  <c r="Y209" i="5"/>
  <c r="Y210" i="5"/>
  <c r="Y211" i="5"/>
  <c r="Y212" i="5"/>
  <c r="Y213" i="5"/>
  <c r="Y214" i="5"/>
  <c r="Y215" i="5"/>
  <c r="Y216" i="5"/>
  <c r="Y217" i="5"/>
  <c r="Y218" i="5"/>
  <c r="Y219" i="5"/>
  <c r="Y220" i="5"/>
  <c r="Y221" i="5"/>
  <c r="Y222" i="5"/>
  <c r="Y223" i="5"/>
  <c r="Y224" i="5"/>
  <c r="Y225" i="5"/>
  <c r="Y226" i="5"/>
  <c r="Y227" i="5"/>
  <c r="Y228" i="5"/>
  <c r="Y229" i="5"/>
  <c r="Y230" i="5"/>
  <c r="Y231" i="5"/>
  <c r="Y232" i="5"/>
  <c r="Y233" i="5"/>
  <c r="Y234" i="5"/>
  <c r="Y235" i="5"/>
  <c r="Y236" i="5"/>
  <c r="Y237" i="5"/>
  <c r="Y238" i="5"/>
  <c r="Y239" i="5"/>
  <c r="Y240" i="5"/>
  <c r="Y241" i="5"/>
  <c r="Y242" i="5"/>
  <c r="Y243" i="5"/>
  <c r="Y244" i="5"/>
  <c r="Y245" i="5"/>
  <c r="Y246" i="5"/>
  <c r="Y247" i="5"/>
  <c r="Y248" i="5"/>
  <c r="Y249" i="5"/>
  <c r="Y250" i="5"/>
  <c r="Y251" i="5"/>
  <c r="Y252" i="5"/>
  <c r="Y253" i="5"/>
  <c r="Y254" i="5"/>
  <c r="Y255" i="5"/>
  <c r="Y256" i="5"/>
  <c r="Y257" i="5"/>
  <c r="Y258" i="5"/>
  <c r="Y259" i="5"/>
  <c r="Y260" i="5"/>
  <c r="Y261" i="5"/>
  <c r="Y262" i="5"/>
  <c r="Y263" i="5"/>
  <c r="Y264" i="5"/>
  <c r="Y265" i="5"/>
  <c r="Y266" i="5"/>
  <c r="Y267" i="5"/>
  <c r="Y268" i="5"/>
  <c r="Y269" i="5"/>
  <c r="Y270" i="5"/>
  <c r="Y271" i="5"/>
  <c r="Y272" i="5"/>
  <c r="Y273" i="5"/>
  <c r="Y274" i="5"/>
  <c r="Y275" i="5"/>
  <c r="Y276" i="5"/>
  <c r="Y277" i="5"/>
  <c r="Y278" i="5"/>
  <c r="Y279" i="5"/>
  <c r="Y280" i="5"/>
  <c r="Y281" i="5"/>
  <c r="Y282" i="5"/>
  <c r="Y283" i="5"/>
  <c r="Y284" i="5"/>
  <c r="Y285" i="5"/>
  <c r="Y286" i="5"/>
  <c r="Y287" i="5"/>
  <c r="Y288" i="5"/>
  <c r="Y289" i="5"/>
  <c r="Y290" i="5"/>
  <c r="Y291" i="5"/>
  <c r="Y292" i="5"/>
  <c r="Y293" i="5"/>
  <c r="Y294" i="5"/>
  <c r="Y295" i="5"/>
  <c r="Y296" i="5"/>
  <c r="Y297" i="5"/>
  <c r="Y298" i="5"/>
  <c r="Y299" i="5"/>
  <c r="Y300" i="5"/>
  <c r="Y301" i="5"/>
  <c r="Y302" i="5"/>
  <c r="Y303" i="5"/>
  <c r="Y304" i="5"/>
  <c r="Y305" i="5"/>
  <c r="Y306" i="5"/>
  <c r="Y307" i="5"/>
  <c r="Y308" i="5"/>
  <c r="Y309" i="5"/>
  <c r="Y310" i="5"/>
  <c r="Y311" i="5"/>
  <c r="Y312" i="5"/>
  <c r="Y313" i="5"/>
  <c r="Y314" i="5"/>
  <c r="Y315" i="5"/>
  <c r="Y316" i="5"/>
  <c r="Y317" i="5"/>
  <c r="Y318" i="5"/>
  <c r="Y319" i="5"/>
  <c r="Y320" i="5"/>
  <c r="Y321" i="5"/>
  <c r="Y322" i="5"/>
  <c r="Y323" i="5"/>
  <c r="Y324" i="5"/>
  <c r="Y325" i="5"/>
  <c r="Y326" i="5"/>
  <c r="Y327" i="5"/>
  <c r="Y328" i="5"/>
  <c r="Y329" i="5"/>
  <c r="Y330" i="5"/>
  <c r="Y331" i="5"/>
  <c r="Y332" i="5"/>
  <c r="Y333" i="5"/>
  <c r="Y334" i="5"/>
  <c r="Y335" i="5"/>
  <c r="Y336" i="5"/>
  <c r="Y337" i="5"/>
  <c r="Y338" i="5"/>
  <c r="Y339" i="5"/>
  <c r="Y340" i="5"/>
  <c r="Y341" i="5"/>
  <c r="Y342" i="5"/>
  <c r="Y343" i="5"/>
  <c r="Y344" i="5"/>
  <c r="Y345" i="5"/>
  <c r="Y346" i="5"/>
  <c r="Y347" i="5"/>
  <c r="Y348" i="5"/>
  <c r="Y349" i="5"/>
  <c r="Y350" i="5"/>
  <c r="Y351" i="5"/>
  <c r="Y352" i="5"/>
  <c r="Y353" i="5"/>
  <c r="Y354" i="5"/>
  <c r="Y355" i="5"/>
  <c r="Y356" i="5"/>
  <c r="Y357" i="5"/>
  <c r="Y358" i="5"/>
  <c r="Y359" i="5"/>
  <c r="Y360" i="5"/>
  <c r="Y361" i="5"/>
  <c r="Y362" i="5"/>
  <c r="Y363" i="5"/>
  <c r="Y364" i="5"/>
  <c r="Y365" i="5"/>
  <c r="Y366" i="5"/>
  <c r="Y367" i="5"/>
  <c r="Y368" i="5"/>
  <c r="Y369" i="5"/>
  <c r="Y370" i="5"/>
  <c r="Y371" i="5"/>
  <c r="Y372" i="5"/>
  <c r="Y373" i="5"/>
  <c r="Y374" i="5"/>
  <c r="Y375" i="5"/>
  <c r="Y376" i="5"/>
  <c r="Y377" i="5"/>
  <c r="Y378" i="5"/>
  <c r="Y379" i="5"/>
  <c r="Y380" i="5"/>
  <c r="Y381" i="5"/>
  <c r="Y382" i="5"/>
  <c r="Y383" i="5"/>
  <c r="Y384" i="5"/>
  <c r="Y385" i="5"/>
  <c r="Y386" i="5"/>
  <c r="Y387" i="5"/>
  <c r="Y388" i="5"/>
  <c r="Y389" i="5"/>
  <c r="Y390" i="5"/>
  <c r="Y391" i="5"/>
  <c r="Y392" i="5"/>
  <c r="Y393" i="5"/>
  <c r="Y394" i="5"/>
  <c r="Y395" i="5"/>
  <c r="Y396" i="5"/>
  <c r="Y397" i="5"/>
  <c r="Y398" i="5"/>
  <c r="Y399" i="5"/>
  <c r="Y400" i="5"/>
  <c r="Y401" i="5"/>
  <c r="Y402" i="5"/>
  <c r="Y403" i="5"/>
  <c r="Y404" i="5"/>
  <c r="Y405" i="5"/>
  <c r="Y406" i="5"/>
  <c r="Y407" i="5"/>
  <c r="Y408" i="5"/>
  <c r="Y409" i="5"/>
  <c r="Y410" i="5"/>
  <c r="Y411" i="5"/>
  <c r="Y412" i="5"/>
  <c r="Y413" i="5"/>
  <c r="Y414" i="5"/>
  <c r="Y415" i="5"/>
  <c r="Y416" i="5"/>
  <c r="Y417" i="5"/>
  <c r="Y418" i="5"/>
  <c r="Y419" i="5"/>
  <c r="Y420" i="5"/>
  <c r="Y421" i="5"/>
  <c r="Y422" i="5"/>
  <c r="Y423" i="5"/>
  <c r="Y424" i="5"/>
  <c r="Y425" i="5"/>
  <c r="Y426" i="5"/>
  <c r="Y427" i="5"/>
  <c r="Y428" i="5"/>
  <c r="Y429" i="5"/>
  <c r="Y430" i="5"/>
  <c r="Y431" i="5"/>
  <c r="Y432" i="5"/>
  <c r="Y433" i="5"/>
  <c r="Y434" i="5"/>
  <c r="Y435" i="5"/>
  <c r="Y436" i="5"/>
  <c r="Y437" i="5"/>
  <c r="Y438" i="5"/>
  <c r="Y439" i="5"/>
  <c r="Y440" i="5"/>
  <c r="Y441" i="5"/>
  <c r="Y442" i="5"/>
  <c r="Y443" i="5"/>
  <c r="Y444" i="5"/>
  <c r="Y445" i="5"/>
  <c r="Y446" i="5"/>
  <c r="Y447" i="5"/>
  <c r="Y448" i="5"/>
  <c r="Y449" i="5"/>
  <c r="Y450" i="5"/>
  <c r="Y451" i="5"/>
  <c r="Y452" i="5"/>
  <c r="Y453" i="5"/>
  <c r="Y454" i="5"/>
  <c r="Y455" i="5"/>
  <c r="Y456" i="5"/>
  <c r="Y457" i="5"/>
  <c r="Y458" i="5"/>
  <c r="Y459" i="5"/>
  <c r="Y460" i="5"/>
  <c r="Y461" i="5"/>
  <c r="Y462" i="5"/>
  <c r="Y463" i="5"/>
  <c r="Y464" i="5"/>
  <c r="Y465" i="5"/>
  <c r="Y466" i="5"/>
  <c r="Y467" i="5"/>
  <c r="Y468" i="5"/>
  <c r="Y469" i="5"/>
  <c r="Y470" i="5"/>
  <c r="Y471" i="5"/>
  <c r="Y472" i="5"/>
  <c r="Y473" i="5"/>
  <c r="Y474" i="5"/>
  <c r="Y475" i="5"/>
  <c r="Y476" i="5"/>
  <c r="Y477" i="5"/>
  <c r="Y478" i="5"/>
  <c r="Y479" i="5"/>
  <c r="Y480" i="5"/>
  <c r="Y481" i="5"/>
  <c r="Y482" i="5"/>
  <c r="Y483" i="5"/>
  <c r="Y484" i="5"/>
  <c r="Y485" i="5"/>
  <c r="Y486" i="5"/>
  <c r="Y487" i="5"/>
  <c r="Y488" i="5"/>
  <c r="Y489" i="5"/>
  <c r="Y490" i="5"/>
  <c r="Y491" i="5"/>
  <c r="Y492" i="5"/>
  <c r="Y493" i="5"/>
  <c r="Y494" i="5"/>
  <c r="Y495" i="5"/>
  <c r="Y496" i="5"/>
  <c r="Y497" i="5"/>
  <c r="Y498" i="5"/>
  <c r="Y499" i="5"/>
  <c r="Y500" i="5"/>
  <c r="Y501" i="5"/>
  <c r="Y502" i="5"/>
  <c r="Y503" i="5"/>
  <c r="Y504" i="5"/>
  <c r="Y505" i="5"/>
  <c r="Y506" i="5"/>
  <c r="Y507" i="5"/>
  <c r="Y508" i="5"/>
  <c r="Y509" i="5"/>
  <c r="Y510" i="5"/>
  <c r="Y511" i="5"/>
  <c r="Y512" i="5"/>
  <c r="Y513" i="5"/>
  <c r="Y514" i="5"/>
  <c r="Y515" i="5"/>
  <c r="Y516" i="5"/>
  <c r="Y517" i="5"/>
  <c r="Y518" i="5"/>
  <c r="Y519" i="5"/>
  <c r="Y520" i="5"/>
  <c r="Y521" i="5"/>
  <c r="Y522" i="5"/>
  <c r="Y523" i="5"/>
  <c r="Y524" i="5"/>
  <c r="Y525" i="5"/>
  <c r="Y526" i="5"/>
  <c r="Y527" i="5"/>
  <c r="Y528" i="5"/>
  <c r="Y529" i="5"/>
  <c r="Y530" i="5"/>
  <c r="Y531" i="5"/>
  <c r="Y532" i="5"/>
  <c r="Y533" i="5"/>
  <c r="Y534" i="5"/>
  <c r="Y535" i="5"/>
  <c r="Y536" i="5"/>
  <c r="Y537" i="5"/>
  <c r="Y538" i="5"/>
  <c r="Y539" i="5"/>
  <c r="Y540" i="5"/>
  <c r="Y541" i="5"/>
  <c r="Y542" i="5"/>
  <c r="Y543" i="5"/>
  <c r="Y544" i="5"/>
  <c r="Y545" i="5"/>
  <c r="Y546" i="5"/>
  <c r="Y547" i="5"/>
  <c r="Y548" i="5"/>
  <c r="Y549" i="5"/>
  <c r="Y550" i="5"/>
  <c r="Y551" i="5"/>
  <c r="Y552" i="5"/>
  <c r="Y553" i="5"/>
  <c r="Y554" i="5"/>
  <c r="Y555" i="5"/>
  <c r="Y556" i="5"/>
  <c r="Y557" i="5"/>
  <c r="Y558" i="5"/>
  <c r="Y559" i="5"/>
  <c r="Y560" i="5"/>
  <c r="Y561" i="5"/>
  <c r="Y33" i="5"/>
  <c r="F32" i="3"/>
  <c r="F41" i="6"/>
  <c r="J41" i="6" s="1"/>
  <c r="I432" i="5" l="1"/>
  <c r="I33" i="5"/>
  <c r="F19" i="6"/>
  <c r="F17" i="6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S98" i="7"/>
  <c r="S99" i="7"/>
  <c r="S100" i="7"/>
  <c r="S101" i="7"/>
  <c r="S102" i="7"/>
  <c r="S103" i="7"/>
  <c r="S104" i="7"/>
  <c r="S105" i="7"/>
  <c r="S106" i="7"/>
  <c r="S107" i="7"/>
  <c r="S108" i="7"/>
  <c r="S109" i="7"/>
  <c r="S110" i="7"/>
  <c r="S111" i="7"/>
  <c r="S112" i="7"/>
  <c r="S113" i="7"/>
  <c r="S114" i="7"/>
  <c r="S115" i="7"/>
  <c r="S116" i="7"/>
  <c r="S117" i="7"/>
  <c r="S118" i="7"/>
  <c r="S119" i="7"/>
  <c r="S120" i="7"/>
  <c r="S121" i="7"/>
  <c r="S122" i="7"/>
  <c r="S123" i="7"/>
  <c r="S124" i="7"/>
  <c r="S125" i="7"/>
  <c r="S126" i="7"/>
  <c r="S127" i="7"/>
  <c r="S128" i="7"/>
  <c r="S129" i="7"/>
  <c r="S130" i="7"/>
  <c r="S131" i="7"/>
  <c r="S132" i="7"/>
  <c r="S133" i="7"/>
  <c r="S134" i="7"/>
  <c r="S135" i="7"/>
  <c r="S136" i="7"/>
  <c r="S137" i="7"/>
  <c r="S138" i="7"/>
  <c r="S139" i="7"/>
  <c r="S140" i="7"/>
  <c r="S141" i="7"/>
  <c r="S142" i="7"/>
  <c r="S143" i="7"/>
  <c r="S144" i="7"/>
  <c r="S145" i="7"/>
  <c r="S146" i="7"/>
  <c r="S147" i="7"/>
  <c r="S148" i="7"/>
  <c r="S149" i="7"/>
  <c r="S150" i="7"/>
  <c r="S151" i="7"/>
  <c r="S152" i="7"/>
  <c r="S153" i="7"/>
  <c r="S154" i="7"/>
  <c r="S155" i="7"/>
  <c r="S156" i="7"/>
  <c r="S157" i="7"/>
  <c r="S158" i="7"/>
  <c r="S159" i="7"/>
  <c r="S160" i="7"/>
  <c r="S161" i="7"/>
  <c r="S162" i="7"/>
  <c r="S163" i="7"/>
  <c r="S164" i="7"/>
  <c r="S165" i="7"/>
  <c r="S166" i="7"/>
  <c r="S167" i="7"/>
  <c r="S168" i="7"/>
  <c r="S169" i="7"/>
  <c r="S170" i="7"/>
  <c r="S171" i="7"/>
  <c r="S172" i="7"/>
  <c r="S173" i="7"/>
  <c r="S174" i="7"/>
  <c r="S175" i="7"/>
  <c r="S176" i="7"/>
  <c r="S177" i="7"/>
  <c r="S178" i="7"/>
  <c r="S179" i="7"/>
  <c r="S180" i="7"/>
  <c r="S181" i="7"/>
  <c r="S182" i="7"/>
  <c r="S183" i="7"/>
  <c r="S184" i="7"/>
  <c r="S185" i="7"/>
  <c r="S186" i="7"/>
  <c r="S187" i="7"/>
  <c r="S188" i="7"/>
  <c r="S189" i="7"/>
  <c r="S190" i="7"/>
  <c r="S191" i="7"/>
  <c r="S192" i="7"/>
  <c r="S193" i="7"/>
  <c r="S194" i="7"/>
  <c r="S13" i="7"/>
  <c r="A183" i="7"/>
  <c r="F42" i="6" s="1"/>
  <c r="N30" i="14"/>
  <c r="N23" i="14"/>
  <c r="M34" i="14"/>
  <c r="M36" i="14" s="1"/>
  <c r="L34" i="14"/>
  <c r="L36" i="14" s="1"/>
  <c r="K34" i="14"/>
  <c r="K36" i="14" s="1"/>
  <c r="J34" i="14"/>
  <c r="J36" i="14" s="1"/>
  <c r="I34" i="14"/>
  <c r="I36" i="14" s="1"/>
  <c r="H34" i="14"/>
  <c r="H36" i="14" s="1"/>
  <c r="G34" i="14"/>
  <c r="G36" i="14" s="1"/>
  <c r="F34" i="14"/>
  <c r="F36" i="14" s="1"/>
  <c r="E34" i="14"/>
  <c r="E36" i="14" s="1"/>
  <c r="D34" i="14"/>
  <c r="D36" i="14" s="1"/>
  <c r="C34" i="14"/>
  <c r="C36" i="14" s="1"/>
  <c r="B34" i="14"/>
  <c r="B36" i="14" s="1"/>
  <c r="M29" i="14"/>
  <c r="M31" i="14" s="1"/>
  <c r="L29" i="14"/>
  <c r="L31" i="14" s="1"/>
  <c r="K29" i="14"/>
  <c r="K31" i="14" s="1"/>
  <c r="J29" i="14"/>
  <c r="J31" i="14" s="1"/>
  <c r="I29" i="14"/>
  <c r="I31" i="14" s="1"/>
  <c r="H29" i="14"/>
  <c r="H31" i="14" s="1"/>
  <c r="G29" i="14"/>
  <c r="G31" i="14" s="1"/>
  <c r="F29" i="14"/>
  <c r="F31" i="14" s="1"/>
  <c r="E29" i="14"/>
  <c r="E31" i="14" s="1"/>
  <c r="D29" i="14"/>
  <c r="D31" i="14" s="1"/>
  <c r="C29" i="14"/>
  <c r="C31" i="14" s="1"/>
  <c r="B29" i="14"/>
  <c r="B31" i="14" s="1"/>
  <c r="M26" i="14"/>
  <c r="L26" i="14"/>
  <c r="K26" i="14"/>
  <c r="J26" i="14"/>
  <c r="I26" i="14"/>
  <c r="H26" i="14"/>
  <c r="G26" i="14"/>
  <c r="F26" i="14"/>
  <c r="E26" i="14"/>
  <c r="D26" i="14"/>
  <c r="C26" i="14"/>
  <c r="B26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F48" i="6"/>
  <c r="F28" i="6"/>
  <c r="F25" i="6"/>
  <c r="F21" i="6"/>
  <c r="F12" i="6" l="1"/>
  <c r="F16" i="6"/>
  <c r="A13" i="7"/>
  <c r="A14" i="7" l="1"/>
  <c r="A15" i="7" l="1"/>
  <c r="A16" i="7" l="1"/>
  <c r="A17" i="7" l="1"/>
  <c r="A18" i="7" l="1"/>
  <c r="A19" i="7" l="1"/>
  <c r="A20" i="7" l="1"/>
  <c r="A21" i="7" l="1"/>
  <c r="A22" i="7" l="1"/>
  <c r="A23" i="7" l="1"/>
  <c r="A24" i="7" l="1"/>
  <c r="A25" i="7" l="1"/>
  <c r="A26" i="7" l="1"/>
  <c r="A27" i="7" l="1"/>
  <c r="A28" i="7" l="1"/>
  <c r="A29" i="7" l="1"/>
  <c r="A30" i="7" l="1"/>
  <c r="A31" i="7" l="1"/>
  <c r="A32" i="7" l="1"/>
  <c r="A33" i="7" l="1"/>
  <c r="A34" i="7" l="1"/>
  <c r="A35" i="7" l="1"/>
  <c r="A36" i="7" l="1"/>
  <c r="A37" i="7" l="1"/>
  <c r="A38" i="7" l="1"/>
  <c r="A39" i="7" l="1"/>
  <c r="A40" i="7" l="1"/>
  <c r="A41" i="7" l="1"/>
  <c r="A42" i="7" l="1"/>
  <c r="A43" i="7" l="1"/>
  <c r="A44" i="7" l="1"/>
  <c r="A45" i="7" l="1"/>
  <c r="A46" i="7" l="1"/>
  <c r="A47" i="7" l="1"/>
  <c r="A48" i="7" l="1"/>
  <c r="A49" i="7" l="1"/>
  <c r="A50" i="7" l="1"/>
  <c r="A51" i="7" l="1"/>
  <c r="A52" i="7" l="1"/>
  <c r="A53" i="7" l="1"/>
  <c r="A54" i="7" l="1"/>
  <c r="A55" i="7" l="1"/>
  <c r="A56" i="7" l="1"/>
  <c r="A57" i="7" l="1"/>
  <c r="A58" i="7" l="1"/>
  <c r="A59" i="7" l="1"/>
  <c r="A60" i="7" l="1"/>
  <c r="A61" i="7" l="1"/>
  <c r="A62" i="7" l="1"/>
  <c r="A63" i="7" l="1"/>
  <c r="A64" i="7" l="1"/>
  <c r="A65" i="7" l="1"/>
  <c r="A66" i="7" l="1"/>
  <c r="A67" i="7" l="1"/>
  <c r="A68" i="7" l="1"/>
  <c r="A69" i="7" l="1"/>
  <c r="A70" i="7" l="1"/>
  <c r="A71" i="7" l="1"/>
  <c r="A72" i="7" l="1"/>
  <c r="A73" i="7" l="1"/>
  <c r="A74" i="7" l="1"/>
  <c r="A75" i="7" l="1"/>
  <c r="A76" i="7" l="1"/>
  <c r="A77" i="7" l="1"/>
  <c r="A78" i="7" l="1"/>
  <c r="A79" i="7" l="1"/>
  <c r="A80" i="7" l="1"/>
  <c r="A81" i="7" l="1"/>
  <c r="A82" i="7" l="1"/>
  <c r="A83" i="7" l="1"/>
  <c r="A84" i="7" l="1"/>
  <c r="A85" i="7" l="1"/>
  <c r="A86" i="7" l="1"/>
  <c r="A87" i="7" l="1"/>
  <c r="A88" i="7" l="1"/>
  <c r="A89" i="7" l="1"/>
  <c r="A90" i="7" l="1"/>
  <c r="A91" i="7" l="1"/>
  <c r="A92" i="7" l="1"/>
  <c r="A93" i="7" l="1"/>
  <c r="A94" i="7" l="1"/>
  <c r="A95" i="7" l="1"/>
  <c r="A96" i="7" l="1"/>
  <c r="A97" i="7" l="1"/>
  <c r="A98" i="7" l="1"/>
  <c r="A99" i="7" l="1"/>
  <c r="A100" i="7" l="1"/>
  <c r="A101" i="7" l="1"/>
  <c r="A102" i="7" l="1"/>
  <c r="A103" i="7" l="1"/>
  <c r="A104" i="7" l="1"/>
  <c r="A105" i="7" l="1"/>
  <c r="A106" i="7" l="1"/>
  <c r="A107" i="7" l="1"/>
  <c r="A108" i="7" l="1"/>
  <c r="A109" i="7" l="1"/>
  <c r="A110" i="7" l="1"/>
  <c r="A111" i="7" l="1"/>
  <c r="A112" i="7" l="1"/>
  <c r="A113" i="7" l="1"/>
  <c r="A114" i="7" l="1"/>
  <c r="A115" i="7" l="1"/>
  <c r="A116" i="7" l="1"/>
  <c r="A117" i="7" l="1"/>
  <c r="A118" i="7" l="1"/>
  <c r="A119" i="7" l="1"/>
  <c r="A120" i="7" l="1"/>
  <c r="A121" i="7" l="1"/>
  <c r="A122" i="7" l="1"/>
  <c r="A123" i="7" l="1"/>
  <c r="A124" i="7" l="1"/>
  <c r="A125" i="7" l="1"/>
  <c r="A126" i="7" l="1"/>
  <c r="A127" i="7" l="1"/>
  <c r="A128" i="7" l="1"/>
  <c r="A129" i="7" l="1"/>
  <c r="A130" i="7" l="1"/>
  <c r="A131" i="7" l="1"/>
  <c r="A132" i="7" l="1"/>
  <c r="A133" i="7" l="1"/>
  <c r="A134" i="7" l="1"/>
  <c r="A135" i="7" l="1"/>
  <c r="A136" i="7" l="1"/>
  <c r="A137" i="7" l="1"/>
  <c r="A138" i="7" l="1"/>
  <c r="A139" i="7" l="1"/>
  <c r="A140" i="7" l="1"/>
  <c r="A141" i="7" l="1"/>
  <c r="A142" i="7" l="1"/>
  <c r="A143" i="7" l="1"/>
  <c r="A144" i="7" l="1"/>
  <c r="A145" i="7" l="1"/>
  <c r="A146" i="7" l="1"/>
  <c r="A147" i="7" l="1"/>
  <c r="A148" i="7" l="1"/>
  <c r="A149" i="7" l="1"/>
  <c r="A150" i="7" l="1"/>
  <c r="A151" i="7" l="1"/>
  <c r="A152" i="7" l="1"/>
  <c r="A153" i="7" l="1"/>
  <c r="A154" i="7" l="1"/>
  <c r="A155" i="7" l="1"/>
  <c r="A156" i="7" l="1"/>
  <c r="A157" i="7" l="1"/>
  <c r="A158" i="7" l="1"/>
  <c r="A159" i="7" l="1"/>
  <c r="A160" i="7" l="1"/>
  <c r="A161" i="7" l="1"/>
  <c r="A162" i="7" l="1"/>
  <c r="A163" i="7" l="1"/>
  <c r="A164" i="7" l="1"/>
  <c r="A165" i="7" l="1"/>
  <c r="A166" i="7" l="1"/>
  <c r="A167" i="7" l="1"/>
  <c r="A168" i="7" l="1"/>
  <c r="A169" i="7" l="1"/>
  <c r="A170" i="7" l="1"/>
  <c r="A171" i="7" l="1"/>
  <c r="A172" i="7" l="1"/>
  <c r="A173" i="7" l="1"/>
  <c r="A174" i="7" l="1"/>
  <c r="A175" i="7" l="1"/>
  <c r="A176" i="7" l="1"/>
  <c r="A177" i="7" l="1"/>
  <c r="A178" i="7" l="1"/>
  <c r="A179" i="7" l="1"/>
  <c r="A180" i="7" l="1"/>
  <c r="A181" i="7" l="1"/>
  <c r="A182" i="7" l="1"/>
  <c r="A184" i="7" l="1"/>
  <c r="A185" i="7" l="1"/>
  <c r="A186" i="7" l="1"/>
  <c r="A187" i="7" l="1"/>
  <c r="A188" i="7" l="1"/>
  <c r="A189" i="7" l="1"/>
  <c r="A190" i="7" l="1"/>
  <c r="A191" i="7" l="1"/>
  <c r="A193" i="7" l="1"/>
  <c r="A194" i="7" l="1"/>
  <c r="F34" i="6" s="1"/>
  <c r="F8" i="6" l="1"/>
  <c r="H20" i="4" l="1"/>
  <c r="K20" i="4" l="1"/>
  <c r="N4" i="14"/>
  <c r="N24" i="14" l="1"/>
  <c r="O8" i="13" l="1"/>
  <c r="F39" i="3" l="1"/>
  <c r="F20" i="3"/>
  <c r="O9" i="13" l="1"/>
  <c r="F18" i="3"/>
  <c r="Q34" i="3" s="1"/>
  <c r="I221" i="5" l="1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51" i="5"/>
  <c r="I452" i="5"/>
  <c r="I453" i="5"/>
  <c r="R31" i="6" l="1"/>
  <c r="F49" i="6" l="1"/>
  <c r="F38" i="6"/>
  <c r="F47" i="6"/>
  <c r="F26" i="6"/>
  <c r="F33" i="6"/>
  <c r="F32" i="6"/>
  <c r="F36" i="6"/>
  <c r="F11" i="6"/>
  <c r="F9" i="6"/>
  <c r="F45" i="6"/>
  <c r="F39" i="6"/>
  <c r="F27" i="6"/>
  <c r="F10" i="6"/>
  <c r="F43" i="6"/>
  <c r="F35" i="6"/>
  <c r="F18" i="6"/>
  <c r="J18" i="6" s="1"/>
  <c r="R30" i="6"/>
  <c r="R32" i="6" s="1"/>
  <c r="F40" i="6"/>
  <c r="F20" i="6"/>
  <c r="F50" i="6" l="1"/>
  <c r="Q39" i="3"/>
  <c r="I216" i="5" l="1"/>
  <c r="I217" i="5"/>
  <c r="I218" i="5"/>
  <c r="I219" i="5"/>
  <c r="I220" i="5"/>
  <c r="Q41" i="3" l="1"/>
  <c r="J40" i="6" l="1"/>
  <c r="J20" i="6"/>
  <c r="Q36" i="3"/>
  <c r="Q43" i="3" s="1"/>
  <c r="R26" i="6" l="1"/>
  <c r="R28" i="6" s="1"/>
  <c r="R34" i="6" s="1"/>
  <c r="J45" i="6"/>
  <c r="J36" i="6" l="1"/>
  <c r="J49" i="6"/>
  <c r="J17" i="6"/>
  <c r="J38" i="6"/>
  <c r="J32" i="6"/>
  <c r="J16" i="6"/>
  <c r="J39" i="6"/>
  <c r="J42" i="6"/>
  <c r="J43" i="6"/>
  <c r="J33" i="6"/>
  <c r="J34" i="6"/>
  <c r="J47" i="6"/>
  <c r="J35" i="6"/>
  <c r="J19" i="6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F9" i="3" l="1"/>
  <c r="F17" i="3"/>
  <c r="F19" i="3"/>
  <c r="F42" i="3"/>
  <c r="F33" i="3"/>
  <c r="F25" i="3"/>
  <c r="F41" i="3"/>
  <c r="F16" i="3"/>
  <c r="F34" i="3"/>
  <c r="F8" i="3"/>
  <c r="F48" i="3"/>
  <c r="F47" i="3"/>
  <c r="F37" i="3"/>
  <c r="F21" i="3"/>
  <c r="F36" i="3"/>
  <c r="F28" i="3"/>
  <c r="F12" i="3"/>
  <c r="F35" i="3"/>
  <c r="F27" i="3"/>
  <c r="F11" i="3"/>
  <c r="F26" i="3"/>
  <c r="F10" i="3"/>
  <c r="J39" i="3"/>
  <c r="F49" i="3" l="1"/>
  <c r="F22" i="3"/>
  <c r="J48" i="6"/>
  <c r="J44" i="6"/>
  <c r="F29" i="6"/>
  <c r="J28" i="6"/>
  <c r="J27" i="6"/>
  <c r="J26" i="6"/>
  <c r="J25" i="6"/>
  <c r="J21" i="6"/>
  <c r="J22" i="6" s="1"/>
  <c r="F22" i="6"/>
  <c r="F13" i="6"/>
  <c r="F52" i="6" s="1"/>
  <c r="J12" i="6"/>
  <c r="J11" i="6"/>
  <c r="J10" i="6"/>
  <c r="J9" i="6"/>
  <c r="J8" i="6"/>
  <c r="J29" i="6" l="1"/>
  <c r="K15" i="4" s="1"/>
  <c r="J13" i="6"/>
  <c r="K13" i="4" s="1"/>
  <c r="J47" i="3"/>
  <c r="J48" i="3"/>
  <c r="K14" i="4" l="1"/>
  <c r="J36" i="3"/>
  <c r="J41" i="3"/>
  <c r="J42" i="3"/>
  <c r="J43" i="3"/>
  <c r="K19" i="1"/>
  <c r="Q20" i="4"/>
  <c r="J8" i="3"/>
  <c r="J9" i="3"/>
  <c r="J10" i="3"/>
  <c r="J11" i="3"/>
  <c r="J12" i="3"/>
  <c r="J16" i="3"/>
  <c r="J18" i="3"/>
  <c r="J19" i="3"/>
  <c r="J20" i="3"/>
  <c r="J21" i="3"/>
  <c r="J25" i="3"/>
  <c r="J26" i="3"/>
  <c r="J27" i="3"/>
  <c r="J28" i="3"/>
  <c r="F29" i="3"/>
  <c r="J32" i="3"/>
  <c r="J33" i="3"/>
  <c r="J34" i="3"/>
  <c r="J35" i="3"/>
  <c r="J37" i="3"/>
  <c r="J44" i="3"/>
  <c r="J46" i="3"/>
  <c r="J8" i="2"/>
  <c r="J9" i="2"/>
  <c r="J10" i="2"/>
  <c r="J11" i="2"/>
  <c r="J12" i="2"/>
  <c r="F13" i="2"/>
  <c r="J13" i="2"/>
  <c r="K16" i="1" s="1"/>
  <c r="J16" i="2"/>
  <c r="J17" i="2"/>
  <c r="J18" i="2"/>
  <c r="J19" i="2"/>
  <c r="J20" i="2"/>
  <c r="J21" i="2"/>
  <c r="F22" i="2"/>
  <c r="J22" i="2"/>
  <c r="J25" i="2"/>
  <c r="J26" i="2"/>
  <c r="J27" i="2"/>
  <c r="J28" i="2"/>
  <c r="F29" i="2"/>
  <c r="J29" i="2"/>
  <c r="J31" i="2"/>
  <c r="J32" i="2"/>
  <c r="J33" i="2"/>
  <c r="J34" i="2"/>
  <c r="J35" i="2"/>
  <c r="J36" i="2"/>
  <c r="J37" i="2"/>
  <c r="J38" i="2"/>
  <c r="J39" i="2"/>
  <c r="J40" i="2"/>
  <c r="J41" i="2"/>
  <c r="F42" i="2"/>
  <c r="J42" i="2"/>
  <c r="J43" i="2"/>
  <c r="J44" i="2"/>
  <c r="F45" i="2"/>
  <c r="J45" i="2"/>
  <c r="J47" i="2" s="1"/>
  <c r="F47" i="2"/>
  <c r="K17" i="1"/>
  <c r="N17" i="1"/>
  <c r="Q17" i="1"/>
  <c r="K18" i="1"/>
  <c r="N18" i="1" s="1"/>
  <c r="Q18" i="1" s="1"/>
  <c r="H21" i="1"/>
  <c r="N23" i="1"/>
  <c r="Q23" i="1"/>
  <c r="H25" i="1"/>
  <c r="J29" i="3" l="1"/>
  <c r="H15" i="4" s="1"/>
  <c r="N15" i="4" s="1"/>
  <c r="J13" i="3"/>
  <c r="H13" i="4" s="1"/>
  <c r="J17" i="3"/>
  <c r="J22" i="3" s="1"/>
  <c r="F13" i="3"/>
  <c r="F51" i="3" s="1"/>
  <c r="J38" i="3"/>
  <c r="J49" i="3" s="1"/>
  <c r="N16" i="1"/>
  <c r="N19" i="1"/>
  <c r="Q19" i="1" s="1"/>
  <c r="H16" i="4" l="1"/>
  <c r="N13" i="4"/>
  <c r="H14" i="4"/>
  <c r="N14" i="4" s="1"/>
  <c r="J51" i="3"/>
  <c r="K21" i="1"/>
  <c r="K25" i="1" s="1"/>
  <c r="Q16" i="1"/>
  <c r="Q21" i="1" s="1"/>
  <c r="N21" i="1"/>
  <c r="H18" i="4" l="1"/>
  <c r="N25" i="1"/>
  <c r="Q25" i="1" s="1"/>
  <c r="J50" i="6" l="1"/>
  <c r="K16" i="4" s="1"/>
  <c r="K18" i="4" l="1"/>
  <c r="K22" i="4" s="1"/>
  <c r="N16" i="4"/>
  <c r="J52" i="6"/>
  <c r="N18" i="4" l="1"/>
  <c r="H22" i="4" l="1"/>
  <c r="N22" i="4" s="1"/>
  <c r="Q18" i="4"/>
  <c r="Q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Townsend, Eneida</author>
  </authors>
  <commentList>
    <comment ref="F18" authorId="0" shapeId="0" xr:uid="{048BC70B-C377-4E8B-AD3E-F9572423C86D}">
      <text>
        <r>
          <rPr>
            <b/>
            <sz val="9"/>
            <color indexed="81"/>
            <rFont val="Tahoma"/>
            <family val="2"/>
          </rPr>
          <t>Townsend, Eneida:</t>
        </r>
        <r>
          <rPr>
            <sz val="9"/>
            <color indexed="81"/>
            <rFont val="Tahoma"/>
            <family val="2"/>
          </rPr>
          <t xml:space="preserve">
Ran Order report for all Recoverable IO's with the 9080 FERC.</t>
        </r>
      </text>
    </comment>
    <comment ref="F20" authorId="0" shapeId="0" xr:uid="{68994A17-77F2-40F8-A820-FB766409275C}">
      <text>
        <r>
          <rPr>
            <b/>
            <sz val="9"/>
            <color indexed="81"/>
            <rFont val="Tahoma"/>
            <family val="2"/>
          </rPr>
          <t>Townsend, Eneida:</t>
        </r>
        <r>
          <rPr>
            <sz val="9"/>
            <color indexed="81"/>
            <rFont val="Tahoma"/>
            <family val="2"/>
          </rPr>
          <t xml:space="preserve">
Ran Order report for all Recoverable IO's with the 9090 FERC.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Otero, Onixa</author>
  </authors>
  <commentList>
    <comment ref="A6" authorId="0" shapeId="0" xr:uid="{F2B8A2FD-644F-40AB-9FED-BAF87EFD45CA}">
      <text>
        <r>
          <rPr>
            <b/>
            <sz val="9"/>
            <color indexed="81"/>
            <rFont val="Tahoma"/>
            <family val="2"/>
          </rPr>
          <t>Otero, Onixa:</t>
        </r>
        <r>
          <rPr>
            <sz val="9"/>
            <color indexed="81"/>
            <rFont val="Tahoma"/>
            <family val="2"/>
          </rPr>
          <t xml:space="preserve">
Benefits &amp; Taxes included in this number</t>
        </r>
      </text>
    </comment>
    <comment ref="A12" authorId="0" shapeId="0" xr:uid="{313A0F74-7CC1-4E36-AA25-C40479A9985E}">
      <text>
        <r>
          <rPr>
            <b/>
            <sz val="9"/>
            <color indexed="81"/>
            <rFont val="Tahoma"/>
            <family val="2"/>
          </rPr>
          <t>Otero, Onixa:</t>
        </r>
        <r>
          <rPr>
            <sz val="9"/>
            <color indexed="81"/>
            <rFont val="Tahoma"/>
            <family val="2"/>
          </rPr>
          <t xml:space="preserve">
Recoverable Exps in Deferred Files - Labor - Benefits - Adv - ROI - IRES Depr - LED Depr</t>
        </r>
      </text>
    </comment>
    <comment ref="A23" authorId="0" shapeId="0" xr:uid="{9A897D34-12E9-4A4E-B25B-604BAD3E4751}">
      <text>
        <r>
          <rPr>
            <b/>
            <sz val="9"/>
            <color indexed="81"/>
            <rFont val="Tahoma"/>
            <family val="2"/>
          </rPr>
          <t>Otero, Onixa:</t>
        </r>
        <r>
          <rPr>
            <sz val="9"/>
            <color indexed="81"/>
            <rFont val="Tahoma"/>
            <family val="2"/>
          </rPr>
          <t xml:space="preserve">
Line 11 - O&amp;M Conservation Expense
</t>
        </r>
      </text>
    </comment>
    <comment ref="A24" authorId="0" shapeId="0" xr:uid="{D93B8B8A-969A-4A00-92F1-C78A147074AA}">
      <text>
        <r>
          <rPr>
            <b/>
            <sz val="9"/>
            <color indexed="81"/>
            <rFont val="Tahoma"/>
            <family val="2"/>
          </rPr>
          <t>Otero, Onixa:</t>
        </r>
        <r>
          <rPr>
            <sz val="9"/>
            <color indexed="81"/>
            <rFont val="Tahoma"/>
            <family val="2"/>
          </rPr>
          <t xml:space="preserve">
Lines 9a &amp; 9b</t>
        </r>
      </text>
    </comment>
    <comment ref="A30" authorId="0" shapeId="0" xr:uid="{C51B20A9-18FF-4A4A-AC8E-F39C1A3368CB}">
      <text>
        <r>
          <rPr>
            <b/>
            <sz val="9"/>
            <color indexed="81"/>
            <rFont val="Tahoma"/>
            <family val="2"/>
          </rPr>
          <t>Otero, Onixa:</t>
        </r>
        <r>
          <rPr>
            <sz val="9"/>
            <color indexed="81"/>
            <rFont val="Tahoma"/>
            <family val="2"/>
          </rPr>
          <t xml:space="preserve">
Line 16 - Deferred Expenses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Otero, Onixa</author>
    <author>Kotikalakoti Muralidharan, Krithika</author>
  </authors>
  <commentList>
    <comment ref="A12" authorId="0" shapeId="0" xr:uid="{B863CCC0-CAE8-4F92-9553-1BAC3BCA4C80}">
      <text>
        <r>
          <rPr>
            <b/>
            <sz val="9"/>
            <color indexed="81"/>
            <rFont val="Tahoma"/>
            <family val="2"/>
          </rPr>
          <t>Otero, Onixa:</t>
        </r>
        <r>
          <rPr>
            <sz val="9"/>
            <color indexed="81"/>
            <rFont val="Tahoma"/>
            <family val="2"/>
          </rPr>
          <t xml:space="preserve">
Recoverable Exps in Deferred Files - Labor - Benefits - Adv - ROI - IRES Depr - LED Depr</t>
        </r>
      </text>
    </comment>
    <comment ref="D12" authorId="0" shapeId="0" xr:uid="{12DE677A-0A5B-4632-BA34-90D1E8013E81}">
      <text>
        <r>
          <rPr>
            <b/>
            <sz val="9"/>
            <color indexed="81"/>
            <rFont val="Tahoma"/>
            <family val="2"/>
          </rPr>
          <t>Otero, Onixa:</t>
        </r>
        <r>
          <rPr>
            <sz val="9"/>
            <color indexed="81"/>
            <rFont val="Tahoma"/>
            <family val="2"/>
          </rPr>
          <t xml:space="preserve">
-2 PY PPA</t>
        </r>
      </text>
    </comment>
    <comment ref="A23" authorId="0" shapeId="0" xr:uid="{5B230766-B892-4424-AD5A-48E1044D6A2D}">
      <text>
        <r>
          <rPr>
            <b/>
            <sz val="9"/>
            <color indexed="81"/>
            <rFont val="Tahoma"/>
            <family val="2"/>
          </rPr>
          <t>Otero, Onixa:</t>
        </r>
        <r>
          <rPr>
            <sz val="9"/>
            <color indexed="81"/>
            <rFont val="Tahoma"/>
            <family val="2"/>
          </rPr>
          <t xml:space="preserve">
Line 11 - O&amp;M Conservation Expense
</t>
        </r>
      </text>
    </comment>
    <comment ref="A24" authorId="0" shapeId="0" xr:uid="{780B37AD-6CED-4763-8E2E-18A1878A5A84}">
      <text>
        <r>
          <rPr>
            <b/>
            <sz val="9"/>
            <color indexed="81"/>
            <rFont val="Tahoma"/>
            <family val="2"/>
          </rPr>
          <t>Otero, Onixa:</t>
        </r>
        <r>
          <rPr>
            <sz val="9"/>
            <color indexed="81"/>
            <rFont val="Tahoma"/>
            <family val="2"/>
          </rPr>
          <t xml:space="preserve">
Lines 9a &amp; 9b</t>
        </r>
      </text>
    </comment>
    <comment ref="F25" authorId="1" shapeId="0" xr:uid="{5E02220F-5B40-4807-9FEB-77B86EDE7C42}">
      <text>
        <r>
          <rPr>
            <b/>
            <sz val="9"/>
            <color indexed="81"/>
            <rFont val="Tahoma"/>
            <family val="2"/>
          </rPr>
          <t>Kotikalakoti Muralidharan, Krithika:</t>
        </r>
        <r>
          <rPr>
            <sz val="9"/>
            <color indexed="81"/>
            <rFont val="Tahoma"/>
            <family val="2"/>
          </rPr>
          <t xml:space="preserve">
Labor PPA</t>
        </r>
      </text>
    </comment>
    <comment ref="A30" authorId="0" shapeId="0" xr:uid="{3A2D8CE5-AE2B-4B30-B6AB-3AB9F075CA97}">
      <text>
        <r>
          <rPr>
            <b/>
            <sz val="9"/>
            <color indexed="81"/>
            <rFont val="Tahoma"/>
            <family val="2"/>
          </rPr>
          <t>Otero, Onixa:</t>
        </r>
        <r>
          <rPr>
            <sz val="9"/>
            <color indexed="81"/>
            <rFont val="Tahoma"/>
            <family val="2"/>
          </rPr>
          <t xml:space="preserve">
Line 16 - Deferred Expenses</t>
        </r>
      </text>
    </comment>
  </commentList>
</comments>
</file>

<file path=xl/sharedStrings.xml><?xml version="1.0" encoding="utf-8"?>
<sst xmlns="http://schemas.openxmlformats.org/spreadsheetml/2006/main" count="7604" uniqueCount="1462">
  <si>
    <t>Schedule C-12</t>
  </si>
  <si>
    <t>ADMINISTRATIVE EXPENSES</t>
  </si>
  <si>
    <t xml:space="preserve">         Page 1 of 1</t>
  </si>
  <si>
    <t>FLORIDA PUBLIC SERVICE COMMISSION</t>
  </si>
  <si>
    <t xml:space="preserve">EXPLANATION: </t>
  </si>
  <si>
    <t>Provide a schedule of jurisdictional administrative, general,</t>
  </si>
  <si>
    <t>Type of Data Shown:</t>
  </si>
  <si>
    <t>customer service, R &amp; D, and other miscellaneous expenses</t>
  </si>
  <si>
    <t>XX</t>
  </si>
  <si>
    <t>Projected Test Year Ended  12/31/2021</t>
  </si>
  <si>
    <t>COMPANY:</t>
  </si>
  <si>
    <t>by category and on a per customer basis for the test year and</t>
  </si>
  <si>
    <t>Prior Year Ended 12/31/2020</t>
  </si>
  <si>
    <t>the most recent historical year.</t>
  </si>
  <si>
    <t>Historical Test Year Ended  12/31/2019</t>
  </si>
  <si>
    <t>DOCKET NO.:</t>
  </si>
  <si>
    <t>Witness: J. Chronister</t>
  </si>
  <si>
    <t>(1)</t>
  </si>
  <si>
    <t>(2)</t>
  </si>
  <si>
    <t>(3)</t>
  </si>
  <si>
    <t>(4)</t>
  </si>
  <si>
    <t>(5)</t>
  </si>
  <si>
    <t>Jurisdictional Administrative</t>
  </si>
  <si>
    <t>Jurisdictional</t>
  </si>
  <si>
    <t>Percent</t>
  </si>
  <si>
    <t>Line</t>
  </si>
  <si>
    <t>Expenses Excluding</t>
  </si>
  <si>
    <t>Test Year</t>
  </si>
  <si>
    <t>Historical Year</t>
  </si>
  <si>
    <t>Difference</t>
  </si>
  <si>
    <t>Increase/(Decrease)</t>
  </si>
  <si>
    <t>No.</t>
  </si>
  <si>
    <t>Recoverable Conservation</t>
  </si>
  <si>
    <t>Ended 12/31/2021</t>
  </si>
  <si>
    <t>Ended 12/31/2029</t>
  </si>
  <si>
    <t>(2)-(3)</t>
  </si>
  <si>
    <t>(4)/(3)</t>
  </si>
  <si>
    <t>Customer Account Expenses</t>
  </si>
  <si>
    <t>Customer Service &amp; Informational Expenses</t>
  </si>
  <si>
    <t>Sales Expenses</t>
  </si>
  <si>
    <t>Administrative &amp; General Expenses</t>
  </si>
  <si>
    <t>Total Jurisdicitonal Administrative Expenses</t>
  </si>
  <si>
    <t>Average Number of Retail Customers</t>
  </si>
  <si>
    <t>Administrative Expense Per Retail Customer</t>
  </si>
  <si>
    <t>Totals may be affected due to rountng.</t>
  </si>
  <si>
    <t>Supporting Schedules: C-4, C-6, C-13</t>
  </si>
  <si>
    <t/>
  </si>
  <si>
    <t xml:space="preserve">Recap Schedules: </t>
  </si>
  <si>
    <t>Tampa Electric Company</t>
  </si>
  <si>
    <t>MFR Schedule C-12 - Administrative Expenses</t>
  </si>
  <si>
    <t>For the Period Ended 12/31/2019</t>
  </si>
  <si>
    <t>Separation</t>
  </si>
  <si>
    <t>Juridictional</t>
  </si>
  <si>
    <t>Acct #</t>
  </si>
  <si>
    <t>Acct Description</t>
  </si>
  <si>
    <t>December 31, 2019</t>
  </si>
  <si>
    <t>Factor</t>
  </si>
  <si>
    <t>Administrative Expenses</t>
  </si>
  <si>
    <t>901</t>
  </si>
  <si>
    <t>Supervision</t>
  </si>
  <si>
    <t>902</t>
  </si>
  <si>
    <t>Meter Reading Expenses</t>
  </si>
  <si>
    <t>903</t>
  </si>
  <si>
    <t>Customer Records and Collection Expenses</t>
  </si>
  <si>
    <t>904</t>
  </si>
  <si>
    <t>Uncollectible Accounts</t>
  </si>
  <si>
    <t>905</t>
  </si>
  <si>
    <t>Misc Customer Accounts Expenses</t>
  </si>
  <si>
    <t>907</t>
  </si>
  <si>
    <t>908</t>
  </si>
  <si>
    <t>Customer Assistance Expenses</t>
  </si>
  <si>
    <t>Less:  Recoverable Conservation</t>
  </si>
  <si>
    <t>909</t>
  </si>
  <si>
    <t>Informational &amp; Instructional Expenses</t>
  </si>
  <si>
    <t>910</t>
  </si>
  <si>
    <t>Misc Customer Service &amp; Informational Expenses</t>
  </si>
  <si>
    <t>911</t>
  </si>
  <si>
    <t>912</t>
  </si>
  <si>
    <t>Demonstrating &amp; Selling Expenses</t>
  </si>
  <si>
    <t>913</t>
  </si>
  <si>
    <t>Advertising Expenses</t>
  </si>
  <si>
    <t>916</t>
  </si>
  <si>
    <t>Misc Sales Expenses</t>
  </si>
  <si>
    <t>920</t>
  </si>
  <si>
    <t>Administrative &amp; General Salaries</t>
  </si>
  <si>
    <t>921</t>
  </si>
  <si>
    <t>Office Supplies &amp; Expenses</t>
  </si>
  <si>
    <t>922</t>
  </si>
  <si>
    <t>Less:  Administrative Expenses - Transferred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</si>
  <si>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</si>
  <si>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</si>
  <si>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</si>
  <si>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</si>
  <si>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</si>
  <si>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</si>
  <si>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</si>
  <si>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 &amp; Benefits</t>
  </si>
  <si>
    <t>927</t>
  </si>
  <si>
    <t>Franchise Requirements</t>
  </si>
  <si>
    <t>928</t>
  </si>
  <si>
    <t>Regulatory Commission Expenses</t>
  </si>
  <si>
    <t>929</t>
  </si>
  <si>
    <t>Less:  Duplicate Charges</t>
  </si>
  <si>
    <t>930</t>
  </si>
  <si>
    <t>General Adverstising &amp; Misc Expenses</t>
  </si>
  <si>
    <t>931</t>
  </si>
  <si>
    <t>Rents</t>
  </si>
  <si>
    <t>932</t>
  </si>
  <si>
    <t>Maintenance of General Plant</t>
  </si>
  <si>
    <t>Total</t>
  </si>
  <si>
    <t>Provide a schedule of jurisdictional administrative, general, customer service, R &amp; D, and other miscellaneous</t>
  </si>
  <si>
    <t>expenses by category and on a per customer basis for the test year and the most recent historical year.</t>
  </si>
  <si>
    <t>Projected Test Year Ended 12/31/2025</t>
  </si>
  <si>
    <t>COMPANY:  TAMPA ELECTRIC COMPANY</t>
  </si>
  <si>
    <t>Projected Prior Year Ended 12/31/2024</t>
  </si>
  <si>
    <t>Historical Prior Year Ended 12/31/2023</t>
  </si>
  <si>
    <t>(Dollars in 000's)</t>
  </si>
  <si>
    <t>Ended 12/31/2025</t>
  </si>
  <si>
    <t>Ended 12/31/2023</t>
  </si>
  <si>
    <t>Note: Operation &amp; Maintenance Expense excludes storm reserve recovery amounts contained in FERC account 924 as they are offset by storm surcharge revenues contained in Revenue from Sales</t>
  </si>
  <si>
    <t>Recap Schedules:</t>
  </si>
  <si>
    <t>For the Period Ended 12/31/2025</t>
  </si>
  <si>
    <t>December 31, 2025</t>
  </si>
  <si>
    <t>Conservation Adjustment has no separation applied</t>
  </si>
  <si>
    <t>Conservation Recoverable from MFR</t>
  </si>
  <si>
    <t>Conservation Recoverable from SR</t>
  </si>
  <si>
    <t>Variance</t>
  </si>
  <si>
    <t>Payroll Taxes Contained in 408.1</t>
  </si>
  <si>
    <t>Deferred Expenses Contained in SR Adjustment (4074040)</t>
  </si>
  <si>
    <t>Rounding Variance on Recoverable conservation tab</t>
  </si>
  <si>
    <t>Miscellaneous General Expenses</t>
  </si>
  <si>
    <t>935</t>
  </si>
  <si>
    <t>A&amp;G Electric Maintenance General Plant</t>
  </si>
  <si>
    <t>REPORT_ID</t>
  </si>
  <si>
    <t>000</t>
  </si>
  <si>
    <t>REPORT CELLS</t>
  </si>
  <si>
    <t xml:space="preserve">EPMOLAP </t>
  </si>
  <si>
    <t>TRIAL_BALANCE</t>
  </si>
  <si>
    <t>NO</t>
  </si>
  <si>
    <t>TRIAL_BALANCE,LDEP(99,TRIAL_BALANCE) AND CALC=Y</t>
  </si>
  <si>
    <t>SUPRESS ZERO</t>
  </si>
  <si>
    <t>TRUE</t>
  </si>
  <si>
    <t>REPORT_NAME</t>
  </si>
  <si>
    <t>TRIAL_BALANCE_SORT</t>
  </si>
  <si>
    <t>INPUT CELLS</t>
  </si>
  <si>
    <t>EMERA</t>
  </si>
  <si>
    <t>E_TRIAL_BALANCE</t>
  </si>
  <si>
    <t>SOME</t>
  </si>
  <si>
    <t>NO SUPRESS ZERO</t>
  </si>
  <si>
    <t>EPMReportOptions on report 000</t>
  </si>
  <si>
    <t>REPORT_MODEL</t>
  </si>
  <si>
    <t>TECO_PLANNING</t>
  </si>
  <si>
    <t>LOCAL MEMBER</t>
  </si>
  <si>
    <t>EMERA ADJUSTMENTS</t>
  </si>
  <si>
    <t>FULL</t>
  </si>
  <si>
    <t>TRIAL_BALANCE,LDEP(99,TRIAL_BALANCE)</t>
  </si>
  <si>
    <t>EPMCOPYRANGE</t>
  </si>
  <si>
    <t>EPMCopyRange function on row axis for report: 000</t>
  </si>
  <si>
    <t>INTAN_IMPAIR</t>
  </si>
  <si>
    <t>C_ACCOUNT</t>
  </si>
  <si>
    <t>ROW AXIS</t>
  </si>
  <si>
    <t>&lt;&lt; ROW AXIS</t>
  </si>
  <si>
    <t>,EBITDA,EFFTAXRATE</t>
  </si>
  <si>
    <t>Report Type&gt;&gt;&gt;</t>
  </si>
  <si>
    <t>BALANCE_SHEET</t>
  </si>
  <si>
    <t>CATEGORY</t>
  </si>
  <si>
    <t>COL AXIS</t>
  </si>
  <si>
    <t>&lt;&lt; COL AXIS</t>
  </si>
  <si>
    <t>FORECAST</t>
  </si>
  <si>
    <t>2021</t>
  </si>
  <si>
    <t>WKG_BUDGET</t>
  </si>
  <si>
    <t>COSTCENTER</t>
  </si>
  <si>
    <t>&lt;&lt; FIXED</t>
  </si>
  <si>
    <t>1001</t>
  </si>
  <si>
    <t>2020</t>
  </si>
  <si>
    <t>DATASOURCE</t>
  </si>
  <si>
    <t>2020.TOTAL</t>
  </si>
  <si>
    <t>FCST_11_1</t>
  </si>
  <si>
    <t>EPMOLAP</t>
  </si>
  <si>
    <t>ENTITY</t>
  </si>
  <si>
    <t>E_2201</t>
  </si>
  <si>
    <r>
      <t xml:space="preserve">&lt;&lt; </t>
    </r>
    <r>
      <rPr>
        <b/>
        <sz val="9"/>
        <color rgb="FF0000FF"/>
        <rFont val="Arial"/>
        <family val="2"/>
      </rPr>
      <t>PICK</t>
    </r>
  </si>
  <si>
    <t>FCST_0_12</t>
  </si>
  <si>
    <t>2019.DEC</t>
  </si>
  <si>
    <t>FLOW</t>
  </si>
  <si>
    <t>NO_FLOW</t>
  </si>
  <si>
    <t>FCST_1_11</t>
  </si>
  <si>
    <t>ACTUAL</t>
  </si>
  <si>
    <t>I_ENTITY</t>
  </si>
  <si>
    <t>ALL_IE_ENTITIES</t>
  </si>
  <si>
    <t>FCST_2_10</t>
  </si>
  <si>
    <t>A</t>
  </si>
  <si>
    <t>PA</t>
  </si>
  <si>
    <t>RPTCURRENCY</t>
  </si>
  <si>
    <t>LC</t>
  </si>
  <si>
    <t>FCST_3_9</t>
  </si>
  <si>
    <t>E_BalSheet_USGAAP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</si>
  <si>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</si>
  <si>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</si>
  <si>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</si>
  <si>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</si>
  <si>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</si>
  <si>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</si>
  <si>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</si>
  <si>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</si>
  <si>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</si>
  <si>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</si>
  <si>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</si>
  <si>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TIME</t>
  </si>
  <si>
    <t>FCST_4_8</t>
  </si>
  <si>
    <t>2020.DEC</t>
  </si>
  <si>
    <t>2020.NOV</t>
  </si>
  <si>
    <t>2020.OCT</t>
  </si>
  <si>
    <t>2020.SEP</t>
  </si>
  <si>
    <t>2020.AUG</t>
  </si>
  <si>
    <t>2020.JUL</t>
  </si>
  <si>
    <t>2020.JUN</t>
  </si>
  <si>
    <t>2020.MAY</t>
  </si>
  <si>
    <t>2020.APR</t>
  </si>
  <si>
    <t>2020.MAR</t>
  </si>
  <si>
    <t>2020.FEB</t>
  </si>
  <si>
    <t>2020.JAN</t>
  </si>
  <si>
    <t>MEASURES</t>
  </si>
  <si>
    <t>PERIODIC</t>
  </si>
  <si>
    <t>FCST_5_7</t>
  </si>
  <si>
    <t>GLOBAL VARIABLES</t>
  </si>
  <si>
    <t>FCST_6_6</t>
  </si>
  <si>
    <t>TOTAL_REST_FI</t>
  </si>
  <si>
    <t>&lt;&lt; PICK</t>
  </si>
  <si>
    <t>FCST_7_5</t>
  </si>
  <si>
    <t>EPMDIMOVERRIDE</t>
  </si>
  <si>
    <t>Expansion of C_ACCOUNT Overriden</t>
  </si>
  <si>
    <t>FREEZE REPORT</t>
  </si>
  <si>
    <t>FCST_8_4</t>
  </si>
  <si>
    <t>Expansion of COSTCENTER Overriden</t>
  </si>
  <si>
    <t>UNFREEZE REPORT</t>
  </si>
  <si>
    <t>FCST_9_3</t>
  </si>
  <si>
    <t>YEAR=2020;HLEVEL=3</t>
  </si>
  <si>
    <t>FCST_10_2</t>
  </si>
  <si>
    <t>CURRENT</t>
  </si>
  <si>
    <r>
      <t xml:space="preserve">Select </t>
    </r>
    <r>
      <rPr>
        <b/>
        <sz val="9"/>
        <color theme="1"/>
        <rFont val="Arial"/>
        <family val="2"/>
      </rPr>
      <t>Category</t>
    </r>
    <r>
      <rPr>
        <sz val="9"/>
        <color theme="1"/>
        <rFont val="Arial"/>
        <family val="2"/>
      </rPr>
      <t>&gt;&gt;&gt;</t>
    </r>
  </si>
  <si>
    <r>
      <t xml:space="preserve">Select </t>
    </r>
    <r>
      <rPr>
        <b/>
        <sz val="9"/>
        <color theme="1"/>
        <rFont val="Arial"/>
        <family val="2"/>
      </rPr>
      <t>Entity</t>
    </r>
    <r>
      <rPr>
        <sz val="9"/>
        <color theme="1"/>
        <rFont val="Arial"/>
        <family val="2"/>
      </rPr>
      <t>&gt;&gt;&gt;</t>
    </r>
  </si>
  <si>
    <t>Tampa Electric</t>
  </si>
  <si>
    <r>
      <t xml:space="preserve">Select </t>
    </r>
    <r>
      <rPr>
        <b/>
        <sz val="9"/>
        <color theme="1"/>
        <rFont val="Arial"/>
        <family val="2"/>
      </rPr>
      <t>Time</t>
    </r>
    <r>
      <rPr>
        <sz val="9"/>
        <color theme="1"/>
        <rFont val="Arial"/>
        <family val="2"/>
      </rPr>
      <t>&gt;&gt;&gt;</t>
    </r>
  </si>
  <si>
    <t>2025.DEC</t>
  </si>
  <si>
    <t>2020 DEC</t>
  </si>
  <si>
    <t>ADDITIONAL DETAIL Y/N&gt;&gt;&gt;</t>
  </si>
  <si>
    <r>
      <rPr>
        <b/>
        <sz val="9"/>
        <color rgb="FFC00000"/>
        <rFont val="Arial Black"/>
        <family val="2"/>
      </rPr>
      <t>NOTE</t>
    </r>
    <r>
      <rPr>
        <b/>
        <sz val="9"/>
        <color theme="1"/>
        <rFont val="Arial"/>
        <family val="2"/>
      </rPr>
      <t xml:space="preserve"> - PLEASE RUN A REFRESH IF YOU CHANGE THIS SETTING.</t>
    </r>
  </si>
  <si>
    <t>FERC ACCOUNTS SORT REPORT</t>
  </si>
  <si>
    <r>
      <rPr>
        <b/>
        <sz val="9"/>
        <color rgb="FFC00000"/>
        <rFont val="Arial Black"/>
        <family val="2"/>
      </rPr>
      <t>NOTE</t>
    </r>
    <r>
      <rPr>
        <b/>
        <sz val="9"/>
        <color theme="1"/>
        <rFont val="Arial"/>
        <family val="2"/>
      </rPr>
      <t xml:space="preserve"> - BEFORE STARTING ANY WORK ON THIS TAB, PLEASE RUN A REFRESH</t>
    </r>
  </si>
  <si>
    <t>COST/PROFIT</t>
  </si>
  <si>
    <t xml:space="preserve">  </t>
  </si>
  <si>
    <t xml:space="preserve"> WORKING BUDGET </t>
  </si>
  <si>
    <t>Account</t>
  </si>
  <si>
    <t>CENTER</t>
  </si>
  <si>
    <t xml:space="preserve"> ACCOUNT ID </t>
  </si>
  <si>
    <t xml:space="preserve"> ACCOUNT DESCRIPTION </t>
  </si>
  <si>
    <t xml:space="preserve"> 2025 JAN </t>
  </si>
  <si>
    <t xml:space="preserve"> 2025 FEB </t>
  </si>
  <si>
    <t xml:space="preserve"> 2025 MAR </t>
  </si>
  <si>
    <t xml:space="preserve"> 2025 APR </t>
  </si>
  <si>
    <t xml:space="preserve"> 2025 MAY </t>
  </si>
  <si>
    <t xml:space="preserve"> 2025 JUN </t>
  </si>
  <si>
    <t xml:space="preserve"> 2025 JUL </t>
  </si>
  <si>
    <t xml:space="preserve"> 2025 AUG </t>
  </si>
  <si>
    <t xml:space="preserve"> 2025 SEP </t>
  </si>
  <si>
    <t xml:space="preserve"> 2025 OCT </t>
  </si>
  <si>
    <t xml:space="preserve"> 2025 NOV </t>
  </si>
  <si>
    <t xml:space="preserve"> 2025 DEC </t>
  </si>
  <si>
    <t xml:space="preserve"> 2025 TOTAL </t>
  </si>
  <si>
    <t>A_9101000</t>
  </si>
  <si>
    <t>Utility Plant in Service</t>
  </si>
  <si>
    <t>A_9101100</t>
  </si>
  <si>
    <t>Property Under Capital Leases</t>
  </si>
  <si>
    <t>A_9102000</t>
  </si>
  <si>
    <t>Plant Purchased or Sold</t>
  </si>
  <si>
    <t xml:space="preserve"> -   </t>
  </si>
  <si>
    <t>A_9103000</t>
  </si>
  <si>
    <t>Experimental Plant Unclassified</t>
  </si>
  <si>
    <t>A_9103100</t>
  </si>
  <si>
    <t>Plant in Process of Reclassification</t>
  </si>
  <si>
    <t>A_9104000</t>
  </si>
  <si>
    <t>Plant Leased to Others</t>
  </si>
  <si>
    <t>A_9105000</t>
  </si>
  <si>
    <t>Plant Held for Future Use</t>
  </si>
  <si>
    <t>A_9105100</t>
  </si>
  <si>
    <t>Production Properties Held for Future Use</t>
  </si>
  <si>
    <t>A_9106000</t>
  </si>
  <si>
    <t>Completed Construction Not Classified</t>
  </si>
  <si>
    <t>A_9107000</t>
  </si>
  <si>
    <t>Construction Work in Progress</t>
  </si>
  <si>
    <t>A_9108000</t>
  </si>
  <si>
    <t>Accumulated Provision for Depreciation</t>
  </si>
  <si>
    <t>A_9111000</t>
  </si>
  <si>
    <t>Accumulated Provision For Amortization</t>
  </si>
  <si>
    <t>A_9114000</t>
  </si>
  <si>
    <t>Plant Acquisition Adjustments</t>
  </si>
  <si>
    <t>A_9115000</t>
  </si>
  <si>
    <t>Accum Provision Amort Plant Acquisition Adjustment</t>
  </si>
  <si>
    <t>A_9116000</t>
  </si>
  <si>
    <t>Other Plant Adjustments</t>
  </si>
  <si>
    <t>A_9117100</t>
  </si>
  <si>
    <t>Gas Stored - Base Gas</t>
  </si>
  <si>
    <t>A_9117200</t>
  </si>
  <si>
    <t>System Balancing Gas</t>
  </si>
  <si>
    <t>A_9117300</t>
  </si>
  <si>
    <t>Gas Stored in Reservoirs and Pipelines-Noncurrent</t>
  </si>
  <si>
    <t>A_9117400</t>
  </si>
  <si>
    <t>Gas Owed to System Gas</t>
  </si>
  <si>
    <t>A_9118000</t>
  </si>
  <si>
    <t>Other Utility Plant</t>
  </si>
  <si>
    <t>A_9119000</t>
  </si>
  <si>
    <t>Accum Provision Depr Amort Other Utility Plant</t>
  </si>
  <si>
    <t>A_9121000</t>
  </si>
  <si>
    <t>Nonutility Property</t>
  </si>
  <si>
    <t>A_9122000</t>
  </si>
  <si>
    <t>Accum Provision Depr Amortiz Nonutility Property</t>
  </si>
  <si>
    <t>A_9123000</t>
  </si>
  <si>
    <t>Investment in Associated Companies</t>
  </si>
  <si>
    <t>A_9123100</t>
  </si>
  <si>
    <t>Investment in Subsidiary Companies</t>
  </si>
  <si>
    <t>A_9124000</t>
  </si>
  <si>
    <t>Other Investments</t>
  </si>
  <si>
    <t>A_9125000</t>
  </si>
  <si>
    <t>Sinking Funds</t>
  </si>
  <si>
    <t>A_9126000</t>
  </si>
  <si>
    <t>Depreciation Fund</t>
  </si>
  <si>
    <t>A_9127000</t>
  </si>
  <si>
    <t>Amortization Fund - Federal</t>
  </si>
  <si>
    <t>A_9128000</t>
  </si>
  <si>
    <t>Other Special Funds</t>
  </si>
  <si>
    <t>A_9131000</t>
  </si>
  <si>
    <t>Cash</t>
  </si>
  <si>
    <t>A_9132000</t>
  </si>
  <si>
    <t>Interest Special Deposits</t>
  </si>
  <si>
    <t>A_9133000</t>
  </si>
  <si>
    <t>Dividend Special Deposits</t>
  </si>
  <si>
    <t>A_9134000</t>
  </si>
  <si>
    <t>Other Special Deposits</t>
  </si>
  <si>
    <t>A_9135000</t>
  </si>
  <si>
    <t>Working Funds</t>
  </si>
  <si>
    <t>A_9136000</t>
  </si>
  <si>
    <t>Temporary Cash Investments</t>
  </si>
  <si>
    <t>A_9141000</t>
  </si>
  <si>
    <t>Notes Receivable</t>
  </si>
  <si>
    <t>A_9142000</t>
  </si>
  <si>
    <t>Customer Accounts Receivable</t>
  </si>
  <si>
    <t>A_9143000</t>
  </si>
  <si>
    <t>Other Accounts Receivable</t>
  </si>
  <si>
    <t>A_9144000</t>
  </si>
  <si>
    <t>Accumulated Provision Uncollectible Accounts-Cr</t>
  </si>
  <si>
    <t>A_9145000</t>
  </si>
  <si>
    <t>Notes Receivable from Associated Companies</t>
  </si>
  <si>
    <t>A_9146000</t>
  </si>
  <si>
    <t>Accounts Receivable from Associated Companies</t>
  </si>
  <si>
    <t>A_9151000</t>
  </si>
  <si>
    <t>Fuel Stock</t>
  </si>
  <si>
    <t>A_9152000</t>
  </si>
  <si>
    <t>Fuel Stock Expenses Undistributed</t>
  </si>
  <si>
    <t>A_9153000</t>
  </si>
  <si>
    <t>Residuals and Extracted Products</t>
  </si>
  <si>
    <t>A_9154000</t>
  </si>
  <si>
    <t>Plant Materials and Operating Supplies</t>
  </si>
  <si>
    <t>A_9155000</t>
  </si>
  <si>
    <t>Merchandise</t>
  </si>
  <si>
    <t>A_9156000</t>
  </si>
  <si>
    <t>Other Materials and Supplies</t>
  </si>
  <si>
    <t>A_9158100</t>
  </si>
  <si>
    <t>Allowance Inventory</t>
  </si>
  <si>
    <t>A_9158200</t>
  </si>
  <si>
    <t>Allowances Withheld</t>
  </si>
  <si>
    <t>A_9163000</t>
  </si>
  <si>
    <t>Stores Expense Undistributed</t>
  </si>
  <si>
    <t>A_9164100</t>
  </si>
  <si>
    <t>Gas Stored - Current</t>
  </si>
  <si>
    <t>A_9164200</t>
  </si>
  <si>
    <t>Liquefied Natural Gas Stored</t>
  </si>
  <si>
    <t>A_9164300</t>
  </si>
  <si>
    <t>Liquefied Natural Gas Held For Processing</t>
  </si>
  <si>
    <t>A_9165000</t>
  </si>
  <si>
    <t>Prepayments</t>
  </si>
  <si>
    <t>A_9171000</t>
  </si>
  <si>
    <t>Interest and Dividends Receivable</t>
  </si>
  <si>
    <t>A_9172000</t>
  </si>
  <si>
    <t>Rents Receivable</t>
  </si>
  <si>
    <t>A_9173000</t>
  </si>
  <si>
    <t>Accrued Utility Revenues</t>
  </si>
  <si>
    <t>A_9174000</t>
  </si>
  <si>
    <t>Miscellaneous Current and Accrued Assets</t>
  </si>
  <si>
    <t>A_9176000</t>
  </si>
  <si>
    <t>Derivative Instrument Assets - Hedges</t>
  </si>
  <si>
    <t>A_9181000</t>
  </si>
  <si>
    <t>Unamortized Debt Expense</t>
  </si>
  <si>
    <t>A_9182100</t>
  </si>
  <si>
    <t>Extraordinary Property Losses</t>
  </si>
  <si>
    <t>A_9182200</t>
  </si>
  <si>
    <t>Unrecovered Plant and Regulatory Study Costs</t>
  </si>
  <si>
    <t>A_9182300</t>
  </si>
  <si>
    <t>Other Regulatory Assets</t>
  </si>
  <si>
    <t>A_9183000</t>
  </si>
  <si>
    <t>Preliminary Survey and Investigation Charges</t>
  </si>
  <si>
    <t>A_9183100</t>
  </si>
  <si>
    <t>Prelim Natural Gas Survey &amp; Investigation Charges</t>
  </si>
  <si>
    <t>A_9183200</t>
  </si>
  <si>
    <t>Other Preliminary Survey and Investigation Charges</t>
  </si>
  <si>
    <t>A_9184000</t>
  </si>
  <si>
    <t>Clearing Accounts</t>
  </si>
  <si>
    <t>A_9184100</t>
  </si>
  <si>
    <t>FERC Balance Sheet Clearing</t>
  </si>
  <si>
    <t>A_9186000</t>
  </si>
  <si>
    <t>Miscellaneous Deferred Debits</t>
  </si>
  <si>
    <t>A_9187000</t>
  </si>
  <si>
    <t>Deferred Losses from Disposition of Utility Plant</t>
  </si>
  <si>
    <t>A_9188000</t>
  </si>
  <si>
    <t>Research Development &amp; Demonstration Expenditures</t>
  </si>
  <si>
    <t>A_9189000</t>
  </si>
  <si>
    <t>Unamortized Loss on Reacquired Debt</t>
  </si>
  <si>
    <t>A_9190000</t>
  </si>
  <si>
    <t>Accumulated Deferred Income Taxes</t>
  </si>
  <si>
    <t>A_9191000</t>
  </si>
  <si>
    <t>Unrecovered Purchased Gas Costs</t>
  </si>
  <si>
    <t>A_9201000</t>
  </si>
  <si>
    <t>Common Stock Issued</t>
  </si>
  <si>
    <t>A_9207000</t>
  </si>
  <si>
    <t>Premium on Capital Stock</t>
  </si>
  <si>
    <t>A_9208000</t>
  </si>
  <si>
    <t>Donations Received from Stockholders</t>
  </si>
  <si>
    <t>A_9211000</t>
  </si>
  <si>
    <t>Miscellaneous Paid-in Capital</t>
  </si>
  <si>
    <t>A_9214000</t>
  </si>
  <si>
    <t>Capital Stock Expense</t>
  </si>
  <si>
    <t>A_9215000</t>
  </si>
  <si>
    <t>Appropriated Retained Earnings</t>
  </si>
  <si>
    <t>A_9215100</t>
  </si>
  <si>
    <t>Appropriated Retained Earn-Amortiz Reserve Federal</t>
  </si>
  <si>
    <t>A_9216000</t>
  </si>
  <si>
    <t>Unappropriated Retained Earnings</t>
  </si>
  <si>
    <t>A_9216100</t>
  </si>
  <si>
    <t>Unappropriated Undistributed Subsidiary Earnings</t>
  </si>
  <si>
    <t>A_9219000</t>
  </si>
  <si>
    <t>Accumulated Other Comprehensive Income</t>
  </si>
  <si>
    <t>A_9221000</t>
  </si>
  <si>
    <t>Bonds</t>
  </si>
  <si>
    <t>A_9223000</t>
  </si>
  <si>
    <t>Advances from Associated Companies</t>
  </si>
  <si>
    <t>A_9224000</t>
  </si>
  <si>
    <t>Other Long-Term Debt</t>
  </si>
  <si>
    <t>A_9225000</t>
  </si>
  <si>
    <t>Unamortized Premium on Long-Term Debt</t>
  </si>
  <si>
    <t>A_9226000</t>
  </si>
  <si>
    <t>Unamortized Discount on Long-Term Debt</t>
  </si>
  <si>
    <t>A_9227000</t>
  </si>
  <si>
    <t>Obligations Under Capital Leases - Noncurrent</t>
  </si>
  <si>
    <t>A_9228100</t>
  </si>
  <si>
    <t>Accumulated Provision for Property Insurance</t>
  </si>
  <si>
    <t>A_9228200</t>
  </si>
  <si>
    <t>Accumulated Provision for Injuries and Damages</t>
  </si>
  <si>
    <t>A_9228300</t>
  </si>
  <si>
    <t>Accumulated Provision for Pension and Benefits</t>
  </si>
  <si>
    <t>A_9228400</t>
  </si>
  <si>
    <t>Accumulated Miscellaneous Operating Provisions</t>
  </si>
  <si>
    <t>A_9229000</t>
  </si>
  <si>
    <t>Accumulated Provision for Rate Refunds</t>
  </si>
  <si>
    <t>A_9230000</t>
  </si>
  <si>
    <t>Asset Retirement Obligations</t>
  </si>
  <si>
    <t>A_9231000</t>
  </si>
  <si>
    <t>Notes Payable (Borrowings &lt; 1 Year Duration)</t>
  </si>
  <si>
    <t>A_9232000</t>
  </si>
  <si>
    <t>Accounts Payable</t>
  </si>
  <si>
    <t>A_9233000</t>
  </si>
  <si>
    <t>Notes Payable to Associated Companies</t>
  </si>
  <si>
    <t>A_9234000</t>
  </si>
  <si>
    <t>Accounts Payable to Associated Companies</t>
  </si>
  <si>
    <t>A_9235000</t>
  </si>
  <si>
    <t>Customer Deposits</t>
  </si>
  <si>
    <t>A_9236000</t>
  </si>
  <si>
    <t>Taxes Accrued</t>
  </si>
  <si>
    <t>A_9237000</t>
  </si>
  <si>
    <t>Interest Accrued</t>
  </si>
  <si>
    <t>A_9238000</t>
  </si>
  <si>
    <t>Dividends Declared</t>
  </si>
  <si>
    <t>A_9241000</t>
  </si>
  <si>
    <t>Tax Collections Payable</t>
  </si>
  <si>
    <t>A_9242000</t>
  </si>
  <si>
    <t>Miscellaneous Current and Accrued Liabilities</t>
  </si>
  <si>
    <t>A_9243000</t>
  </si>
  <si>
    <t>Obligations Under Capital Leases - Current</t>
  </si>
  <si>
    <t>A_9245000</t>
  </si>
  <si>
    <t>Derivative Instrument Liabilities - Hedges</t>
  </si>
  <si>
    <t>A_9252000</t>
  </si>
  <si>
    <t>Customer Advances for Construction</t>
  </si>
  <si>
    <t>A_9253000</t>
  </si>
  <si>
    <t>Other Deferred Credits</t>
  </si>
  <si>
    <t>A_9254000</t>
  </si>
  <si>
    <t>Other Regulatory Liabilities</t>
  </si>
  <si>
    <t>A_9255000</t>
  </si>
  <si>
    <t>Accumulated Deferred Investment Tax Credits</t>
  </si>
  <si>
    <t>A_9256000</t>
  </si>
  <si>
    <t>Deferred Gains from Disposition of Utility Plant</t>
  </si>
  <si>
    <t>A_9257000</t>
  </si>
  <si>
    <t>Unamortized Gain on Reacquired Debt</t>
  </si>
  <si>
    <t>A_9281000</t>
  </si>
  <si>
    <t>Accum Defd Inc Taxes-Accelerated Amortiz Property</t>
  </si>
  <si>
    <t>A_9282000</t>
  </si>
  <si>
    <t>Accumulated Deferred Income Taxes-Other Property</t>
  </si>
  <si>
    <t>A_9283000</t>
  </si>
  <si>
    <t>Accumulated Deferred Income Taxes-Other</t>
  </si>
  <si>
    <t>A_9403000</t>
  </si>
  <si>
    <t>Depreciation Expense</t>
  </si>
  <si>
    <t>A_9403100</t>
  </si>
  <si>
    <t>Depreciation Expense for Asset Retirement Costs</t>
  </si>
  <si>
    <t>A_9404000</t>
  </si>
  <si>
    <t>Amortization of Limited-Term Electric Plant</t>
  </si>
  <si>
    <t>A_9404100</t>
  </si>
  <si>
    <t>Amort Deplet Producing Nat Gas Land &amp; Land Rights</t>
  </si>
  <si>
    <t>A_9404200</t>
  </si>
  <si>
    <t>Amort of Underground Storage Land &amp; Land Rights</t>
  </si>
  <si>
    <t>A_9404300</t>
  </si>
  <si>
    <t>Amortization of Other Limited-Term Gas Plant</t>
  </si>
  <si>
    <t>A_9405000</t>
  </si>
  <si>
    <t>Amortization of Other Electric/Gas Plant</t>
  </si>
  <si>
    <t>A_9406000</t>
  </si>
  <si>
    <t>Amortization of Plant Acquisition Adjustment</t>
  </si>
  <si>
    <t>A_9407000</t>
  </si>
  <si>
    <t>Amortiz Ele Prop Loss Unrecv Plant RegulStudy Cost</t>
  </si>
  <si>
    <t>A_9407100</t>
  </si>
  <si>
    <t>Amortiz Gas Prop Loss Unrecv Plant RegulStudy Cost</t>
  </si>
  <si>
    <t>A_9407200</t>
  </si>
  <si>
    <t>Amortization of Conversion Expenses</t>
  </si>
  <si>
    <t>A_9407300</t>
  </si>
  <si>
    <t>Regulatory Debits</t>
  </si>
  <si>
    <t>A_9407400</t>
  </si>
  <si>
    <t>Regulatory Credits</t>
  </si>
  <si>
    <t>A_9408100</t>
  </si>
  <si>
    <t>Taxes Other Than Inc Taxes-Utility Operating Inc</t>
  </si>
  <si>
    <t>A_9408200</t>
  </si>
  <si>
    <t>Taxes Other Than Inc Taxes-Other Income &amp; Deduct</t>
  </si>
  <si>
    <t>A_9409100</t>
  </si>
  <si>
    <t>Income Taxes - Utility Operating Income</t>
  </si>
  <si>
    <t>A_9409200</t>
  </si>
  <si>
    <t>Income Taxes - Other Income and Deductions</t>
  </si>
  <si>
    <t>A_9409300</t>
  </si>
  <si>
    <t>Income Taxes - Extraordinary Items</t>
  </si>
  <si>
    <t>A_9410100</t>
  </si>
  <si>
    <t>Provision for Defd Inc Tax - Utility Operating Inc</t>
  </si>
  <si>
    <t>A_9410200</t>
  </si>
  <si>
    <t>Provision for Defd Inc Tax - Other Inc and Deduct</t>
  </si>
  <si>
    <t>A_9411100</t>
  </si>
  <si>
    <t>Provision for Defd Inc Taxes-CR Utility Oper Inc</t>
  </si>
  <si>
    <t>A_9411200</t>
  </si>
  <si>
    <t>Provision for Defd Inc Taxes-CR Other Inc &amp; Deduct</t>
  </si>
  <si>
    <t>A_9411400</t>
  </si>
  <si>
    <t>Investment Tax Credit Adjustm-Utility Operations</t>
  </si>
  <si>
    <t>A_9411500</t>
  </si>
  <si>
    <t>Investment Tax Credit Adj - Nonutility Operations</t>
  </si>
  <si>
    <t>A_9411600</t>
  </si>
  <si>
    <t>Gains From Disposition of Utility Plant</t>
  </si>
  <si>
    <t>A_9411700</t>
  </si>
  <si>
    <t>Losses From Disposition of Utility Plant</t>
  </si>
  <si>
    <t>A_9411800</t>
  </si>
  <si>
    <t>Gains From Disposition of Allowances</t>
  </si>
  <si>
    <t>A_9411900</t>
  </si>
  <si>
    <t>Losses From Disposition of Allowances</t>
  </si>
  <si>
    <t>A_9412000</t>
  </si>
  <si>
    <t>Revenues from Gas Plant Leased to Others</t>
  </si>
  <si>
    <t>A_9413000</t>
  </si>
  <si>
    <t>Expense of Util Plant leased to Others</t>
  </si>
  <si>
    <t>A_9414000</t>
  </si>
  <si>
    <t>Other Utility Operating Income</t>
  </si>
  <si>
    <t>A_9415000</t>
  </si>
  <si>
    <t>Revenues frm Merchandising Jobbing &amp; Contract Work</t>
  </si>
  <si>
    <t>A_9416000</t>
  </si>
  <si>
    <t>Costs of Merchandising Jobbing and Contract Work</t>
  </si>
  <si>
    <t>A_9417000</t>
  </si>
  <si>
    <t>Revenues from Nonutility Operations</t>
  </si>
  <si>
    <t>A_9417100</t>
  </si>
  <si>
    <t>Expenses of Nonutility Operations</t>
  </si>
  <si>
    <t>A_9418000</t>
  </si>
  <si>
    <t>Nonoperating Rental Income</t>
  </si>
  <si>
    <t>A_9418100</t>
  </si>
  <si>
    <t>Equity in Earnings of Subsidiary Companies</t>
  </si>
  <si>
    <t>A_9419000</t>
  </si>
  <si>
    <t>Interest and Dividend Income</t>
  </si>
  <si>
    <t>A_9419100</t>
  </si>
  <si>
    <t>Allowance for Other Funds Used During Construction</t>
  </si>
  <si>
    <t>A_9420000</t>
  </si>
  <si>
    <t>Investment Tax Credits Oth Inc and Deduct</t>
  </si>
  <si>
    <t>A_9421000</t>
  </si>
  <si>
    <t>Miscellaneous Nonoperating Income</t>
  </si>
  <si>
    <t>A_9421100</t>
  </si>
  <si>
    <t>Gain on Disposition of Property</t>
  </si>
  <si>
    <t>A_9421200</t>
  </si>
  <si>
    <t>Loss on Disposition of Property</t>
  </si>
  <si>
    <t>A_9425000</t>
  </si>
  <si>
    <t>Miscellaneous Amortization</t>
  </si>
  <si>
    <t>A_9426100</t>
  </si>
  <si>
    <t>Other Expense - Donations</t>
  </si>
  <si>
    <t>A_9426200</t>
  </si>
  <si>
    <t>Other Expense - Life Insurance</t>
  </si>
  <si>
    <t>A_9426300</t>
  </si>
  <si>
    <t>Other Expense - Penalties</t>
  </si>
  <si>
    <t>A_9426400</t>
  </si>
  <si>
    <t>Exp Certain Civic Political &amp; Related Activities</t>
  </si>
  <si>
    <t>A_9426500</t>
  </si>
  <si>
    <t>Other Deductions</t>
  </si>
  <si>
    <t>A_9427000</t>
  </si>
  <si>
    <t>Interest on Long-Term Debt</t>
  </si>
  <si>
    <t>A_9428000</t>
  </si>
  <si>
    <t>Amortization of Debt Discount and Expense</t>
  </si>
  <si>
    <t>A_9428100</t>
  </si>
  <si>
    <t>Amortization of Loss on Reacquired Debt</t>
  </si>
  <si>
    <t>A_9429000</t>
  </si>
  <si>
    <t>Amortization of Premium on Debt - Credit</t>
  </si>
  <si>
    <t>A_9429100</t>
  </si>
  <si>
    <t>Amortization of Gain on Reacquired Debt - Credit</t>
  </si>
  <si>
    <t>A_9430000</t>
  </si>
  <si>
    <t>Interest on Debt to Associated Companies</t>
  </si>
  <si>
    <t>A_9431000</t>
  </si>
  <si>
    <t>Other Interest Expense</t>
  </si>
  <si>
    <t>A_9432000</t>
  </si>
  <si>
    <t>Allow Borrowed Funds Used During Construct-Credit</t>
  </si>
  <si>
    <t>A_9433000</t>
  </si>
  <si>
    <t>Balance Transferred from Income</t>
  </si>
  <si>
    <t>A_9434000</t>
  </si>
  <si>
    <t>Extraordinary Income</t>
  </si>
  <si>
    <t>A_9435000</t>
  </si>
  <si>
    <t>Extraordinary Deductions</t>
  </si>
  <si>
    <t>A_9438000</t>
  </si>
  <si>
    <t>Dividends Declared - Common Stock</t>
  </si>
  <si>
    <t>A_9440000</t>
  </si>
  <si>
    <t>Electric Residential Sales</t>
  </si>
  <si>
    <t>A_9442000</t>
  </si>
  <si>
    <t>Electric Commercial and Industrial Sales</t>
  </si>
  <si>
    <t>A_9444000</t>
  </si>
  <si>
    <t>Electric Public Street and Highway Lighting</t>
  </si>
  <si>
    <t>A_9445000</t>
  </si>
  <si>
    <t>Electric Other Sales to Public Authorities</t>
  </si>
  <si>
    <t>A_9446000</t>
  </si>
  <si>
    <t>Electric Sales to Railroads And Railways</t>
  </si>
  <si>
    <t>A_9447000</t>
  </si>
  <si>
    <t>Electric Sales For Resale</t>
  </si>
  <si>
    <t>A_9448000</t>
  </si>
  <si>
    <t>Electric Interdepartmental Sales</t>
  </si>
  <si>
    <t>A_9449100</t>
  </si>
  <si>
    <t>Electric Provision for Rate Refunds</t>
  </si>
  <si>
    <t>A_9450000</t>
  </si>
  <si>
    <t>Electric Forfeited Discounts</t>
  </si>
  <si>
    <t>A_9451000</t>
  </si>
  <si>
    <t>Electric Miscellaneous Service Revenues</t>
  </si>
  <si>
    <t>A_9453000</t>
  </si>
  <si>
    <t>Sales of Water and Water Power</t>
  </si>
  <si>
    <t>A_9454000</t>
  </si>
  <si>
    <t>Electric Rent from Electric Property</t>
  </si>
  <si>
    <t>A_9455000</t>
  </si>
  <si>
    <t>Electric Interdepartmental Rents</t>
  </si>
  <si>
    <t>A_9456000</t>
  </si>
  <si>
    <t>Electric Other Electric Revenues</t>
  </si>
  <si>
    <t>A_9456100</t>
  </si>
  <si>
    <t>Revenues frm Transmission of Electricity of Others</t>
  </si>
  <si>
    <t>A_9457100</t>
  </si>
  <si>
    <t>Interco Svc Company Revenue-Direct Costs</t>
  </si>
  <si>
    <t>A_9457200</t>
  </si>
  <si>
    <t>Interco Svc Company Revenue-Indirect Costs</t>
  </si>
  <si>
    <t>A_9458100</t>
  </si>
  <si>
    <t>Svc Company Revenue - Non-Assoc Co - Direct Costs</t>
  </si>
  <si>
    <t>A_9480000</t>
  </si>
  <si>
    <t>Gas Residential Sales</t>
  </si>
  <si>
    <t>A_9481000</t>
  </si>
  <si>
    <t>Gas Commercial and Industrial Sales</t>
  </si>
  <si>
    <t>A_9482000</t>
  </si>
  <si>
    <t>Gas Other Sales to Public Authorities</t>
  </si>
  <si>
    <t>A_9483000</t>
  </si>
  <si>
    <t>Gas Sales For Resale</t>
  </si>
  <si>
    <t>A_9484000</t>
  </si>
  <si>
    <t>Gas Interdepartmental Sales</t>
  </si>
  <si>
    <t>A_9485000</t>
  </si>
  <si>
    <t>Gas Intracompany Transfers</t>
  </si>
  <si>
    <t>A_9487000</t>
  </si>
  <si>
    <t>Gas Forfeited Discounts</t>
  </si>
  <si>
    <t>A_9488000</t>
  </si>
  <si>
    <t>Gas Miscellaneous Service Revenues</t>
  </si>
  <si>
    <t>A_9489100</t>
  </si>
  <si>
    <t>Gas Rev Transport Gas of Others Gathering Facility</t>
  </si>
  <si>
    <t>A_9489200</t>
  </si>
  <si>
    <t>Gas Rev Transport Gas of Others Transm Facility</t>
  </si>
  <si>
    <t>A_9489300</t>
  </si>
  <si>
    <t>Gas Rev Transport Gas of Others Distrib Facility</t>
  </si>
  <si>
    <t>A_9489400</t>
  </si>
  <si>
    <t>Gas Revenues from Storing Gas of Others</t>
  </si>
  <si>
    <t>A_9490000</t>
  </si>
  <si>
    <t>Gas Sales of Products Extracted from Natural Gas</t>
  </si>
  <si>
    <t>A_9491000</t>
  </si>
  <si>
    <t>Gas Revenues from Natural Gas Processed by Others</t>
  </si>
  <si>
    <t>A_9492000</t>
  </si>
  <si>
    <t>Gas Incidental Gasoline and Oil Sales</t>
  </si>
  <si>
    <t>A_9493000</t>
  </si>
  <si>
    <t>Gas Rent from Gas Property</t>
  </si>
  <si>
    <t>A_9494000</t>
  </si>
  <si>
    <t>Gas Interdepartmental Rents</t>
  </si>
  <si>
    <t>A_9495000</t>
  </si>
  <si>
    <t>Gas Other Gas Revenues</t>
  </si>
  <si>
    <t>A_9496000</t>
  </si>
  <si>
    <t>Gas Provision For Rate Refunds</t>
  </si>
  <si>
    <t>A_9500000</t>
  </si>
  <si>
    <t>Steam Operation Supervision And Engineering</t>
  </si>
  <si>
    <t>A_9501000</t>
  </si>
  <si>
    <t>Steam Fuel</t>
  </si>
  <si>
    <t>A_9502000</t>
  </si>
  <si>
    <t>Steam Expenses</t>
  </si>
  <si>
    <t>A_9503000</t>
  </si>
  <si>
    <t>Steam From Other Sources</t>
  </si>
  <si>
    <t>A_9504000</t>
  </si>
  <si>
    <t>Steam Transferred - Credit</t>
  </si>
  <si>
    <t>A_9505000</t>
  </si>
  <si>
    <t>Steam Electric Expenses</t>
  </si>
  <si>
    <t>A_9506000</t>
  </si>
  <si>
    <t>Miscellaneous Steam Power Expenses</t>
  </si>
  <si>
    <t>A_9507000</t>
  </si>
  <si>
    <t>Steam Rents</t>
  </si>
  <si>
    <t>A_9509000</t>
  </si>
  <si>
    <t>Steam Allowances</t>
  </si>
  <si>
    <t>A_9510000</t>
  </si>
  <si>
    <t>Steam Maintenance Supervision and Engineering</t>
  </si>
  <si>
    <t>A_9511000</t>
  </si>
  <si>
    <t>Steam Maintenance of Structures</t>
  </si>
  <si>
    <t>A_9512000</t>
  </si>
  <si>
    <t>Steam Maintenance of Boiler Plant</t>
  </si>
  <si>
    <t>A_9513000</t>
  </si>
  <si>
    <t>Steam Maintenance of Electric Plant</t>
  </si>
  <si>
    <t>A_9514000</t>
  </si>
  <si>
    <t>Maintenance of Miscellaneous Steam Plant</t>
  </si>
  <si>
    <t>A_9517000</t>
  </si>
  <si>
    <t>Nuclear Operation Supervision And Engineering</t>
  </si>
  <si>
    <t>A_9518000</t>
  </si>
  <si>
    <t>Nuclear Fuel Expense</t>
  </si>
  <si>
    <t>A_9519000</t>
  </si>
  <si>
    <t>Nuclear Coolants and Water</t>
  </si>
  <si>
    <t>A_9520000</t>
  </si>
  <si>
    <t>Nuclear Steam Expenses</t>
  </si>
  <si>
    <t>A_9521000</t>
  </si>
  <si>
    <t>Nuclear Steam from Other Sources</t>
  </si>
  <si>
    <t>A_9522000</t>
  </si>
  <si>
    <t>Nuclear Steam Transferred - Credit</t>
  </si>
  <si>
    <t>A_9523000</t>
  </si>
  <si>
    <t>Nuclear Electric Expenses</t>
  </si>
  <si>
    <t>A_9524000</t>
  </si>
  <si>
    <t>Miscellaneous Nuclear Power Expenses</t>
  </si>
  <si>
    <t>A_9525000</t>
  </si>
  <si>
    <t>Nuclear Rents</t>
  </si>
  <si>
    <t>A_9528000</t>
  </si>
  <si>
    <t>Nuclear Maintenance Supervision and Engineering</t>
  </si>
  <si>
    <t>A_9529000</t>
  </si>
  <si>
    <t>Nuclear Maintenance of Structures</t>
  </si>
  <si>
    <t>A_9530000</t>
  </si>
  <si>
    <t>Nuclear Maintenance of Reactor Plant Equipment</t>
  </si>
  <si>
    <t>A_9531000</t>
  </si>
  <si>
    <t>Nuclear Maintenance of Electric Plant</t>
  </si>
  <si>
    <t>A_9532000</t>
  </si>
  <si>
    <t>Maintenance of Miscellaneous Nuclear Plant</t>
  </si>
  <si>
    <t>A_9535000</t>
  </si>
  <si>
    <t>Hydraulic Operation Supervision and Engineering</t>
  </si>
  <si>
    <t>A_9536000</t>
  </si>
  <si>
    <t>Hydraulic Water For Power</t>
  </si>
  <si>
    <t>A_9537000</t>
  </si>
  <si>
    <t>Hydraulic Expenses</t>
  </si>
  <si>
    <t>A_9538000</t>
  </si>
  <si>
    <t>Hydraulic Electric Expenses</t>
  </si>
  <si>
    <t>A_9539000</t>
  </si>
  <si>
    <t>Miscellaneous Hydraulic Power Generation Expenses</t>
  </si>
  <si>
    <t>A_9540000</t>
  </si>
  <si>
    <t>Hydraulic Rents</t>
  </si>
  <si>
    <t>A_9541000</t>
  </si>
  <si>
    <t>Hydraulic Maintenance Supervision and Engineering</t>
  </si>
  <si>
    <t>A_9542000</t>
  </si>
  <si>
    <t>Hydraulic Maintenance of Structures</t>
  </si>
  <si>
    <t>A_9543000</t>
  </si>
  <si>
    <t>Hydraulic Maintenance Reservoirs Dams &amp; Waterways</t>
  </si>
  <si>
    <t>A_9544000</t>
  </si>
  <si>
    <t>Hydraulic Maintenance of Electric Plant</t>
  </si>
  <si>
    <t>A_9545000</t>
  </si>
  <si>
    <t>Maintenance of Miscellaneous Hydraulic Plant</t>
  </si>
  <si>
    <t>A_9546000</t>
  </si>
  <si>
    <t>Other Power Operation Supervision and Engineering</t>
  </si>
  <si>
    <t>A_9547000</t>
  </si>
  <si>
    <t>Other Power Fuel</t>
  </si>
  <si>
    <t>A_9548000</t>
  </si>
  <si>
    <t>Other Power Generation Expenses</t>
  </si>
  <si>
    <t>A_9548100</t>
  </si>
  <si>
    <t>Operation of Energy Storage Equipment</t>
  </si>
  <si>
    <t>A_9549000</t>
  </si>
  <si>
    <t>Miscellaneous Other Power Generation Expenses</t>
  </si>
  <si>
    <t>A_9550000</t>
  </si>
  <si>
    <t>Other Power Rents</t>
  </si>
  <si>
    <t>A_9551000</t>
  </si>
  <si>
    <t>Other Power Maintenance Supervision &amp; Engineering</t>
  </si>
  <si>
    <t>A_9552000</t>
  </si>
  <si>
    <t>Other Power Maintenance of Structures</t>
  </si>
  <si>
    <t>A_9553000</t>
  </si>
  <si>
    <t>Other Power Maint Generating &amp; Electric Equipment</t>
  </si>
  <si>
    <t>A_9553100</t>
  </si>
  <si>
    <t>Maintenance of Energy Storage Equipment</t>
  </si>
  <si>
    <t>A_9554000</t>
  </si>
  <si>
    <t>Maintenance of Misc Other Power Generation Plant</t>
  </si>
  <si>
    <t>A_9555000</t>
  </si>
  <si>
    <t>Other Supply Purchased Power</t>
  </si>
  <si>
    <t>A_9556000</t>
  </si>
  <si>
    <t>Other Supply System Control and Load Dispatching</t>
  </si>
  <si>
    <t>A_9557000</t>
  </si>
  <si>
    <t>Other Supply Other Expenses</t>
  </si>
  <si>
    <t>A_9560000</t>
  </si>
  <si>
    <t>Transmission Operation Supervision And Engineering</t>
  </si>
  <si>
    <t>A_9561000</t>
  </si>
  <si>
    <t>Transmission Load Dispatch</t>
  </si>
  <si>
    <t>A_9561100</t>
  </si>
  <si>
    <t>Transmission Load Dispatch - Reliability</t>
  </si>
  <si>
    <t>A_9561200</t>
  </si>
  <si>
    <t>Transm Load Dispatch-Monitor Operate Transm System</t>
  </si>
  <si>
    <t>A_9561300</t>
  </si>
  <si>
    <t>Transm Load Dispatch-Transmission Svc &amp; Scheduling</t>
  </si>
  <si>
    <t>A_9561400</t>
  </si>
  <si>
    <t>Transmission Scheduling Sys Control &amp; Dispatch Svc</t>
  </si>
  <si>
    <t>A_9561500</t>
  </si>
  <si>
    <t>Transm Reliability Planning &amp; Standards Devlpmt</t>
  </si>
  <si>
    <t>A_9561600</t>
  </si>
  <si>
    <t>Transmission Service Studies</t>
  </si>
  <si>
    <t>A_9561700</t>
  </si>
  <si>
    <t>Transmission Generation Interconnection Studies</t>
  </si>
  <si>
    <t>A_9561800</t>
  </si>
  <si>
    <t>Transm Billed Reliability Planning Stnrds Dev Svcs</t>
  </si>
  <si>
    <t>A_9562000</t>
  </si>
  <si>
    <t>Transmission Station Expenses</t>
  </si>
  <si>
    <t>A_9563000</t>
  </si>
  <si>
    <t>Transmission Overhead Line Expenses</t>
  </si>
  <si>
    <t>A_9564000</t>
  </si>
  <si>
    <t>Transmission Underground Line Expenses</t>
  </si>
  <si>
    <t>A_9565000</t>
  </si>
  <si>
    <t>Transmission of Electricity by Others</t>
  </si>
  <si>
    <t>A_9566000</t>
  </si>
  <si>
    <t>Miscellaneous Transmission Expenses</t>
  </si>
  <si>
    <t>A_9567000</t>
  </si>
  <si>
    <t>Transmission Rents</t>
  </si>
  <si>
    <t>A_9568000</t>
  </si>
  <si>
    <t>Transmission Maintenance Supervision &amp; Engineering</t>
  </si>
  <si>
    <t>A_9569000</t>
  </si>
  <si>
    <t>Transmission Maintenance of Structures</t>
  </si>
  <si>
    <t>A_9569100</t>
  </si>
  <si>
    <t>Transmission Maintenance of Computer Hardware</t>
  </si>
  <si>
    <t>A_9569200</t>
  </si>
  <si>
    <t>Transmission Maintenance of Computer Software</t>
  </si>
  <si>
    <t>A_9569300</t>
  </si>
  <si>
    <t>Transmission Maintenance Communication Equipment</t>
  </si>
  <si>
    <t>A_9569400</t>
  </si>
  <si>
    <t>Transmisison Maint Msc Regional Transmission Plant</t>
  </si>
  <si>
    <t>A_9570000</t>
  </si>
  <si>
    <t>Transmission Maintenance of Station Equipment</t>
  </si>
  <si>
    <t>A_9571000</t>
  </si>
  <si>
    <t>Transmission Maintenance of Overhead Lines</t>
  </si>
  <si>
    <t>A_9572000</t>
  </si>
  <si>
    <t>Transmission Maintenance of Underground Lines</t>
  </si>
  <si>
    <t>A_9573000</t>
  </si>
  <si>
    <t>Maintenance of Miscellaneous Transmission Plant</t>
  </si>
  <si>
    <t>A_9575100</t>
  </si>
  <si>
    <t>Regional Market Operation Supervision</t>
  </si>
  <si>
    <t>A_9575200</t>
  </si>
  <si>
    <t>Regional Day-Ahead &amp; Real-Time Market Facilitation</t>
  </si>
  <si>
    <t>A_9575300</t>
  </si>
  <si>
    <t>Regional Transmission Rights Market Facilitation</t>
  </si>
  <si>
    <t>A_9575400</t>
  </si>
  <si>
    <t>Regional Capacity Market Facilitation</t>
  </si>
  <si>
    <t>A_9575500</t>
  </si>
  <si>
    <t>Regional Ancillary Services Market Facilitation</t>
  </si>
  <si>
    <t>A_9575600</t>
  </si>
  <si>
    <t>Regional Market Monitoring And Compliance</t>
  </si>
  <si>
    <t>A_9575700</t>
  </si>
  <si>
    <t>Regional Market Admin Monitoring &amp; Compliance Svcs</t>
  </si>
  <si>
    <t>A_9575800</t>
  </si>
  <si>
    <t>Regional Market Rents</t>
  </si>
  <si>
    <t>A_9576100</t>
  </si>
  <si>
    <t>Regional Market Maintenance Structures &amp; Improvm</t>
  </si>
  <si>
    <t>A_9576200</t>
  </si>
  <si>
    <t>Regional Market Maintenance of Computer Hardware</t>
  </si>
  <si>
    <t>A_9576300</t>
  </si>
  <si>
    <t>Regional Market Maintenance of Computer Software</t>
  </si>
  <si>
    <t>A_9576400</t>
  </si>
  <si>
    <t>Regional Market Maintenance of Communication Equip</t>
  </si>
  <si>
    <t>A_9576500</t>
  </si>
  <si>
    <t>Regional Maintenance Misc Market Operation Plant</t>
  </si>
  <si>
    <t>A_9580000</t>
  </si>
  <si>
    <t>Distribution Operation Supervision And Engineering</t>
  </si>
  <si>
    <t>A_9581000</t>
  </si>
  <si>
    <t>Distribution Load Dispatching</t>
  </si>
  <si>
    <t>A_9581100</t>
  </si>
  <si>
    <t>Distribution Line and Station Supplies &amp; Expenses</t>
  </si>
  <si>
    <t>A_9582000</t>
  </si>
  <si>
    <t>Distribution Station Expenses</t>
  </si>
  <si>
    <t>A_9583000</t>
  </si>
  <si>
    <t>Distribution Overhead Line Expenses</t>
  </si>
  <si>
    <t>A_9584000</t>
  </si>
  <si>
    <t>Distribution Underground Line Expenses</t>
  </si>
  <si>
    <t>A_9585000</t>
  </si>
  <si>
    <t>Distribution Street Lighting and Signal System Exp</t>
  </si>
  <si>
    <t>A_9586000</t>
  </si>
  <si>
    <t>Distribution Meter Expenses</t>
  </si>
  <si>
    <t>A_9587000</t>
  </si>
  <si>
    <t>Distribution Customer Installations Expenses</t>
  </si>
  <si>
    <t>A_9588000</t>
  </si>
  <si>
    <t>Miscellaneous Distribution Expenses</t>
  </si>
  <si>
    <t>A_9589000</t>
  </si>
  <si>
    <t>Distribution Rents</t>
  </si>
  <si>
    <t>A_9590000</t>
  </si>
  <si>
    <t>Distribution Maintenance Supervision &amp; Engineering</t>
  </si>
  <si>
    <t>A_9591000</t>
  </si>
  <si>
    <t>Distribution Maintenance of Structures</t>
  </si>
  <si>
    <t>A_9592000</t>
  </si>
  <si>
    <t>Distribution Maintenance of Station Equipment</t>
  </si>
  <si>
    <t>A_9592100</t>
  </si>
  <si>
    <t>Distribution Maintenance of Structures &amp; Equipment</t>
  </si>
  <si>
    <t>A_9593000</t>
  </si>
  <si>
    <t>Distribution Maintenance of Overhead Lines</t>
  </si>
  <si>
    <t>A_9594000</t>
  </si>
  <si>
    <t>Distribution Maintenance of Underground Lines</t>
  </si>
  <si>
    <t>A_9595000</t>
  </si>
  <si>
    <t>Distribution Maintenance of Line Transformers</t>
  </si>
  <si>
    <t>A_9596000</t>
  </si>
  <si>
    <t>Distribution Maint Street Lighting &amp; Signal System</t>
  </si>
  <si>
    <t>A_9597000</t>
  </si>
  <si>
    <t>Distribution Maintenance of Meters</t>
  </si>
  <si>
    <t>A_9598000</t>
  </si>
  <si>
    <t>Maintenance of Miscellaneous Distribution Plant</t>
  </si>
  <si>
    <t>A_9800000</t>
  </si>
  <si>
    <t>Natural Gas Well Head Purchases</t>
  </si>
  <si>
    <t>A_9800100</t>
  </si>
  <si>
    <t>Natural Gas Well Head Purch Intracompany Transfers</t>
  </si>
  <si>
    <t>A_9801000</t>
  </si>
  <si>
    <t>Natural Gas Field Line Purchases</t>
  </si>
  <si>
    <t>A_9802000</t>
  </si>
  <si>
    <t>Natural Gas Gasoline Plant Outlet Purchases</t>
  </si>
  <si>
    <t>A_9803000</t>
  </si>
  <si>
    <t>Natural Gas Transmission Line Purchases</t>
  </si>
  <si>
    <t>A_9804000</t>
  </si>
  <si>
    <t>Natural Gas City Gate Purchases</t>
  </si>
  <si>
    <t>A_9804100</t>
  </si>
  <si>
    <t>Liquefied Natural Gas Purchases</t>
  </si>
  <si>
    <t>A_9805000</t>
  </si>
  <si>
    <t>Other Gas Purchases</t>
  </si>
  <si>
    <t>A_9805100</t>
  </si>
  <si>
    <t>Purchased Gas Cost Adjustments</t>
  </si>
  <si>
    <t>A_9806000</t>
  </si>
  <si>
    <t>Exchange Gas</t>
  </si>
  <si>
    <t>A_9807100</t>
  </si>
  <si>
    <t>Well Expenses - Purchased Gas</t>
  </si>
  <si>
    <t>A_9807200</t>
  </si>
  <si>
    <t>Operation of Purchased Gas Measuring Stations</t>
  </si>
  <si>
    <t>A_9807300</t>
  </si>
  <si>
    <t>Maintenance of Purchased Gas Measuring Stations</t>
  </si>
  <si>
    <t>A_9807400</t>
  </si>
  <si>
    <t>Purchased Gas Calculations Expenses</t>
  </si>
  <si>
    <t>A_9807500</t>
  </si>
  <si>
    <t>Other Purchased Gas Expenses</t>
  </si>
  <si>
    <t>A_9808100</t>
  </si>
  <si>
    <t>Gas Withdrawn From Storage - Debit</t>
  </si>
  <si>
    <t>A_9808200</t>
  </si>
  <si>
    <t>Gas Delivered To Storage - Credit</t>
  </si>
  <si>
    <t>A_9809100</t>
  </si>
  <si>
    <t>Withdrawals Liquefied Natural Gas Processing-Debit</t>
  </si>
  <si>
    <t>A_9809200</t>
  </si>
  <si>
    <t>Deliveries of Natural Gas for Processing - Credit</t>
  </si>
  <si>
    <t>A_9810000</t>
  </si>
  <si>
    <t>Gas Used For Compressor Station Fuel - Credit</t>
  </si>
  <si>
    <t>A_9811000</t>
  </si>
  <si>
    <t>Gas Used For Products Extraction - Credit</t>
  </si>
  <si>
    <t>A_9812000</t>
  </si>
  <si>
    <t>Gas Used For Other Utility Operations - Credit</t>
  </si>
  <si>
    <t>A_9813000</t>
  </si>
  <si>
    <t>Other Gas Supply Expenses</t>
  </si>
  <si>
    <t>A_9826000</t>
  </si>
  <si>
    <t>A_9850000</t>
  </si>
  <si>
    <t>Gas Transm Operation Supervison and Engineering</t>
  </si>
  <si>
    <t>A_9851000</t>
  </si>
  <si>
    <t>Gas Transm Oper System Control and Load Dispatch</t>
  </si>
  <si>
    <t>A_9852000</t>
  </si>
  <si>
    <t>Gas Transm Operation Communication System</t>
  </si>
  <si>
    <t>A_9853000</t>
  </si>
  <si>
    <t>Gas Transm Operation Compressor Station</t>
  </si>
  <si>
    <t>A_9854000</t>
  </si>
  <si>
    <t>Gas Transm Operation Gas Compressor Station Fuel</t>
  </si>
  <si>
    <t>A_9855000</t>
  </si>
  <si>
    <t>Gas Transm Oper Oth Fuel Power Compresor Station</t>
  </si>
  <si>
    <t>A_9856000</t>
  </si>
  <si>
    <t>Gas Transm Operation Mains</t>
  </si>
  <si>
    <t>A_9857000</t>
  </si>
  <si>
    <t>Gas Transm Oper Measuring and Regulating Station</t>
  </si>
  <si>
    <t>A_9858000</t>
  </si>
  <si>
    <t>Gas Transm Operation Transm Compres Gas by Other</t>
  </si>
  <si>
    <t>A_9859000</t>
  </si>
  <si>
    <t>Gas Transm Operation Other Expenses</t>
  </si>
  <si>
    <t>A_9860000</t>
  </si>
  <si>
    <t>Gas Transm Operation Rents</t>
  </si>
  <si>
    <t>A_9861000</t>
  </si>
  <si>
    <t>Gas Transm Maintenance Supervision &amp; Engineering</t>
  </si>
  <si>
    <t>A_9862000</t>
  </si>
  <si>
    <t>Gas Transm Maintenance Structures n Improvements</t>
  </si>
  <si>
    <t>A_9863000</t>
  </si>
  <si>
    <t>Gas Transm Maintenance Mains</t>
  </si>
  <si>
    <t>A_9864000</t>
  </si>
  <si>
    <t>Gas Transm Maintenance Compressor Station Equip</t>
  </si>
  <si>
    <t>A_9865000</t>
  </si>
  <si>
    <t>Gas Transm Maint Measuring Regulating Stn Equip</t>
  </si>
  <si>
    <t>A_9866000</t>
  </si>
  <si>
    <t>Gas Transm Maintenance Communication Equipment</t>
  </si>
  <si>
    <t>A_9867000</t>
  </si>
  <si>
    <t>Gas Transm Maintenance Other Equipment</t>
  </si>
  <si>
    <t>A_9870000</t>
  </si>
  <si>
    <t>Gas Distribution Oper Supervision &amp; Engineering</t>
  </si>
  <si>
    <t>A_9871000</t>
  </si>
  <si>
    <t>Gas Distribution Load Dispatching</t>
  </si>
  <si>
    <t>A_9872000</t>
  </si>
  <si>
    <t>Gas Compressor Station Labor and Expenses</t>
  </si>
  <si>
    <t>A_9873000</t>
  </si>
  <si>
    <t>Gas Compressor Station Fuel and Power</t>
  </si>
  <si>
    <t>A_9874000</t>
  </si>
  <si>
    <t>Gas Mains and Services Expenses</t>
  </si>
  <si>
    <t>A_9875000</t>
  </si>
  <si>
    <t>Gas Measuring &amp; Regulating Station Exp-General</t>
  </si>
  <si>
    <t>A_9876000</t>
  </si>
  <si>
    <t>Gas Measuring &amp; Regulating Station Exp-Industrial</t>
  </si>
  <si>
    <t>A_9877000</t>
  </si>
  <si>
    <t>Gas Measuring &amp; Regulating Exp-City Gate Chk Statn</t>
  </si>
  <si>
    <t>A_9878000</t>
  </si>
  <si>
    <t>Gas Meter and House Regulator Expenses</t>
  </si>
  <si>
    <t>A_9879000</t>
  </si>
  <si>
    <t>Gas Distribution Customer Installations Expenses</t>
  </si>
  <si>
    <t>A_9880000</t>
  </si>
  <si>
    <t>Gas Distribution Other Expenses</t>
  </si>
  <si>
    <t>A_9881000</t>
  </si>
  <si>
    <t>Gas Distribution Rents</t>
  </si>
  <si>
    <t>A_9885000</t>
  </si>
  <si>
    <t>Gas Distribution Maint Supervision &amp; Engineering</t>
  </si>
  <si>
    <t>A_9886000</t>
  </si>
  <si>
    <t>Gas Distrib Maintenance Structures &amp; Improvements</t>
  </si>
  <si>
    <t>A_9887000</t>
  </si>
  <si>
    <t>Gas Distribution Maintenance of Mains</t>
  </si>
  <si>
    <t>A_9888000</t>
  </si>
  <si>
    <t>Gas Distrib Maintenance Compressor Station Equip</t>
  </si>
  <si>
    <t>A_9889000</t>
  </si>
  <si>
    <t>Gas Distrib Maint Meas Reg Station Exp-General</t>
  </si>
  <si>
    <t>A_9890000</t>
  </si>
  <si>
    <t>Gas Distrib Maint Meas Reg Station Exp-Industrial</t>
  </si>
  <si>
    <t>A_9891000</t>
  </si>
  <si>
    <t>Gas Distrib Maint Meas Reg Exp-City Gate Chk Statn</t>
  </si>
  <si>
    <t>A_9892000</t>
  </si>
  <si>
    <t>Gas Distribution Maintenance of Services</t>
  </si>
  <si>
    <t>A_9893000</t>
  </si>
  <si>
    <t>Gas Distribution Maint Meters and House Regulators</t>
  </si>
  <si>
    <t>A_9894000</t>
  </si>
  <si>
    <t>Gas Distribution Maintenance of Other Equipment</t>
  </si>
  <si>
    <t>A_9901000</t>
  </si>
  <si>
    <t>Customer Accts Supervision</t>
  </si>
  <si>
    <t>A_9902000</t>
  </si>
  <si>
    <t>Customer Accts Meter Reading Expenses</t>
  </si>
  <si>
    <t>A_9903000</t>
  </si>
  <si>
    <t>Customer Accts Customer Records and Collection Exp</t>
  </si>
  <si>
    <t>A_9904000</t>
  </si>
  <si>
    <t>Customer Uncollectible Accounts</t>
  </si>
  <si>
    <t>A_9905000</t>
  </si>
  <si>
    <t>Miscellaneous Customer Accounts Expense</t>
  </si>
  <si>
    <t>A_9907000</t>
  </si>
  <si>
    <t>Customer Service Supervision</t>
  </si>
  <si>
    <t>A_9908000</t>
  </si>
  <si>
    <t>A_9909000</t>
  </si>
  <si>
    <t>Cust Svc Informational &amp; Instructional Advertising</t>
  </si>
  <si>
    <t>A_9910000</t>
  </si>
  <si>
    <t>Misc Customer Service and Informational Expenses</t>
  </si>
  <si>
    <t>A_9911000</t>
  </si>
  <si>
    <t>Sales Exp Supervision</t>
  </si>
  <si>
    <t>A_9912000</t>
  </si>
  <si>
    <t>Sales Demonstrating and Selling Expenses</t>
  </si>
  <si>
    <t>A_9913000</t>
  </si>
  <si>
    <t>Sales Advertising Expenses</t>
  </si>
  <si>
    <t>A_9916000</t>
  </si>
  <si>
    <t>Miscellaneous Sales Expenses</t>
  </si>
  <si>
    <t>A_9920000</t>
  </si>
  <si>
    <t>Administrative and General Salaries</t>
  </si>
  <si>
    <t>A_9921000</t>
  </si>
  <si>
    <t>Office Supplies and Expenses</t>
  </si>
  <si>
    <t>A_9922000</t>
  </si>
  <si>
    <t>Administrative Expenses Transferred - Credit</t>
  </si>
  <si>
    <t>A_9923000</t>
  </si>
  <si>
    <t>A_9924000</t>
  </si>
  <si>
    <t>A_9925000</t>
  </si>
  <si>
    <t>Injuries and Damages</t>
  </si>
  <si>
    <t>A_9926000</t>
  </si>
  <si>
    <t>Employee Pensions and Benefits</t>
  </si>
  <si>
    <t>A_9927000</t>
  </si>
  <si>
    <t>A_9928000</t>
  </si>
  <si>
    <t>A_9929000</t>
  </si>
  <si>
    <t>Duplicate Charges - Credit</t>
  </si>
  <si>
    <t>A_9930100</t>
  </si>
  <si>
    <t>General Advertising Expenses</t>
  </si>
  <si>
    <t>A_9930200</t>
  </si>
  <si>
    <t>A_9931000</t>
  </si>
  <si>
    <t>Admin &amp; General Rents</t>
  </si>
  <si>
    <t>A_9932000</t>
  </si>
  <si>
    <t>Admin &amp; General Gas Maintenance of General Plant</t>
  </si>
  <si>
    <t>A_9935000</t>
  </si>
  <si>
    <t>Admin &amp; General Elec Maintenance of General Plant</t>
  </si>
  <si>
    <t>AFG_166_167</t>
  </si>
  <si>
    <t>Advances for Gas (166-167)</t>
  </si>
  <si>
    <t>CAWFNMO_130</t>
  </si>
  <si>
    <t>Cash and Working Funds (Non-major only) (130)</t>
  </si>
  <si>
    <t>CSS_202</t>
  </si>
  <si>
    <t>Capital Stock Subscribed (202,205)</t>
  </si>
  <si>
    <t>DIA_175</t>
  </si>
  <si>
    <t>Derivative Instrument Assets (175)</t>
  </si>
  <si>
    <t>DIL_244</t>
  </si>
  <si>
    <t>Derivative Instrument Liabilities (244)</t>
  </si>
  <si>
    <t>IROCS_212</t>
  </si>
  <si>
    <t>Installments Received on Capital Stock (212)</t>
  </si>
  <si>
    <t>ITO_409.1</t>
  </si>
  <si>
    <t>Income Taxes - Other (409.1)</t>
  </si>
  <si>
    <t>ITO_409.2</t>
  </si>
  <si>
    <t>Income Taxes - Otherl (409.2)</t>
  </si>
  <si>
    <t>LAPFA</t>
  </si>
  <si>
    <t>(Less) Accumulated Provision for Amortization</t>
  </si>
  <si>
    <t>LDOCS_213</t>
  </si>
  <si>
    <t>(Less) Discount on Capital Stock (213)</t>
  </si>
  <si>
    <t>LLTPODI</t>
  </si>
  <si>
    <t>(Less) Long-Term Portion of Derivative Instru</t>
  </si>
  <si>
    <t>LLTPODI_L</t>
  </si>
  <si>
    <t>LNPOA</t>
  </si>
  <si>
    <t>(Less) Noncurrent Portion of Allowances</t>
  </si>
  <si>
    <t>LRB_222</t>
  </si>
  <si>
    <t>(Less) Reaquired Bonds (222)</t>
  </si>
  <si>
    <t>LRCS_217</t>
  </si>
  <si>
    <t>(Less) Reaquired Capital Stock (217)</t>
  </si>
  <si>
    <t>LTPODA_175</t>
  </si>
  <si>
    <t>Long-Term Portion of Derivative Assets (175)</t>
  </si>
  <si>
    <t>LTPODAH</t>
  </si>
  <si>
    <t>Long-Term Portion of Derivative Assets - Hedg</t>
  </si>
  <si>
    <t>LTPODIL</t>
  </si>
  <si>
    <t>Long-Term Portion of Derivative Instrument Li</t>
  </si>
  <si>
    <t>MATURED_INT_240</t>
  </si>
  <si>
    <t>Matured Interest (240)</t>
  </si>
  <si>
    <t>MLTD_239</t>
  </si>
  <si>
    <t>Matured Long-Term Debt (239)</t>
  </si>
  <si>
    <t>NFAIR_120.3</t>
  </si>
  <si>
    <t>Nuclear Fuel Assemblies in Reactor (120.3)</t>
  </si>
  <si>
    <t>NFIPORCE</t>
  </si>
  <si>
    <t>Nuclear Fuel in Process of Ref., Conv., Enric</t>
  </si>
  <si>
    <t>NFMAAS</t>
  </si>
  <si>
    <t>Nuclear Fuel Materials and Assemblies - Stock</t>
  </si>
  <si>
    <t>NFUCL_120.6</t>
  </si>
  <si>
    <t>Nuclear Fuel Under Capital Leases (120.6)</t>
  </si>
  <si>
    <t>NMHFS_157</t>
  </si>
  <si>
    <t>Nuclear Materiald Held for Sale (157)</t>
  </si>
  <si>
    <t>NPNMO</t>
  </si>
  <si>
    <t>Noncorporate Proprietorship (Non-major only)</t>
  </si>
  <si>
    <t>NPOA</t>
  </si>
  <si>
    <t>Noncurrent Portion of Allowances</t>
  </si>
  <si>
    <t>PSI_204</t>
  </si>
  <si>
    <t>Preferred Stock Issued (204)</t>
  </si>
  <si>
    <t>SFNMO_129</t>
  </si>
  <si>
    <t>Special Funds (Non Major Only) (129)</t>
  </si>
  <si>
    <t>SLFC_203</t>
  </si>
  <si>
    <t>Stock Liability for Conversion (203,206)</t>
  </si>
  <si>
    <t>SNF_120.4</t>
  </si>
  <si>
    <t>Spent Nuclear Fuel (120.4)</t>
  </si>
  <si>
    <t>TEMP_FACILITIES_185</t>
  </si>
  <si>
    <t>Temporary Facilities (185)</t>
  </si>
  <si>
    <t>RECOVERABLE CONSERVATION</t>
  </si>
  <si>
    <t>DEC</t>
  </si>
  <si>
    <t>FERC908</t>
  </si>
  <si>
    <t>Total Conservation Labor</t>
  </si>
  <si>
    <t>908 Labor Only</t>
  </si>
  <si>
    <t>EPM</t>
  </si>
  <si>
    <t>Benefits + Taxes</t>
  </si>
  <si>
    <t>ck</t>
  </si>
  <si>
    <t>926 Benefits</t>
  </si>
  <si>
    <t>408.1 Taxes</t>
  </si>
  <si>
    <t>908 Other</t>
  </si>
  <si>
    <t>FERC909</t>
  </si>
  <si>
    <t>FERC403</t>
  </si>
  <si>
    <t>FERC403 (LED Depr)</t>
  </si>
  <si>
    <t xml:space="preserve">-   </t>
  </si>
  <si>
    <t>FERC403 (IRES Depr)</t>
  </si>
  <si>
    <t>Cons. Recov.</t>
  </si>
  <si>
    <t>cks to SR</t>
  </si>
  <si>
    <t>908+909</t>
  </si>
  <si>
    <t>Line 17 - Total</t>
  </si>
  <si>
    <t>Deferred Expenses</t>
  </si>
  <si>
    <t>ck to TRUP</t>
  </si>
  <si>
    <t>ROI</t>
  </si>
  <si>
    <t>REVENUES_SKF</t>
  </si>
  <si>
    <t>EPMCopyRange(B1,TRUE,F4:AM4,TRUE)</t>
  </si>
  <si>
    <t>#Error - Invalid Member Name: EPMCopyRange(B1,TRUE,F4:AM4,TRUE)</t>
  </si>
  <si>
    <t>2024</t>
  </si>
  <si>
    <t>Customers(Bills)</t>
  </si>
  <si>
    <t>CUSTOMERS_SKF</t>
  </si>
  <si>
    <t>LDEP(9,CUSTOMERS_SKF),CUSTOMERS_SKF</t>
  </si>
  <si>
    <t>WB1</t>
  </si>
  <si>
    <t>1002</t>
  </si>
  <si>
    <t>2025</t>
  </si>
  <si>
    <t>Mega Watt Hours</t>
  </si>
  <si>
    <t>MWHS_SKF</t>
  </si>
  <si>
    <t>LDEP(9,MWHS_SKF),MWHS_SKF</t>
  </si>
  <si>
    <t>F1FINAL</t>
  </si>
  <si>
    <t>INPUT</t>
  </si>
  <si>
    <t>IE_NA</t>
  </si>
  <si>
    <t>Therms</t>
  </si>
  <si>
    <t>THERMS_SKF</t>
  </si>
  <si>
    <t>LDEP(9,THERMS_SKF),THERMS_SKF</t>
  </si>
  <si>
    <t>WB1FINAL</t>
  </si>
  <si>
    <t>HDD</t>
  </si>
  <si>
    <t>HDD_SKF</t>
  </si>
  <si>
    <t>LDEP(9,HDD_SKF),HDD_SKF</t>
  </si>
  <si>
    <t>F1ALLOCABLE</t>
  </si>
  <si>
    <t>ALLOCABLE</t>
  </si>
  <si>
    <t>LABOR_FRINGE</t>
  </si>
  <si>
    <t>LDEP(9,LABOR_FRINGE),LABOR_FRINGE</t>
  </si>
  <si>
    <t>WB1ALLOCABLE</t>
  </si>
  <si>
    <t>Select CCTR TYPE &gt;&gt;&gt;</t>
  </si>
  <si>
    <t>FINAL</t>
  </si>
  <si>
    <t>TOTAL</t>
  </si>
  <si>
    <t xml:space="preserve">      Labor Fringe and Payroll Taxes</t>
  </si>
  <si>
    <t xml:space="preserve">      LABOR_FRINGE</t>
  </si>
  <si>
    <t>2025.JAN</t>
  </si>
  <si>
    <t>2025.FEB</t>
  </si>
  <si>
    <t>2025.MAR</t>
  </si>
  <si>
    <t>2025.APR</t>
  </si>
  <si>
    <t>2025.MAY</t>
  </si>
  <si>
    <t>2025.JUN</t>
  </si>
  <si>
    <t>2025.JUL</t>
  </si>
  <si>
    <t>2025.AUG</t>
  </si>
  <si>
    <t>2025.SEP</t>
  </si>
  <si>
    <t>2025.OCT</t>
  </si>
  <si>
    <t>2025.NOV</t>
  </si>
  <si>
    <t>2025.TOTAL</t>
  </si>
  <si>
    <t>Select ACCOUNT &gt;&gt;&gt;</t>
  </si>
  <si>
    <t>EXPENSES_3611</t>
  </si>
  <si>
    <t>Expenses According to 3611 Report</t>
  </si>
  <si>
    <t xml:space="preserve">          Settled Labor Expense</t>
  </si>
  <si>
    <t xml:space="preserve">          A_S6010000</t>
  </si>
  <si>
    <t>CC</t>
  </si>
  <si>
    <t>ACCOUNT_DESC</t>
  </si>
  <si>
    <t>TOTAL_MONTHS</t>
  </si>
  <si>
    <t>CC_262006</t>
  </si>
  <si>
    <t>Select SKF TYPE &gt;&gt;&gt;</t>
  </si>
  <si>
    <t>Select PROFIT CENTER &gt;&gt;&gt;</t>
  </si>
  <si>
    <t>ALL PROFIT CENTERS</t>
  </si>
  <si>
    <t>ALLOCABLE_CO</t>
  </si>
  <si>
    <t>Select ENTITY &gt;&gt;&gt;</t>
  </si>
  <si>
    <t>WORKING BUDGET</t>
  </si>
  <si>
    <t>ENTRY CELL</t>
  </si>
  <si>
    <t>ALLOCABLE+FINAL</t>
  </si>
  <si>
    <t>TOTAL_CO</t>
  </si>
  <si>
    <t>Select TIME &gt;&gt;&gt;</t>
  </si>
  <si>
    <t>CHANGED CELL</t>
  </si>
  <si>
    <t>Select CATEGORY &gt;&gt;&gt;</t>
  </si>
  <si>
    <t>2025 TOTAL</t>
  </si>
  <si>
    <t>STEP #1 - BEFORE STARTING ANY WORK ON THIS TAB, PLEASE RUN A REFRESH.</t>
  </si>
  <si>
    <t>TECO REVENUE SKF</t>
  </si>
  <si>
    <t>STEP #2 - ONCE FINISHED, PLEASE CLICK ON THE SAVE BUTTON TO ENTER INTO THE DATABASE.</t>
  </si>
  <si>
    <t>ACCOUNT ID</t>
  </si>
  <si>
    <t>ACCOUNT DESCRIPTION</t>
  </si>
  <si>
    <t>2025 JAN</t>
  </si>
  <si>
    <t>2025 FEB</t>
  </si>
  <si>
    <t>2025 MAR</t>
  </si>
  <si>
    <t>2025 APR</t>
  </si>
  <si>
    <t>2025 MAY</t>
  </si>
  <si>
    <t>2025 JUN</t>
  </si>
  <si>
    <t>2025 JUL</t>
  </si>
  <si>
    <t>2025 AUG</t>
  </si>
  <si>
    <t>2025 SEP</t>
  </si>
  <si>
    <t>2025 OCT</t>
  </si>
  <si>
    <t>2025 NOV</t>
  </si>
  <si>
    <t>2025 DEC</t>
  </si>
  <si>
    <t>CUS_RES</t>
  </si>
  <si>
    <t>CUSTOMERS-RESIDENTIAL</t>
  </si>
  <si>
    <t>ERS_NB</t>
  </si>
  <si>
    <t>Electric Residential</t>
  </si>
  <si>
    <t>CUS_COM</t>
  </si>
  <si>
    <t>CUSTOMERS-COMMERCIAL</t>
  </si>
  <si>
    <t>ECS_NB</t>
  </si>
  <si>
    <t>Electric Commercial</t>
  </si>
  <si>
    <t>CUS_IND</t>
  </si>
  <si>
    <t>CUSTOMERS-INDUSTRIAL</t>
  </si>
  <si>
    <t>EIP_NB</t>
  </si>
  <si>
    <t>Electric Industrial - Phosphate</t>
  </si>
  <si>
    <t>EIO_NB</t>
  </si>
  <si>
    <t>Electric Industrial - Other</t>
  </si>
  <si>
    <t>CUS_PA</t>
  </si>
  <si>
    <t>CUSTOMERS-PA</t>
  </si>
  <si>
    <t>EPA_NB</t>
  </si>
  <si>
    <t>Electric Public Authority</t>
  </si>
  <si>
    <t>CUSTOMERS</t>
  </si>
  <si>
    <t>For the Period Ended 12/31/2023</t>
  </si>
  <si>
    <t>December 31, 2023</t>
  </si>
  <si>
    <t>spp benefits</t>
  </si>
  <si>
    <t>Storm Recovery</t>
  </si>
  <si>
    <t>*Manual Adjustment to remove storm recovery offset</t>
  </si>
  <si>
    <t>Less:  SPP</t>
  </si>
  <si>
    <t>Select Category&gt;&gt;&gt;</t>
  </si>
  <si>
    <t>Select Entity&gt;&gt;&gt;</t>
  </si>
  <si>
    <t>Select Time&gt;&gt;&gt;</t>
  </si>
  <si>
    <t>2023.TOTAL</t>
  </si>
  <si>
    <t>Suppres Zeros&gt;&gt;&gt;</t>
  </si>
  <si>
    <t>YES</t>
  </si>
  <si>
    <t>TRIAL BALANCE BASE ACCOUNTS</t>
  </si>
  <si>
    <t>COLUMN</t>
  </si>
  <si>
    <t>DO NOT USE</t>
  </si>
  <si>
    <t>COST</t>
  </si>
  <si>
    <t>ELEMENT</t>
  </si>
  <si>
    <t>2022 DEC</t>
  </si>
  <si>
    <t>2023 JAN</t>
  </si>
  <si>
    <t>2023 FEB</t>
  </si>
  <si>
    <t>2023 MAR</t>
  </si>
  <si>
    <t>2023 APR</t>
  </si>
  <si>
    <t>2023 MAY</t>
  </si>
  <si>
    <t>2023 JUN</t>
  </si>
  <si>
    <t>2023 JUL</t>
  </si>
  <si>
    <t>2023 AUG</t>
  </si>
  <si>
    <t>2023 SEP</t>
  </si>
  <si>
    <t>2023 OCT</t>
  </si>
  <si>
    <t>2023 NOV</t>
  </si>
  <si>
    <t>2023 DEC</t>
  </si>
  <si>
    <t>2023 TOTAL</t>
  </si>
  <si>
    <t>All Resources</t>
  </si>
  <si>
    <t>From SAP</t>
  </si>
  <si>
    <t>In May we chaged the Labor Methodology</t>
  </si>
  <si>
    <t>The (ck) from Jan to March has been adjusted in May)</t>
  </si>
  <si>
    <t>2023</t>
  </si>
  <si>
    <t>PA0</t>
  </si>
  <si>
    <t>A0</t>
  </si>
  <si>
    <t>F0</t>
  </si>
  <si>
    <t>2023.JAN</t>
  </si>
  <si>
    <t>2023.FEB</t>
  </si>
  <si>
    <t>2023.MAR</t>
  </si>
  <si>
    <t>2023.APR</t>
  </si>
  <si>
    <t>2023.MAY</t>
  </si>
  <si>
    <t>2023.JUN</t>
  </si>
  <si>
    <t>2023.JUL</t>
  </si>
  <si>
    <t>2023.AUG</t>
  </si>
  <si>
    <t>2023.SEP</t>
  </si>
  <si>
    <t>2023.OCT</t>
  </si>
  <si>
    <t>2023.NOV</t>
  </si>
  <si>
    <t>2023.DEC</t>
  </si>
  <si>
    <t>T10001</t>
  </si>
  <si>
    <t>CUS_PHSL</t>
  </si>
  <si>
    <t>CUSTOMERS-PHSL</t>
  </si>
  <si>
    <t>EPL_NB</t>
  </si>
  <si>
    <t>Electric Public Street Lighting</t>
  </si>
  <si>
    <t>SOURCE:  Per SPPCRC Deferred Calc_12-2023 file (used for December 2023 Close)</t>
  </si>
  <si>
    <t>Storm Protection Plan Cost Recovery Clause (SPPCRC)</t>
  </si>
  <si>
    <t>Calculation of the Projected Period Amount</t>
  </si>
  <si>
    <t>Actual Period: January through December 2023</t>
  </si>
  <si>
    <t xml:space="preserve"> </t>
  </si>
  <si>
    <t>O&amp;M Activities</t>
  </si>
  <si>
    <t>(in Dollars)</t>
  </si>
  <si>
    <t>Before Jurisdictional Separation Factor Applied to Transmission:</t>
  </si>
  <si>
    <t>End of</t>
  </si>
  <si>
    <t>Actual</t>
  </si>
  <si>
    <t>Period</t>
  </si>
  <si>
    <t>Method of Classification</t>
  </si>
  <si>
    <t>FERC</t>
  </si>
  <si>
    <t>T/D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</si>
  <si>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</si>
  <si>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</si>
  <si>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</si>
  <si>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</si>
  <si>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</si>
  <si>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</si>
  <si>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</si>
  <si>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</si>
  <si>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</si>
  <si>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</si>
  <si>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</si>
  <si>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</si>
  <si>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Demand</t>
  </si>
  <si>
    <t>Energy</t>
  </si>
  <si>
    <t>%</t>
  </si>
  <si>
    <t>Vegetation Management  Programs</t>
  </si>
  <si>
    <t>Small variances are plugged into principle FERCs. Per C.S. they are immaterial.</t>
  </si>
  <si>
    <t>Distribution Vegetation Management - Planned</t>
  </si>
  <si>
    <t>D</t>
  </si>
  <si>
    <t>Transmission Vegetation Management - Planned</t>
  </si>
  <si>
    <t>T</t>
  </si>
  <si>
    <t xml:space="preserve">Transmission Vegetation Management - ROW </t>
  </si>
  <si>
    <t>1.a</t>
  </si>
  <si>
    <t>Adjustments</t>
  </si>
  <si>
    <t>1.b</t>
  </si>
  <si>
    <t>Subtotal of Vegetation Management Programs</t>
  </si>
  <si>
    <t>Asset Upgrade Programs</t>
  </si>
  <si>
    <t>Transmission Asset Upgrades</t>
  </si>
  <si>
    <t>Prior Year PPA</t>
  </si>
  <si>
    <t>2.a</t>
  </si>
  <si>
    <t>2.b</t>
  </si>
  <si>
    <t>Subtotal of Asset Upgrade programs</t>
  </si>
  <si>
    <t>Substation Protection Programs</t>
  </si>
  <si>
    <t>Substation Extreme Weather Protection</t>
  </si>
  <si>
    <t>3.b</t>
  </si>
  <si>
    <t>Subtotal of Substation Protection Programs</t>
  </si>
  <si>
    <t>Overhead Feeder Hardening Programs</t>
  </si>
  <si>
    <t>Distribution Overhead Feeder Hardening</t>
  </si>
  <si>
    <t>4.b</t>
  </si>
  <si>
    <t>Subtotal of Transmission Access Programs</t>
  </si>
  <si>
    <t>job_task_id</t>
  </si>
  <si>
    <t>B1282847</t>
  </si>
  <si>
    <t>Infrastructure Inspection Programs</t>
  </si>
  <si>
    <t>Sum of amount</t>
  </si>
  <si>
    <t>Distribution Infrastructure Inspections</t>
  </si>
  <si>
    <t>Transmission Infrastructure Inspections</t>
  </si>
  <si>
    <t>5.a.</t>
  </si>
  <si>
    <t>5.b.</t>
  </si>
  <si>
    <t>Subtotal of Infrastructure Inspection Programs</t>
  </si>
  <si>
    <t>Common SPP Programs</t>
  </si>
  <si>
    <t>Common O&amp;M</t>
  </si>
  <si>
    <t>6.a.</t>
  </si>
  <si>
    <t>6.b.</t>
  </si>
  <si>
    <t>Subtotal of Common SPP Programs</t>
  </si>
  <si>
    <t>Lateral Undergrounding Programs (O&amp;M + Other costs)</t>
  </si>
  <si>
    <t>Distribution Lateral Undergrounding</t>
  </si>
  <si>
    <t>7.a</t>
  </si>
  <si>
    <t>7.b</t>
  </si>
  <si>
    <t>Total of O&amp;M &amp; Other</t>
  </si>
  <si>
    <t>a.</t>
  </si>
  <si>
    <t>Total Distribution O&amp;M (excludes Lease Interest Expense)</t>
  </si>
  <si>
    <t>b.</t>
  </si>
  <si>
    <t>Total Transmission O&amp;M</t>
  </si>
  <si>
    <t xml:space="preserve">c. </t>
  </si>
  <si>
    <t>Total Distribution Other (Finance Lease Interest Expense)</t>
  </si>
  <si>
    <t>Allocation of O&amp;M and Other Costs</t>
  </si>
  <si>
    <t>Distribution O&amp;M Allocated to Demand</t>
  </si>
  <si>
    <t>Transmission O&amp;M Allocated to Demand</t>
  </si>
  <si>
    <t>c.</t>
  </si>
  <si>
    <t>Distribution Other Allocated to Demand</t>
  </si>
  <si>
    <t>d.</t>
  </si>
  <si>
    <t>Distribution O&amp;M Allocated to Energy</t>
  </si>
  <si>
    <t>e.</t>
  </si>
  <si>
    <t>Transmission O&amp;M Allocated to Energy</t>
  </si>
  <si>
    <t>f.</t>
  </si>
  <si>
    <t>Distribution Other Allocated to Energy</t>
  </si>
  <si>
    <t>Less 2020 Base Revenue O&amp;M Threshold</t>
  </si>
  <si>
    <t>Less 2021 Base Revenue O&amp;M Threshold - Distribution</t>
  </si>
  <si>
    <t>Less 2021 Base Revenue O&amp;M Threshold - Transmission</t>
  </si>
  <si>
    <t>Total Threshold Amount Removed</t>
  </si>
  <si>
    <t>After Jurisdictional Separation Factor Applied to Transmission:</t>
  </si>
  <si>
    <t>Retail Jurisdictional Factors</t>
  </si>
  <si>
    <t>Distribution Demand Jurisdictional Factor</t>
  </si>
  <si>
    <t>Transmission Demand Jurisdictional Factor</t>
  </si>
  <si>
    <t>Distribution Energy Jurisdictional Factor</t>
  </si>
  <si>
    <t>Transmission Energy Jurisdictional Factor</t>
  </si>
  <si>
    <t>Jurisdictional Demand Revenue Requirements by Program</t>
  </si>
  <si>
    <t>g.</t>
  </si>
  <si>
    <t>h.</t>
  </si>
  <si>
    <t>i.</t>
  </si>
  <si>
    <t xml:space="preserve">j. </t>
  </si>
  <si>
    <t>Total Jurisdictional O&amp;M</t>
  </si>
  <si>
    <t>j.</t>
  </si>
  <si>
    <t>TOTAL JURISDICTIONAL O&amp;M AND OTHER</t>
  </si>
  <si>
    <t>DOCKET NO. 20240026-EI</t>
  </si>
  <si>
    <t xml:space="preserve">Witness: J. Chronister / R. Latta / </t>
  </si>
  <si>
    <t xml:space="preserve">              K. Sparkman / J. Williams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</si>
</sst>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0.0000000"/>
    <numFmt numFmtId="168" formatCode="_([$$-409]* #,##0.00_);_([$$-409]* \(#,##0.00\);_([$$-409]* &quot;-&quot;??_);_(@_)"/>
  </numFmts>
  <fonts count="78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color indexed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b/>
      <sz val="9"/>
      <color rgb="FF0033CC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rgb="FF0000FF"/>
      <name val="Arial"/>
      <family val="2"/>
    </font>
    <font>
      <sz val="14"/>
      <color theme="1"/>
      <name val="Arial Black"/>
      <family val="2"/>
    </font>
    <font>
      <b/>
      <sz val="14"/>
      <color theme="1"/>
      <name val="Arial Black"/>
      <family val="2"/>
    </font>
    <font>
      <sz val="14"/>
      <color theme="0"/>
      <name val="Arial Black"/>
      <family val="2"/>
    </font>
    <font>
      <sz val="16"/>
      <color theme="0"/>
      <name val="Arial Black"/>
      <family val="2"/>
    </font>
    <font>
      <sz val="9"/>
      <color theme="0"/>
      <name val="Arial Black"/>
      <family val="2"/>
    </font>
    <font>
      <b/>
      <sz val="8"/>
      <color theme="1"/>
      <name val="Arial Black"/>
      <family val="2"/>
    </font>
    <font>
      <sz val="9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2"/>
      <color rgb="FFFF0000"/>
      <name val="Arial"/>
      <family val="2"/>
    </font>
    <font>
      <sz val="10"/>
      <color theme="1"/>
      <name val="Arial Black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9"/>
      <color rgb="FF0000FF"/>
      <name val="Calibri"/>
      <family val="2"/>
      <scheme val="minor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b/>
      <sz val="8"/>
      <color rgb="FF0000FF"/>
      <name val="Arial"/>
      <family val="2"/>
    </font>
    <font>
      <sz val="8"/>
      <color theme="1"/>
      <name val="Arial"/>
      <family val="2"/>
    </font>
    <font>
      <b/>
      <sz val="9"/>
      <color theme="3"/>
      <name val="Arial Black"/>
      <family val="2"/>
    </font>
    <font>
      <b/>
      <sz val="9"/>
      <color rgb="FFC00000"/>
      <name val="Arial Black"/>
      <family val="2"/>
    </font>
    <font>
      <b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4" tint="-0.499984740745262"/>
      <name val="Calibri"/>
      <family val="2"/>
      <scheme val="minor"/>
    </font>
    <font>
      <b/>
      <sz val="9"/>
      <color rgb="FF000099"/>
      <name val="Calibri"/>
      <family val="2"/>
      <scheme val="minor"/>
    </font>
    <font>
      <b/>
      <sz val="9"/>
      <color rgb="FF0033CC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9"/>
      <color rgb="FF000000"/>
      <name val="Calibri"/>
      <family val="2"/>
    </font>
    <font>
      <b/>
      <sz val="9"/>
      <color rgb="FF0000FF"/>
      <name val="Calibri"/>
      <family val="2"/>
    </font>
    <font>
      <sz val="9"/>
      <color rgb="FF0000FF"/>
      <name val="Calibri"/>
      <family val="2"/>
    </font>
    <font>
      <sz val="11"/>
      <color rgb="FF006100"/>
      <name val="Calibri"/>
      <family val="2"/>
    </font>
    <font>
      <sz val="12"/>
      <name val="Arial"/>
      <family val="2"/>
    </font>
    <font>
      <sz val="14"/>
      <color rgb="FFC0000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rgb="FFFFFFFF"/>
      <name val="Arial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i/>
      <sz val="12"/>
      <color rgb="FF305496"/>
      <name val="Arial"/>
      <family val="2"/>
    </font>
    <font>
      <sz val="12"/>
      <color rgb="FFFF0000"/>
      <name val="Calibri"/>
      <family val="2"/>
    </font>
    <font>
      <i/>
      <sz val="12"/>
      <color rgb="FF80808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CCCCFF"/>
        <bgColor rgb="FF000000"/>
      </patternFill>
    </fill>
    <fill>
      <patternFill patternType="solid">
        <fgColor rgb="FFFFF2CC"/>
        <bgColor rgb="FF000000"/>
      </patternFill>
    </fill>
    <fill>
      <patternFill patternType="lightUp">
        <fgColor rgb="FFA6A6A6"/>
      </patternFill>
    </fill>
    <fill>
      <patternFill patternType="solid">
        <fgColor rgb="FFF8CBAD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D9E1F2"/>
        <bgColor rgb="FFD9E1F2"/>
      </patternFill>
    </fill>
    <fill>
      <patternFill patternType="solid">
        <fgColor rgb="FFF0B6DA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rgb="FFD9D9D9"/>
        <bgColor rgb="FF000000"/>
      </patternFill>
    </fill>
  </fills>
  <borders count="4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8" tint="-0.499984740745262"/>
      </top>
      <bottom style="medium">
        <color theme="5" tint="-0.24994659260841701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7" fillId="0" borderId="0"/>
    <xf numFmtId="0" fontId="7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00">
    <xf numFmtId="0" fontId="0" fillId="0" borderId="0" xfId="0"/>
    <xf numFmtId="0" fontId="6" fillId="0" borderId="0" xfId="0" applyFont="1"/>
    <xf numFmtId="0" fontId="6" fillId="0" borderId="0" xfId="0" applyFont="1" applyProtection="1">
      <protection locked="0"/>
    </xf>
    <xf numFmtId="164" fontId="6" fillId="0" borderId="0" xfId="1" applyNumberFormat="1" applyFont="1" applyAlignment="1" applyProtection="1">
      <protection locked="0"/>
    </xf>
    <xf numFmtId="0" fontId="6" fillId="0" borderId="2" xfId="0" applyFont="1" applyBorder="1" applyProtection="1">
      <protection locked="0"/>
    </xf>
    <xf numFmtId="0" fontId="6" fillId="0" borderId="0" xfId="0" applyFont="1" applyAlignment="1">
      <alignment horizontal="centerContinuous"/>
    </xf>
    <xf numFmtId="0" fontId="6" fillId="0" borderId="0" xfId="0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43" fontId="6" fillId="0" borderId="0" xfId="1" applyFont="1"/>
    <xf numFmtId="164" fontId="6" fillId="0" borderId="0" xfId="0" applyNumberFormat="1" applyFont="1"/>
    <xf numFmtId="43" fontId="8" fillId="0" borderId="4" xfId="1" applyFont="1" applyBorder="1"/>
    <xf numFmtId="164" fontId="8" fillId="0" borderId="4" xfId="1" applyNumberFormat="1" applyFont="1" applyBorder="1"/>
    <xf numFmtId="0" fontId="8" fillId="0" borderId="0" xfId="0" applyFont="1"/>
    <xf numFmtId="164" fontId="6" fillId="0" borderId="0" xfId="1" applyNumberFormat="1" applyFont="1"/>
    <xf numFmtId="43" fontId="8" fillId="0" borderId="2" xfId="1" applyFont="1" applyBorder="1"/>
    <xf numFmtId="164" fontId="8" fillId="0" borderId="2" xfId="1" applyNumberFormat="1" applyFont="1" applyBorder="1"/>
    <xf numFmtId="164" fontId="8" fillId="0" borderId="0" xfId="1" applyNumberFormat="1" applyFont="1"/>
    <xf numFmtId="164" fontId="9" fillId="0" borderId="0" xfId="1" applyNumberFormat="1" applyFont="1"/>
    <xf numFmtId="0" fontId="6" fillId="0" borderId="3" xfId="0" quotePrefix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6" fillId="0" borderId="0" xfId="1" applyNumberFormat="1" applyFont="1" applyFill="1"/>
    <xf numFmtId="0" fontId="12" fillId="0" borderId="0" xfId="0" applyFont="1" applyAlignment="1">
      <alignment horizontal="right"/>
    </xf>
    <xf numFmtId="0" fontId="13" fillId="2" borderId="5" xfId="0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right" vertical="center"/>
    </xf>
    <xf numFmtId="0" fontId="14" fillId="0" borderId="0" xfId="0" applyFont="1"/>
    <xf numFmtId="0" fontId="15" fillId="0" borderId="0" xfId="0" applyFont="1" applyAlignment="1">
      <alignment horizontal="right" vertical="center"/>
    </xf>
    <xf numFmtId="0" fontId="16" fillId="2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left" indent="1"/>
    </xf>
    <xf numFmtId="0" fontId="18" fillId="0" borderId="0" xfId="0" applyFont="1" applyAlignment="1">
      <alignment horizontal="right" vertical="center"/>
    </xf>
    <xf numFmtId="0" fontId="17" fillId="0" borderId="0" xfId="0" applyFont="1"/>
    <xf numFmtId="0" fontId="17" fillId="0" borderId="0" xfId="0" applyFont="1" applyAlignment="1">
      <alignment horizontal="left" indent="1"/>
    </xf>
    <xf numFmtId="0" fontId="15" fillId="0" borderId="0" xfId="0" quotePrefix="1" applyFont="1" applyAlignment="1">
      <alignment horizontal="left" vertical="center" indent="2"/>
    </xf>
    <xf numFmtId="0" fontId="21" fillId="3" borderId="0" xfId="0" applyFont="1" applyFill="1" applyAlignment="1">
      <alignment horizontal="center"/>
    </xf>
    <xf numFmtId="0" fontId="14" fillId="3" borderId="7" xfId="0" applyFont="1" applyFill="1" applyBorder="1"/>
    <xf numFmtId="0" fontId="14" fillId="3" borderId="8" xfId="0" applyFont="1" applyFill="1" applyBorder="1"/>
    <xf numFmtId="0" fontId="14" fillId="3" borderId="9" xfId="0" applyFont="1" applyFill="1" applyBorder="1"/>
    <xf numFmtId="0" fontId="15" fillId="0" borderId="0" xfId="0" quotePrefix="1" applyFont="1" applyAlignment="1">
      <alignment horizontal="left" vertical="center" indent="1"/>
    </xf>
    <xf numFmtId="41" fontId="22" fillId="4" borderId="10" xfId="4" quotePrefix="1" applyNumberFormat="1" applyFont="1" applyFill="1" applyBorder="1" applyAlignment="1" applyProtection="1">
      <alignment horizontal="center" vertical="center"/>
    </xf>
    <xf numFmtId="41" fontId="22" fillId="4" borderId="11" xfId="4" quotePrefix="1" applyNumberFormat="1" applyFont="1" applyFill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horizontal="left"/>
      <protection locked="0"/>
    </xf>
    <xf numFmtId="43" fontId="25" fillId="0" borderId="12" xfId="1" quotePrefix="1" applyFont="1" applyFill="1" applyBorder="1" applyAlignment="1" applyProtection="1">
      <alignment horizontal="left" vertical="center"/>
      <protection locked="0"/>
    </xf>
    <xf numFmtId="0" fontId="26" fillId="0" borderId="0" xfId="0" applyFont="1"/>
    <xf numFmtId="0" fontId="0" fillId="0" borderId="0" xfId="0" applyAlignment="1">
      <alignment horizontal="center"/>
    </xf>
    <xf numFmtId="0" fontId="27" fillId="0" borderId="0" xfId="0" applyFont="1"/>
    <xf numFmtId="0" fontId="28" fillId="0" borderId="0" xfId="0" applyFont="1"/>
    <xf numFmtId="44" fontId="0" fillId="0" borderId="0" xfId="2" applyFont="1" applyFill="1" applyBorder="1"/>
    <xf numFmtId="0" fontId="13" fillId="4" borderId="5" xfId="0" applyFont="1" applyFill="1" applyBorder="1" applyAlignment="1">
      <alignment horizontal="center" vertical="center"/>
    </xf>
    <xf numFmtId="0" fontId="14" fillId="7" borderId="13" xfId="0" applyFont="1" applyFill="1" applyBorder="1"/>
    <xf numFmtId="0" fontId="14" fillId="7" borderId="2" xfId="0" applyFont="1" applyFill="1" applyBorder="1"/>
    <xf numFmtId="0" fontId="14" fillId="7" borderId="14" xfId="0" applyFont="1" applyFill="1" applyBorder="1"/>
    <xf numFmtId="0" fontId="20" fillId="7" borderId="15" xfId="0" applyFont="1" applyFill="1" applyBorder="1" applyAlignment="1">
      <alignment horizontal="centerContinuous" vertical="center"/>
    </xf>
    <xf numFmtId="0" fontId="20" fillId="7" borderId="0" xfId="0" applyFont="1" applyFill="1" applyAlignment="1">
      <alignment horizontal="centerContinuous" vertical="center"/>
    </xf>
    <xf numFmtId="0" fontId="20" fillId="7" borderId="16" xfId="0" applyFont="1" applyFill="1" applyBorder="1" applyAlignment="1">
      <alignment horizontal="centerContinuous" vertical="center"/>
    </xf>
    <xf numFmtId="0" fontId="14" fillId="7" borderId="17" xfId="0" applyFont="1" applyFill="1" applyBorder="1"/>
    <xf numFmtId="0" fontId="14" fillId="7" borderId="3" xfId="0" applyFont="1" applyFill="1" applyBorder="1"/>
    <xf numFmtId="0" fontId="14" fillId="7" borderId="18" xfId="0" applyFont="1" applyFill="1" applyBorder="1"/>
    <xf numFmtId="41" fontId="29" fillId="2" borderId="10" xfId="1" quotePrefix="1" applyNumberFormat="1" applyFont="1" applyFill="1" applyBorder="1" applyAlignment="1" applyProtection="1">
      <alignment horizontal="center" vertical="center"/>
      <protection locked="0"/>
    </xf>
    <xf numFmtId="41" fontId="29" fillId="2" borderId="13" xfId="1" quotePrefix="1" applyNumberFormat="1" applyFont="1" applyFill="1" applyBorder="1" applyAlignment="1" applyProtection="1">
      <alignment horizontal="center" vertical="center"/>
      <protection locked="0"/>
    </xf>
    <xf numFmtId="41" fontId="29" fillId="4" borderId="10" xfId="1" quotePrefix="1" applyNumberFormat="1" applyFont="1" applyFill="1" applyBorder="1" applyAlignment="1" applyProtection="1">
      <alignment horizontal="center" vertical="center"/>
      <protection locked="0"/>
    </xf>
    <xf numFmtId="41" fontId="30" fillId="8" borderId="19" xfId="1" quotePrefix="1" applyNumberFormat="1" applyFont="1" applyFill="1" applyBorder="1" applyAlignment="1" applyProtection="1">
      <alignment horizontal="center" vertical="center"/>
      <protection locked="0"/>
    </xf>
    <xf numFmtId="41" fontId="31" fillId="4" borderId="19" xfId="1" quotePrefix="1" applyNumberFormat="1" applyFont="1" applyFill="1" applyBorder="1" applyAlignment="1" applyProtection="1">
      <alignment horizontal="center" vertical="center"/>
      <protection locked="0"/>
    </xf>
    <xf numFmtId="41" fontId="29" fillId="2" borderId="11" xfId="1" quotePrefix="1" applyNumberFormat="1" applyFont="1" applyFill="1" applyBorder="1" applyAlignment="1" applyProtection="1">
      <alignment horizontal="center" vertical="center"/>
      <protection locked="0"/>
    </xf>
    <xf numFmtId="41" fontId="29" fillId="2" borderId="17" xfId="1" quotePrefix="1" applyNumberFormat="1" applyFont="1" applyFill="1" applyBorder="1" applyAlignment="1" applyProtection="1">
      <alignment horizontal="center" vertical="center"/>
      <protection locked="0"/>
    </xf>
    <xf numFmtId="41" fontId="29" fillId="4" borderId="11" xfId="1" quotePrefix="1" applyNumberFormat="1" applyFont="1" applyFill="1" applyBorder="1" applyAlignment="1" applyProtection="1">
      <alignment horizontal="center" vertical="center"/>
      <protection locked="0"/>
    </xf>
    <xf numFmtId="43" fontId="25" fillId="0" borderId="12" xfId="1" quotePrefix="1" applyFont="1" applyBorder="1" applyAlignment="1" applyProtection="1">
      <alignment horizontal="left" vertical="center"/>
      <protection locked="0"/>
    </xf>
    <xf numFmtId="0" fontId="15" fillId="4" borderId="20" xfId="0" applyFont="1" applyFill="1" applyBorder="1" applyAlignment="1">
      <alignment vertical="center"/>
    </xf>
    <xf numFmtId="41" fontId="16" fillId="0" borderId="20" xfId="1" quotePrefix="1" applyNumberFormat="1" applyFont="1" applyFill="1" applyBorder="1" applyAlignment="1" applyProtection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23" fillId="0" borderId="0" xfId="0" applyFont="1"/>
    <xf numFmtId="0" fontId="12" fillId="6" borderId="20" xfId="0" applyFont="1" applyFill="1" applyBorder="1" applyAlignment="1">
      <alignment vertical="center"/>
    </xf>
    <xf numFmtId="0" fontId="12" fillId="6" borderId="20" xfId="0" applyFont="1" applyFill="1" applyBorder="1" applyAlignment="1">
      <alignment vertical="center" wrapText="1"/>
    </xf>
    <xf numFmtId="0" fontId="25" fillId="6" borderId="20" xfId="0" applyFont="1" applyFill="1" applyBorder="1" applyAlignment="1" applyProtection="1">
      <alignment vertical="center"/>
      <protection locked="0"/>
    </xf>
    <xf numFmtId="41" fontId="32" fillId="0" borderId="20" xfId="1" quotePrefix="1" applyNumberFormat="1" applyFont="1" applyFill="1" applyBorder="1" applyAlignment="1" applyProtection="1">
      <alignment horizontal="center" vertical="center"/>
      <protection locked="0"/>
    </xf>
    <xf numFmtId="41" fontId="33" fillId="0" borderId="20" xfId="1" quotePrefix="1" applyNumberFormat="1" applyFont="1" applyFill="1" applyBorder="1" applyAlignment="1" applyProtection="1">
      <alignment horizontal="center" vertical="center"/>
    </xf>
    <xf numFmtId="0" fontId="16" fillId="10" borderId="21" xfId="0" applyFont="1" applyFill="1" applyBorder="1" applyAlignment="1">
      <alignment horizontal="center" vertical="center"/>
    </xf>
    <xf numFmtId="0" fontId="25" fillId="0" borderId="0" xfId="0" applyFont="1" applyProtection="1">
      <protection locked="0"/>
    </xf>
    <xf numFmtId="41" fontId="33" fillId="11" borderId="20" xfId="1" quotePrefix="1" applyNumberFormat="1" applyFont="1" applyFill="1" applyBorder="1" applyAlignment="1" applyProtection="1">
      <alignment horizontal="center" vertical="center"/>
    </xf>
    <xf numFmtId="0" fontId="16" fillId="12" borderId="22" xfId="0" applyFont="1" applyFill="1" applyBorder="1" applyAlignment="1">
      <alignment horizontal="center" vertical="center"/>
    </xf>
    <xf numFmtId="0" fontId="12" fillId="6" borderId="0" xfId="0" applyFont="1" applyFill="1" applyAlignment="1">
      <alignment vertical="center" wrapText="1"/>
    </xf>
    <xf numFmtId="41" fontId="12" fillId="0" borderId="23" xfId="0" applyNumberFormat="1" applyFont="1" applyBorder="1" applyAlignment="1">
      <alignment wrapText="1"/>
    </xf>
    <xf numFmtId="41" fontId="12" fillId="0" borderId="0" xfId="0" applyNumberFormat="1" applyFont="1" applyAlignment="1">
      <alignment wrapText="1"/>
    </xf>
    <xf numFmtId="0" fontId="34" fillId="13" borderId="24" xfId="0" applyFont="1" applyFill="1" applyBorder="1" applyAlignment="1">
      <alignment horizontal="centerContinuous" vertical="center"/>
    </xf>
    <xf numFmtId="0" fontId="16" fillId="0" borderId="0" xfId="0" applyFont="1"/>
    <xf numFmtId="0" fontId="35" fillId="0" borderId="0" xfId="0" applyFont="1"/>
    <xf numFmtId="0" fontId="36" fillId="0" borderId="0" xfId="0" applyFont="1"/>
    <xf numFmtId="41" fontId="25" fillId="0" borderId="23" xfId="0" applyNumberFormat="1" applyFont="1" applyBorder="1" applyAlignment="1">
      <alignment wrapText="1"/>
    </xf>
    <xf numFmtId="41" fontId="25" fillId="0" borderId="23" xfId="0" applyNumberFormat="1" applyFont="1" applyBorder="1" applyAlignment="1">
      <alignment horizontal="center" wrapText="1"/>
    </xf>
    <xf numFmtId="0" fontId="16" fillId="9" borderId="25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12" fillId="0" borderId="20" xfId="0" applyFont="1" applyBorder="1" applyAlignment="1">
      <alignment horizontal="left" vertical="center" indent="1"/>
    </xf>
    <xf numFmtId="0" fontId="12" fillId="0" borderId="20" xfId="0" applyFont="1" applyBorder="1"/>
    <xf numFmtId="0" fontId="23" fillId="0" borderId="0" xfId="0" applyFont="1" applyAlignment="1">
      <alignment horizontal="center"/>
    </xf>
    <xf numFmtId="0" fontId="16" fillId="0" borderId="20" xfId="1" quotePrefix="1" applyNumberFormat="1" applyFont="1" applyFill="1" applyBorder="1" applyAlignment="1" applyProtection="1">
      <alignment horizontal="center" vertical="center"/>
      <protection locked="0"/>
    </xf>
    <xf numFmtId="0" fontId="16" fillId="4" borderId="20" xfId="1" quotePrefix="1" applyNumberFormat="1" applyFont="1" applyFill="1" applyBorder="1" applyAlignment="1" applyProtection="1">
      <alignment horizontal="center" vertical="center"/>
      <protection locked="0"/>
    </xf>
    <xf numFmtId="0" fontId="12" fillId="0" borderId="20" xfId="0" applyFont="1" applyBorder="1" applyAlignment="1">
      <alignment horizontal="center"/>
    </xf>
    <xf numFmtId="41" fontId="16" fillId="4" borderId="11" xfId="1" quotePrefix="1" applyNumberFormat="1" applyFont="1" applyFill="1" applyBorder="1" applyAlignment="1" applyProtection="1">
      <alignment horizontal="center" vertical="center"/>
      <protection locked="0"/>
    </xf>
    <xf numFmtId="0" fontId="16" fillId="4" borderId="11" xfId="1" quotePrefix="1" applyNumberFormat="1" applyFont="1" applyFill="1" applyBorder="1" applyAlignment="1" applyProtection="1">
      <alignment horizontal="center" vertical="center"/>
      <protection locked="0"/>
    </xf>
    <xf numFmtId="0" fontId="15" fillId="4" borderId="10" xfId="0" applyFont="1" applyFill="1" applyBorder="1" applyAlignment="1">
      <alignment vertical="center"/>
    </xf>
    <xf numFmtId="0" fontId="34" fillId="13" borderId="26" xfId="0" applyFont="1" applyFill="1" applyBorder="1" applyAlignment="1">
      <alignment horizontal="centerContinuous" vertical="center"/>
    </xf>
    <xf numFmtId="0" fontId="12" fillId="13" borderId="27" xfId="0" applyFont="1" applyFill="1" applyBorder="1" applyAlignment="1">
      <alignment horizontal="centerContinuous" vertical="center"/>
    </xf>
    <xf numFmtId="0" fontId="33" fillId="4" borderId="20" xfId="1" quotePrefix="1" applyNumberFormat="1" applyFont="1" applyFill="1" applyBorder="1" applyAlignment="1" applyProtection="1">
      <alignment horizontal="center" vertical="center"/>
      <protection locked="0"/>
    </xf>
    <xf numFmtId="0" fontId="15" fillId="4" borderId="11" xfId="0" applyFont="1" applyFill="1" applyBorder="1" applyAlignment="1">
      <alignment vertical="center"/>
    </xf>
    <xf numFmtId="41" fontId="16" fillId="14" borderId="11" xfId="1" quotePrefix="1" applyNumberFormat="1" applyFont="1" applyFill="1" applyBorder="1" applyAlignment="1" applyProtection="1">
      <alignment horizontal="center" vertical="center"/>
    </xf>
    <xf numFmtId="0" fontId="23" fillId="0" borderId="0" xfId="0" applyFont="1" applyAlignment="1">
      <alignment horizontal="left" vertical="center" indent="1"/>
    </xf>
    <xf numFmtId="0" fontId="37" fillId="0" borderId="0" xfId="0" applyFont="1" applyAlignment="1">
      <alignment horizontal="left" indent="1"/>
    </xf>
    <xf numFmtId="0" fontId="20" fillId="3" borderId="28" xfId="0" applyFont="1" applyFill="1" applyBorder="1" applyAlignment="1">
      <alignment horizontal="left" vertical="center" indent="16"/>
    </xf>
    <xf numFmtId="41" fontId="23" fillId="0" borderId="0" xfId="1" quotePrefix="1" applyNumberFormat="1" applyFont="1" applyFill="1" applyBorder="1" applyAlignment="1" applyProtection="1">
      <alignment horizontal="center" vertical="center"/>
      <protection locked="0"/>
    </xf>
    <xf numFmtId="0" fontId="14" fillId="3" borderId="29" xfId="0" applyFont="1" applyFill="1" applyBorder="1"/>
    <xf numFmtId="0" fontId="12" fillId="0" borderId="0" xfId="0" applyFont="1" applyProtection="1">
      <protection locked="0"/>
    </xf>
    <xf numFmtId="41" fontId="22" fillId="4" borderId="10" xfId="1" quotePrefix="1" applyNumberFormat="1" applyFont="1" applyFill="1" applyBorder="1" applyAlignment="1" applyProtection="1">
      <alignment horizontal="center" vertical="center"/>
    </xf>
    <xf numFmtId="41" fontId="23" fillId="4" borderId="10" xfId="1" quotePrefix="1" applyNumberFormat="1" applyFont="1" applyFill="1" applyBorder="1" applyAlignment="1" applyProtection="1">
      <alignment horizontal="center" vertical="center"/>
    </xf>
    <xf numFmtId="41" fontId="22" fillId="4" borderId="11" xfId="1" quotePrefix="1" applyNumberFormat="1" applyFont="1" applyFill="1" applyBorder="1" applyAlignment="1" applyProtection="1">
      <alignment horizontal="center" vertical="center"/>
    </xf>
    <xf numFmtId="41" fontId="24" fillId="4" borderId="11" xfId="1" quotePrefix="1" applyNumberFormat="1" applyFont="1" applyFill="1" applyBorder="1" applyAlignment="1" applyProtection="1">
      <alignment horizontal="center" vertical="center"/>
    </xf>
    <xf numFmtId="41" fontId="23" fillId="4" borderId="11" xfId="1" quotePrefix="1" applyNumberFormat="1" applyFont="1" applyFill="1" applyBorder="1" applyAlignment="1" applyProtection="1">
      <alignment horizontal="center" vertical="center"/>
    </xf>
    <xf numFmtId="0" fontId="6" fillId="0" borderId="0" xfId="0" quotePrefix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3" xfId="0" quotePrefix="1" applyNumberFormat="1" applyFont="1" applyBorder="1" applyAlignment="1">
      <alignment horizontal="center"/>
    </xf>
    <xf numFmtId="164" fontId="8" fillId="0" borderId="0" xfId="1" applyNumberFormat="1" applyFont="1" applyFill="1"/>
    <xf numFmtId="164" fontId="8" fillId="0" borderId="2" xfId="1" applyNumberFormat="1" applyFont="1" applyFill="1" applyBorder="1"/>
    <xf numFmtId="164" fontId="9" fillId="0" borderId="0" xfId="1" applyNumberFormat="1" applyFont="1" applyFill="1"/>
    <xf numFmtId="43" fontId="6" fillId="0" borderId="0" xfId="1" applyFont="1" applyFill="1"/>
    <xf numFmtId="164" fontId="8" fillId="0" borderId="4" xfId="1" applyNumberFormat="1" applyFont="1" applyFill="1" applyBorder="1"/>
    <xf numFmtId="43" fontId="6" fillId="0" borderId="0" xfId="0" applyNumberFormat="1" applyFont="1"/>
    <xf numFmtId="0" fontId="27" fillId="0" borderId="8" xfId="0" applyFont="1" applyBorder="1"/>
    <xf numFmtId="0" fontId="27" fillId="0" borderId="8" xfId="0" applyFont="1" applyBorder="1" applyProtection="1">
      <protection locked="0"/>
    </xf>
    <xf numFmtId="0" fontId="27" fillId="0" borderId="8" xfId="0" applyFont="1" applyBorder="1" applyAlignment="1">
      <alignment horizontal="center"/>
    </xf>
    <xf numFmtId="0" fontId="27" fillId="0" borderId="0" xfId="8" applyFont="1"/>
    <xf numFmtId="0" fontId="27" fillId="0" borderId="0" xfId="0" applyFont="1" applyProtection="1">
      <protection locked="0"/>
    </xf>
    <xf numFmtId="0" fontId="27" fillId="0" borderId="0" xfId="0" applyFont="1" applyAlignment="1">
      <alignment horizontal="right"/>
    </xf>
    <xf numFmtId="0" fontId="27" fillId="0" borderId="0" xfId="9" applyFont="1" applyAlignment="1">
      <alignment horizontal="left"/>
    </xf>
    <xf numFmtId="0" fontId="27" fillId="0" borderId="8" xfId="8" applyFont="1" applyBorder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Continuous"/>
    </xf>
    <xf numFmtId="0" fontId="27" fillId="0" borderId="0" xfId="8" applyFont="1" applyAlignment="1">
      <alignment horizontal="center"/>
    </xf>
    <xf numFmtId="0" fontId="27" fillId="0" borderId="0" xfId="0" applyFont="1" applyAlignment="1" applyProtection="1">
      <alignment horizontal="centerContinuous"/>
      <protection locked="0"/>
    </xf>
    <xf numFmtId="0" fontId="27" fillId="0" borderId="0" xfId="0" applyFont="1" applyAlignment="1" applyProtection="1">
      <alignment horizontal="center"/>
      <protection locked="0"/>
    </xf>
    <xf numFmtId="0" fontId="27" fillId="0" borderId="8" xfId="8" applyFont="1" applyBorder="1" applyAlignment="1">
      <alignment horizontal="center"/>
    </xf>
    <xf numFmtId="9" fontId="27" fillId="0" borderId="0" xfId="3" applyFont="1" applyFill="1"/>
    <xf numFmtId="164" fontId="27" fillId="0" borderId="0" xfId="1" applyNumberFormat="1" applyFont="1" applyFill="1" applyAlignment="1" applyProtection="1">
      <protection locked="0"/>
    </xf>
    <xf numFmtId="0" fontId="27" fillId="0" borderId="2" xfId="0" applyFont="1" applyBorder="1" applyProtection="1">
      <protection locked="0"/>
    </xf>
    <xf numFmtId="9" fontId="27" fillId="0" borderId="2" xfId="3" applyFont="1" applyFill="1" applyBorder="1" applyAlignment="1"/>
    <xf numFmtId="165" fontId="27" fillId="0" borderId="1" xfId="0" applyNumberFormat="1" applyFont="1" applyBorder="1" applyProtection="1">
      <protection locked="0"/>
    </xf>
    <xf numFmtId="165" fontId="27" fillId="0" borderId="0" xfId="0" applyNumberFormat="1" applyFont="1" applyProtection="1">
      <protection locked="0"/>
    </xf>
    <xf numFmtId="2" fontId="27" fillId="0" borderId="0" xfId="0" applyNumberFormat="1" applyFont="1" applyProtection="1">
      <protection locked="0"/>
    </xf>
    <xf numFmtId="0" fontId="27" fillId="0" borderId="0" xfId="9" applyFont="1"/>
    <xf numFmtId="166" fontId="6" fillId="0" borderId="0" xfId="0" applyNumberFormat="1" applyFont="1"/>
    <xf numFmtId="44" fontId="27" fillId="0" borderId="1" xfId="2" applyFont="1" applyFill="1" applyBorder="1" applyAlignment="1" applyProtection="1">
      <protection locked="0"/>
    </xf>
    <xf numFmtId="165" fontId="27" fillId="0" borderId="0" xfId="2" applyNumberFormat="1" applyFont="1" applyFill="1" applyBorder="1" applyAlignment="1" applyProtection="1">
      <protection locked="0"/>
    </xf>
    <xf numFmtId="0" fontId="6" fillId="0" borderId="28" xfId="0" applyFont="1" applyBorder="1"/>
    <xf numFmtId="0" fontId="6" fillId="0" borderId="7" xfId="0" applyFont="1" applyBorder="1"/>
    <xf numFmtId="164" fontId="6" fillId="0" borderId="28" xfId="0" applyNumberFormat="1" applyFont="1" applyBorder="1"/>
    <xf numFmtId="0" fontId="6" fillId="0" borderId="8" xfId="0" applyFont="1" applyBorder="1"/>
    <xf numFmtId="0" fontId="6" fillId="0" borderId="9" xfId="0" applyFont="1" applyBorder="1"/>
    <xf numFmtId="164" fontId="6" fillId="0" borderId="30" xfId="1" applyNumberFormat="1" applyFont="1" applyFill="1" applyBorder="1"/>
    <xf numFmtId="164" fontId="40" fillId="0" borderId="29" xfId="1" applyNumberFormat="1" applyFont="1" applyFill="1" applyBorder="1"/>
    <xf numFmtId="44" fontId="28" fillId="0" borderId="0" xfId="2" applyFont="1" applyFill="1" applyBorder="1"/>
    <xf numFmtId="164" fontId="43" fillId="0" borderId="0" xfId="1" applyNumberFormat="1" applyFont="1" applyFill="1"/>
    <xf numFmtId="4" fontId="6" fillId="0" borderId="0" xfId="0" applyNumberFormat="1" applyFont="1"/>
    <xf numFmtId="164" fontId="27" fillId="0" borderId="3" xfId="1" applyNumberFormat="1" applyFont="1" applyFill="1" applyBorder="1" applyAlignment="1" applyProtection="1">
      <protection locked="0"/>
    </xf>
    <xf numFmtId="165" fontId="27" fillId="0" borderId="1" xfId="2" applyNumberFormat="1" applyFont="1" applyFill="1" applyBorder="1" applyAlignment="1" applyProtection="1">
      <protection locked="0"/>
    </xf>
    <xf numFmtId="9" fontId="27" fillId="0" borderId="0" xfId="3" applyFont="1" applyFill="1" applyBorder="1" applyAlignment="1"/>
    <xf numFmtId="9" fontId="27" fillId="0" borderId="0" xfId="3" applyFont="1" applyFill="1" applyAlignment="1"/>
    <xf numFmtId="9" fontId="27" fillId="0" borderId="1" xfId="3" applyFont="1" applyFill="1" applyBorder="1" applyAlignment="1"/>
    <xf numFmtId="0" fontId="41" fillId="4" borderId="20" xfId="0" applyFont="1" applyFill="1" applyBorder="1" applyAlignment="1">
      <alignment vertical="center"/>
    </xf>
    <xf numFmtId="0" fontId="25" fillId="0" borderId="0" xfId="0" applyFont="1"/>
    <xf numFmtId="0" fontId="32" fillId="9" borderId="6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vertical="center" wrapText="1"/>
    </xf>
    <xf numFmtId="0" fontId="25" fillId="6" borderId="20" xfId="0" applyFont="1" applyFill="1" applyBorder="1" applyAlignment="1">
      <alignment vertical="center"/>
    </xf>
    <xf numFmtId="0" fontId="32" fillId="10" borderId="21" xfId="0" applyFont="1" applyFill="1" applyBorder="1" applyAlignment="1">
      <alignment horizontal="center" vertical="center"/>
    </xf>
    <xf numFmtId="0" fontId="32" fillId="12" borderId="22" xfId="0" applyFont="1" applyFill="1" applyBorder="1" applyAlignment="1">
      <alignment horizontal="center" vertical="center"/>
    </xf>
    <xf numFmtId="0" fontId="25" fillId="6" borderId="0" xfId="0" applyFont="1" applyFill="1" applyAlignment="1">
      <alignment vertical="center" wrapText="1"/>
    </xf>
    <xf numFmtId="0" fontId="45" fillId="13" borderId="24" xfId="0" applyFont="1" applyFill="1" applyBorder="1" applyAlignment="1">
      <alignment horizontal="centerContinuous" vertical="center"/>
    </xf>
    <xf numFmtId="0" fontId="32" fillId="0" borderId="0" xfId="0" applyFont="1"/>
    <xf numFmtId="0" fontId="25" fillId="0" borderId="33" xfId="0" applyFont="1" applyBorder="1" applyAlignment="1">
      <alignment wrapText="1"/>
    </xf>
    <xf numFmtId="0" fontId="41" fillId="4" borderId="20" xfId="0" applyFont="1" applyFill="1" applyBorder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25" fillId="4" borderId="20" xfId="0" applyFont="1" applyFill="1" applyBorder="1" applyAlignment="1">
      <alignment horizontal="left" vertical="center" indent="1"/>
    </xf>
    <xf numFmtId="0" fontId="0" fillId="16" borderId="0" xfId="0" applyFill="1"/>
    <xf numFmtId="0" fontId="42" fillId="5" borderId="20" xfId="0" applyFont="1" applyFill="1" applyBorder="1" applyAlignment="1">
      <alignment vertical="center" wrapText="1"/>
    </xf>
    <xf numFmtId="0" fontId="25" fillId="0" borderId="0" xfId="0" applyFont="1" applyAlignment="1">
      <alignment horizontal="center"/>
    </xf>
    <xf numFmtId="0" fontId="46" fillId="13" borderId="34" xfId="0" applyFont="1" applyFill="1" applyBorder="1" applyAlignment="1">
      <alignment horizontal="center" vertical="center"/>
    </xf>
    <xf numFmtId="0" fontId="47" fillId="17" borderId="5" xfId="0" applyFont="1" applyFill="1" applyBorder="1" applyAlignment="1">
      <alignment horizontal="center" vertical="center"/>
    </xf>
    <xf numFmtId="0" fontId="48" fillId="0" borderId="35" xfId="0" applyFont="1" applyBorder="1" applyAlignment="1" applyProtection="1">
      <alignment horizontal="right" vertical="center"/>
      <protection locked="0"/>
    </xf>
    <xf numFmtId="0" fontId="25" fillId="0" borderId="20" xfId="0" applyFont="1" applyBorder="1" applyAlignment="1">
      <alignment horizontal="center"/>
    </xf>
    <xf numFmtId="0" fontId="25" fillId="0" borderId="36" xfId="0" applyFont="1" applyBorder="1" applyAlignment="1">
      <alignment wrapText="1"/>
    </xf>
    <xf numFmtId="0" fontId="41" fillId="4" borderId="10" xfId="0" applyFont="1" applyFill="1" applyBorder="1" applyAlignment="1">
      <alignment vertical="center"/>
    </xf>
    <xf numFmtId="0" fontId="49" fillId="0" borderId="0" xfId="0" applyFont="1" applyAlignment="1" applyProtection="1">
      <alignment horizontal="left"/>
      <protection locked="0"/>
    </xf>
    <xf numFmtId="0" fontId="45" fillId="13" borderId="26" xfId="0" applyFont="1" applyFill="1" applyBorder="1" applyAlignment="1">
      <alignment horizontal="centerContinuous" vertical="center"/>
    </xf>
    <xf numFmtId="0" fontId="25" fillId="13" borderId="27" xfId="0" applyFont="1" applyFill="1" applyBorder="1" applyAlignment="1">
      <alignment horizontal="centerContinuous" vertical="center"/>
    </xf>
    <xf numFmtId="0" fontId="41" fillId="4" borderId="11" xfId="0" applyFont="1" applyFill="1" applyBorder="1" applyAlignment="1">
      <alignment vertical="center"/>
    </xf>
    <xf numFmtId="0" fontId="50" fillId="5" borderId="0" xfId="0" applyFont="1" applyFill="1"/>
    <xf numFmtId="0" fontId="44" fillId="0" borderId="20" xfId="0" applyFont="1" applyBorder="1"/>
    <xf numFmtId="0" fontId="51" fillId="0" borderId="0" xfId="0" applyFont="1"/>
    <xf numFmtId="41" fontId="25" fillId="14" borderId="23" xfId="0" applyNumberFormat="1" applyFont="1" applyFill="1" applyBorder="1" applyAlignment="1" applyProtection="1">
      <alignment wrapText="1"/>
      <protection locked="0"/>
    </xf>
    <xf numFmtId="0" fontId="25" fillId="0" borderId="0" xfId="0" applyFont="1" applyAlignment="1" applyProtection="1">
      <alignment horizontal="left"/>
      <protection locked="0"/>
    </xf>
    <xf numFmtId="41" fontId="32" fillId="18" borderId="37" xfId="2" applyNumberFormat="1" applyFont="1" applyFill="1" applyBorder="1" applyAlignment="1" applyProtection="1">
      <alignment horizontal="center" vertical="center"/>
      <protection locked="0"/>
    </xf>
    <xf numFmtId="0" fontId="41" fillId="0" borderId="0" xfId="0" quotePrefix="1" applyFont="1" applyAlignment="1" applyProtection="1">
      <alignment horizontal="left" vertical="center"/>
      <protection locked="0"/>
    </xf>
    <xf numFmtId="0" fontId="53" fillId="19" borderId="29" xfId="0" applyFont="1" applyFill="1" applyBorder="1" applyAlignment="1" applyProtection="1">
      <alignment horizontal="left" vertical="center" indent="13"/>
      <protection locked="0"/>
    </xf>
    <xf numFmtId="0" fontId="52" fillId="19" borderId="9" xfId="0" applyFont="1" applyFill="1" applyBorder="1" applyAlignment="1" applyProtection="1">
      <alignment horizontal="center" vertical="center"/>
      <protection locked="0"/>
    </xf>
    <xf numFmtId="0" fontId="41" fillId="6" borderId="20" xfId="0" applyFont="1" applyFill="1" applyBorder="1"/>
    <xf numFmtId="43" fontId="41" fillId="6" borderId="20" xfId="0" applyNumberFormat="1" applyFont="1" applyFill="1" applyBorder="1"/>
    <xf numFmtId="0" fontId="25" fillId="0" borderId="12" xfId="0" applyFont="1" applyBorder="1" applyAlignment="1">
      <alignment horizontal="left" indent="2"/>
    </xf>
    <xf numFmtId="43" fontId="25" fillId="0" borderId="0" xfId="0" applyNumberFormat="1" applyFont="1" applyAlignment="1">
      <alignment horizontal="left" indent="2"/>
    </xf>
    <xf numFmtId="43" fontId="25" fillId="0" borderId="23" xfId="0" applyNumberFormat="1" applyFont="1" applyBorder="1" applyAlignment="1">
      <alignment wrapText="1"/>
    </xf>
    <xf numFmtId="0" fontId="57" fillId="0" borderId="0" xfId="0" applyFont="1"/>
    <xf numFmtId="4" fontId="57" fillId="0" borderId="0" xfId="0" applyNumberFormat="1" applyFont="1"/>
    <xf numFmtId="43" fontId="12" fillId="0" borderId="0" xfId="1" applyFont="1"/>
    <xf numFmtId="43" fontId="17" fillId="0" borderId="0" xfId="1" applyFont="1"/>
    <xf numFmtId="0" fontId="25" fillId="0" borderId="1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1" fontId="32" fillId="0" borderId="20" xfId="1" quotePrefix="1" applyNumberFormat="1" applyFont="1" applyFill="1" applyBorder="1" applyAlignment="1" applyProtection="1">
      <alignment horizontal="center" vertical="center"/>
    </xf>
    <xf numFmtId="41" fontId="44" fillId="0" borderId="20" xfId="1" quotePrefix="1" applyNumberFormat="1" applyFont="1" applyFill="1" applyBorder="1" applyAlignment="1" applyProtection="1">
      <alignment horizontal="center" vertical="center"/>
    </xf>
    <xf numFmtId="41" fontId="44" fillId="11" borderId="20" xfId="1" quotePrefix="1" applyNumberFormat="1" applyFont="1" applyFill="1" applyBorder="1" applyAlignment="1" applyProtection="1">
      <alignment horizontal="center" vertical="center"/>
    </xf>
    <xf numFmtId="41" fontId="32" fillId="0" borderId="32" xfId="1" quotePrefix="1" applyNumberFormat="1" applyFont="1" applyFill="1" applyBorder="1" applyAlignment="1" applyProtection="1">
      <alignment horizontal="center" vertical="center"/>
    </xf>
    <xf numFmtId="41" fontId="32" fillId="0" borderId="0" xfId="1" quotePrefix="1" applyNumberFormat="1" applyFont="1" applyFill="1" applyBorder="1" applyAlignment="1" applyProtection="1">
      <alignment horizontal="center" vertical="center"/>
    </xf>
    <xf numFmtId="0" fontId="32" fillId="4" borderId="11" xfId="1" quotePrefix="1" applyNumberFormat="1" applyFont="1" applyFill="1" applyBorder="1" applyAlignment="1" applyProtection="1">
      <alignment horizontal="center" vertical="center"/>
    </xf>
    <xf numFmtId="0" fontId="32" fillId="4" borderId="20" xfId="1" quotePrefix="1" applyNumberFormat="1" applyFont="1" applyFill="1" applyBorder="1" applyAlignment="1" applyProtection="1">
      <alignment horizontal="center" vertical="center"/>
    </xf>
    <xf numFmtId="0" fontId="44" fillId="5" borderId="20" xfId="1" quotePrefix="1" applyNumberFormat="1" applyFont="1" applyFill="1" applyBorder="1" applyAlignment="1" applyProtection="1">
      <alignment horizontal="center" vertical="center"/>
    </xf>
    <xf numFmtId="41" fontId="32" fillId="14" borderId="11" xfId="1" quotePrefix="1" applyNumberFormat="1" applyFont="1" applyFill="1" applyBorder="1" applyAlignment="1" applyProtection="1">
      <alignment horizontal="center" vertical="center"/>
    </xf>
    <xf numFmtId="41" fontId="25" fillId="0" borderId="0" xfId="1" quotePrefix="1" applyNumberFormat="1" applyFont="1" applyFill="1" applyBorder="1" applyAlignment="1" applyProtection="1">
      <alignment horizontal="center" vertical="center"/>
    </xf>
    <xf numFmtId="41" fontId="55" fillId="20" borderId="20" xfId="1" quotePrefix="1" applyNumberFormat="1" applyFont="1" applyFill="1" applyBorder="1" applyAlignment="1" applyProtection="1">
      <alignment horizontal="center" vertical="center" wrapText="1"/>
      <protection locked="0"/>
    </xf>
    <xf numFmtId="41" fontId="56" fillId="20" borderId="29" xfId="1" quotePrefix="1" applyNumberFormat="1" applyFont="1" applyFill="1" applyBorder="1" applyAlignment="1" applyProtection="1">
      <alignment horizontal="center" vertical="center"/>
      <protection locked="0"/>
    </xf>
    <xf numFmtId="41" fontId="56" fillId="20" borderId="8" xfId="1" quotePrefix="1" applyNumberFormat="1" applyFont="1" applyFill="1" applyBorder="1" applyAlignment="1" applyProtection="1">
      <alignment horizontal="center" vertical="center"/>
      <protection locked="0"/>
    </xf>
    <xf numFmtId="41" fontId="54" fillId="20" borderId="20" xfId="1" quotePrefix="1" applyNumberFormat="1" applyFont="1" applyFill="1" applyBorder="1" applyAlignment="1" applyProtection="1">
      <alignment horizontal="center" vertical="center"/>
      <protection locked="0"/>
    </xf>
    <xf numFmtId="41" fontId="23" fillId="0" borderId="0" xfId="1" quotePrefix="1" applyNumberFormat="1" applyFont="1" applyFill="1" applyBorder="1" applyAlignment="1" applyProtection="1">
      <alignment horizontal="center" vertical="center"/>
    </xf>
    <xf numFmtId="41" fontId="16" fillId="0" borderId="0" xfId="1" quotePrefix="1" applyNumberFormat="1" applyFont="1" applyFill="1" applyBorder="1" applyAlignment="1" applyProtection="1">
      <alignment horizontal="center" vertical="center"/>
    </xf>
    <xf numFmtId="43" fontId="0" fillId="0" borderId="0" xfId="1" applyFont="1"/>
    <xf numFmtId="43" fontId="26" fillId="0" borderId="0" xfId="1" applyFont="1" applyAlignment="1">
      <alignment horizontal="center"/>
    </xf>
    <xf numFmtId="43" fontId="26" fillId="0" borderId="0" xfId="1" applyFont="1"/>
    <xf numFmtId="43" fontId="0" fillId="0" borderId="0" xfId="0" applyNumberFormat="1"/>
    <xf numFmtId="164" fontId="0" fillId="0" borderId="0" xfId="1" applyNumberFormat="1" applyFont="1"/>
    <xf numFmtId="43" fontId="25" fillId="0" borderId="0" xfId="0" applyNumberFormat="1" applyFont="1"/>
    <xf numFmtId="164" fontId="0" fillId="0" borderId="0" xfId="0" applyNumberFormat="1"/>
    <xf numFmtId="43" fontId="25" fillId="0" borderId="0" xfId="1" applyFont="1"/>
    <xf numFmtId="164" fontId="25" fillId="0" borderId="0" xfId="0" applyNumberFormat="1" applyFont="1"/>
    <xf numFmtId="0" fontId="1" fillId="0" borderId="0" xfId="13"/>
    <xf numFmtId="0" fontId="26" fillId="0" borderId="0" xfId="13" applyFont="1" applyAlignment="1">
      <alignment horizontal="centerContinuous"/>
    </xf>
    <xf numFmtId="0" fontId="1" fillId="0" borderId="0" xfId="13" applyAlignment="1">
      <alignment horizontal="centerContinuous"/>
    </xf>
    <xf numFmtId="43" fontId="0" fillId="0" borderId="0" xfId="14" applyFont="1"/>
    <xf numFmtId="0" fontId="26" fillId="0" borderId="0" xfId="13" applyFont="1" applyAlignment="1">
      <alignment horizontal="center"/>
    </xf>
    <xf numFmtId="164" fontId="26" fillId="0" borderId="0" xfId="14" applyNumberFormat="1" applyFont="1" applyAlignment="1">
      <alignment horizontal="center"/>
    </xf>
    <xf numFmtId="43" fontId="26" fillId="0" borderId="0" xfId="14" applyFont="1" applyAlignment="1">
      <alignment horizontal="center"/>
    </xf>
    <xf numFmtId="0" fontId="26" fillId="15" borderId="31" xfId="13" applyFont="1" applyFill="1" applyBorder="1"/>
    <xf numFmtId="164" fontId="39" fillId="15" borderId="31" xfId="14" applyNumberFormat="1" applyFont="1" applyFill="1" applyBorder="1"/>
    <xf numFmtId="43" fontId="26" fillId="0" borderId="0" xfId="14" applyFont="1"/>
    <xf numFmtId="43" fontId="1" fillId="0" borderId="0" xfId="13" applyNumberFormat="1"/>
    <xf numFmtId="0" fontId="41" fillId="0" borderId="0" xfId="13" applyFont="1" applyAlignment="1">
      <alignment horizontal="left" indent="1"/>
    </xf>
    <xf numFmtId="164" fontId="0" fillId="0" borderId="0" xfId="14" applyNumberFormat="1" applyFont="1"/>
    <xf numFmtId="43" fontId="25" fillId="0" borderId="0" xfId="13" applyNumberFormat="1" applyFont="1"/>
    <xf numFmtId="0" fontId="25" fillId="0" borderId="0" xfId="13" applyFont="1"/>
    <xf numFmtId="164" fontId="1" fillId="0" borderId="0" xfId="13" applyNumberFormat="1"/>
    <xf numFmtId="0" fontId="41" fillId="0" borderId="0" xfId="13" applyFont="1" applyAlignment="1">
      <alignment horizontal="left" indent="3"/>
    </xf>
    <xf numFmtId="0" fontId="32" fillId="0" borderId="0" xfId="13" applyFont="1" applyAlignment="1">
      <alignment horizontal="left" indent="5"/>
    </xf>
    <xf numFmtId="164" fontId="42" fillId="0" borderId="0" xfId="14" applyNumberFormat="1" applyFont="1"/>
    <xf numFmtId="43" fontId="25" fillId="0" borderId="0" xfId="14" applyFont="1"/>
    <xf numFmtId="164" fontId="25" fillId="0" borderId="0" xfId="13" applyNumberFormat="1" applyFont="1"/>
    <xf numFmtId="0" fontId="26" fillId="0" borderId="0" xfId="13" applyFont="1"/>
    <xf numFmtId="0" fontId="26" fillId="15" borderId="4" xfId="13" applyFont="1" applyFill="1" applyBorder="1"/>
    <xf numFmtId="164" fontId="26" fillId="15" borderId="4" xfId="14" applyNumberFormat="1" applyFont="1" applyFill="1" applyBorder="1"/>
    <xf numFmtId="44" fontId="1" fillId="0" borderId="0" xfId="13" applyNumberFormat="1"/>
    <xf numFmtId="0" fontId="26" fillId="0" borderId="0" xfId="13" applyFont="1" applyAlignment="1">
      <alignment horizontal="left"/>
    </xf>
    <xf numFmtId="0" fontId="1" fillId="0" borderId="0" xfId="13" applyAlignment="1">
      <alignment horizontal="right"/>
    </xf>
    <xf numFmtId="43" fontId="25" fillId="14" borderId="23" xfId="0" applyNumberFormat="1" applyFont="1" applyFill="1" applyBorder="1" applyAlignment="1" applyProtection="1">
      <alignment wrapText="1"/>
      <protection locked="0"/>
    </xf>
    <xf numFmtId="0" fontId="6" fillId="5" borderId="0" xfId="0" applyFont="1" applyFill="1"/>
    <xf numFmtId="164" fontId="39" fillId="0" borderId="0" xfId="14" applyNumberFormat="1" applyFont="1" applyFill="1" applyBorder="1"/>
    <xf numFmtId="164" fontId="0" fillId="5" borderId="0" xfId="1" applyNumberFormat="1" applyFont="1" applyFill="1"/>
    <xf numFmtId="164" fontId="0" fillId="0" borderId="0" xfId="1" applyNumberFormat="1" applyFont="1" applyFill="1"/>
    <xf numFmtId="167" fontId="6" fillId="0" borderId="0" xfId="0" applyNumberFormat="1" applyFont="1"/>
    <xf numFmtId="0" fontId="58" fillId="0" borderId="0" xfId="0" applyFont="1"/>
    <xf numFmtId="0" fontId="59" fillId="0" borderId="0" xfId="0" applyFont="1" applyAlignment="1">
      <alignment horizontal="center"/>
    </xf>
    <xf numFmtId="0" fontId="59" fillId="0" borderId="0" xfId="0" applyFont="1"/>
    <xf numFmtId="0" fontId="59" fillId="21" borderId="31" xfId="0" applyFont="1" applyFill="1" applyBorder="1"/>
    <xf numFmtId="3" fontId="60" fillId="21" borderId="31" xfId="0" applyNumberFormat="1" applyFont="1" applyFill="1" applyBorder="1"/>
    <xf numFmtId="0" fontId="61" fillId="0" borderId="0" xfId="0" applyFont="1" applyAlignment="1">
      <alignment horizontal="left"/>
    </xf>
    <xf numFmtId="3" fontId="58" fillId="0" borderId="0" xfId="0" applyNumberFormat="1" applyFont="1"/>
    <xf numFmtId="0" fontId="61" fillId="0" borderId="0" xfId="0" applyFont="1" applyAlignment="1">
      <alignment horizontal="left" indent="2"/>
    </xf>
    <xf numFmtId="0" fontId="62" fillId="0" borderId="0" xfId="0" applyFont="1" applyAlignment="1">
      <alignment horizontal="left" indent="4"/>
    </xf>
    <xf numFmtId="3" fontId="63" fillId="0" borderId="0" xfId="0" applyNumberFormat="1" applyFont="1"/>
    <xf numFmtId="0" fontId="61" fillId="0" borderId="0" xfId="0" applyFont="1" applyAlignment="1">
      <alignment horizontal="left" indent="1"/>
    </xf>
    <xf numFmtId="0" fontId="59" fillId="21" borderId="4" xfId="0" applyFont="1" applyFill="1" applyBorder="1"/>
    <xf numFmtId="3" fontId="59" fillId="21" borderId="4" xfId="0" applyNumberFormat="1" applyFont="1" applyFill="1" applyBorder="1"/>
    <xf numFmtId="0" fontId="59" fillId="0" borderId="0" xfId="0" applyFont="1" applyAlignment="1">
      <alignment horizontal="left"/>
    </xf>
    <xf numFmtId="0" fontId="58" fillId="0" borderId="0" xfId="0" applyFont="1" applyAlignment="1">
      <alignment horizontal="right"/>
    </xf>
    <xf numFmtId="0" fontId="64" fillId="22" borderId="0" xfId="0" applyFont="1" applyFill="1"/>
    <xf numFmtId="0" fontId="58" fillId="23" borderId="0" xfId="0" applyFont="1" applyFill="1"/>
    <xf numFmtId="164" fontId="6" fillId="0" borderId="28" xfId="1" applyNumberFormat="1" applyFont="1" applyFill="1" applyBorder="1"/>
    <xf numFmtId="0" fontId="66" fillId="0" borderId="0" xfId="0" applyFont="1"/>
    <xf numFmtId="0" fontId="65" fillId="0" borderId="0" xfId="0" applyFont="1"/>
    <xf numFmtId="0" fontId="65" fillId="0" borderId="0" xfId="0" applyFont="1" applyAlignment="1">
      <alignment horizontal="center" vertical="center"/>
    </xf>
    <xf numFmtId="0" fontId="65" fillId="0" borderId="0" xfId="0" applyFont="1" applyAlignment="1">
      <alignment horizontal="right" vertical="center"/>
    </xf>
    <xf numFmtId="0" fontId="67" fillId="0" borderId="0" xfId="0" applyFont="1" applyAlignment="1">
      <alignment horizontal="center"/>
    </xf>
    <xf numFmtId="0" fontId="65" fillId="0" borderId="0" xfId="0" applyFont="1" applyAlignment="1">
      <alignment horizontal="right"/>
    </xf>
    <xf numFmtId="0" fontId="65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68" fillId="0" borderId="0" xfId="0" applyFont="1"/>
    <xf numFmtId="0" fontId="6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65" fillId="0" borderId="0" xfId="0" applyFont="1" applyAlignment="1">
      <alignment horizontal="center" vertical="center" wrapText="1"/>
    </xf>
    <xf numFmtId="0" fontId="65" fillId="0" borderId="0" xfId="0" applyFont="1" applyAlignment="1">
      <alignment horizontal="center" wrapText="1"/>
    </xf>
    <xf numFmtId="0" fontId="65" fillId="0" borderId="38" xfId="0" applyFont="1" applyBorder="1" applyAlignment="1">
      <alignment horizontal="center"/>
    </xf>
    <xf numFmtId="0" fontId="65" fillId="0" borderId="39" xfId="0" applyFont="1" applyBorder="1"/>
    <xf numFmtId="0" fontId="65" fillId="0" borderId="8" xfId="0" applyFont="1" applyBorder="1" applyAlignment="1">
      <alignment horizontal="center" vertical="center" wrapText="1"/>
    </xf>
    <xf numFmtId="0" fontId="65" fillId="0" borderId="39" xfId="0" applyFont="1" applyBorder="1" applyAlignment="1">
      <alignment horizontal="center"/>
    </xf>
    <xf numFmtId="0" fontId="65" fillId="24" borderId="0" xfId="0" applyFont="1" applyFill="1"/>
    <xf numFmtId="0" fontId="71" fillId="24" borderId="0" xfId="0" applyFont="1" applyFill="1"/>
    <xf numFmtId="9" fontId="65" fillId="0" borderId="0" xfId="0" applyNumberFormat="1" applyFont="1" applyAlignment="1">
      <alignment horizontal="center"/>
    </xf>
    <xf numFmtId="4" fontId="65" fillId="0" borderId="0" xfId="0" applyNumberFormat="1" applyFont="1"/>
    <xf numFmtId="0" fontId="71" fillId="0" borderId="0" xfId="0" applyFont="1"/>
    <xf numFmtId="0" fontId="65" fillId="25" borderId="0" xfId="0" applyFont="1" applyFill="1"/>
    <xf numFmtId="0" fontId="71" fillId="25" borderId="0" xfId="0" applyFont="1" applyFill="1"/>
    <xf numFmtId="0" fontId="65" fillId="26" borderId="0" xfId="0" applyFont="1" applyFill="1"/>
    <xf numFmtId="0" fontId="72" fillId="26" borderId="0" xfId="0" applyFont="1" applyFill="1"/>
    <xf numFmtId="0" fontId="65" fillId="0" borderId="3" xfId="0" applyFont="1" applyBorder="1"/>
    <xf numFmtId="0" fontId="65" fillId="27" borderId="0" xfId="0" applyFont="1" applyFill="1" applyAlignment="1">
      <alignment horizontal="center"/>
    </xf>
    <xf numFmtId="0" fontId="73" fillId="0" borderId="0" xfId="0" applyFont="1" applyAlignment="1">
      <alignment horizontal="center"/>
    </xf>
    <xf numFmtId="0" fontId="65" fillId="28" borderId="0" xfId="0" applyFont="1" applyFill="1"/>
    <xf numFmtId="0" fontId="71" fillId="28" borderId="0" xfId="0" applyFont="1" applyFill="1"/>
    <xf numFmtId="0" fontId="58" fillId="29" borderId="0" xfId="0" applyFont="1" applyFill="1"/>
    <xf numFmtId="0" fontId="71" fillId="29" borderId="0" xfId="0" applyFont="1" applyFill="1" applyAlignment="1">
      <alignment horizontal="right"/>
    </xf>
    <xf numFmtId="0" fontId="71" fillId="0" borderId="0" xfId="0" applyFont="1" applyAlignment="1">
      <alignment horizontal="right"/>
    </xf>
    <xf numFmtId="0" fontId="65" fillId="23" borderId="0" xfId="0" applyFont="1" applyFill="1"/>
    <xf numFmtId="0" fontId="71" fillId="23" borderId="0" xfId="0" applyFont="1" applyFill="1"/>
    <xf numFmtId="0" fontId="58" fillId="30" borderId="0" xfId="0" applyFont="1" applyFill="1"/>
    <xf numFmtId="0" fontId="59" fillId="30" borderId="0" xfId="0" applyFont="1" applyFill="1"/>
    <xf numFmtId="0" fontId="65" fillId="31" borderId="0" xfId="0" applyFont="1" applyFill="1"/>
    <xf numFmtId="0" fontId="71" fillId="31" borderId="0" xfId="0" applyFont="1" applyFill="1"/>
    <xf numFmtId="0" fontId="65" fillId="32" borderId="0" xfId="0" applyFont="1" applyFill="1"/>
    <xf numFmtId="0" fontId="71" fillId="32" borderId="0" xfId="0" applyFont="1" applyFill="1"/>
    <xf numFmtId="0" fontId="65" fillId="33" borderId="0" xfId="0" applyFont="1" applyFill="1"/>
    <xf numFmtId="0" fontId="71" fillId="33" borderId="0" xfId="0" applyFont="1" applyFill="1"/>
    <xf numFmtId="0" fontId="28" fillId="0" borderId="0" xfId="0" applyFont="1" applyAlignment="1">
      <alignment horizontal="center"/>
    </xf>
    <xf numFmtId="0" fontId="74" fillId="0" borderId="0" xfId="0" applyFont="1"/>
    <xf numFmtId="0" fontId="28" fillId="0" borderId="0" xfId="0" applyFont="1" applyAlignment="1">
      <alignment horizontal="center" vertical="center"/>
    </xf>
    <xf numFmtId="9" fontId="28" fillId="0" borderId="0" xfId="0" applyNumberFormat="1" applyFont="1" applyAlignment="1">
      <alignment horizontal="center"/>
    </xf>
    <xf numFmtId="0" fontId="75" fillId="0" borderId="0" xfId="0" applyFont="1"/>
    <xf numFmtId="0" fontId="71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0" fontId="69" fillId="0" borderId="0" xfId="0" applyFont="1"/>
    <xf numFmtId="0" fontId="72" fillId="0" borderId="0" xfId="0" applyFont="1"/>
    <xf numFmtId="0" fontId="65" fillId="0" borderId="40" xfId="0" applyFont="1" applyBorder="1"/>
    <xf numFmtId="0" fontId="65" fillId="0" borderId="2" xfId="0" applyFont="1" applyBorder="1"/>
    <xf numFmtId="43" fontId="65" fillId="0" borderId="0" xfId="1" applyFont="1"/>
    <xf numFmtId="43" fontId="67" fillId="0" borderId="0" xfId="1" applyFont="1" applyAlignment="1">
      <alignment horizontal="center"/>
    </xf>
    <xf numFmtId="43" fontId="65" fillId="0" borderId="0" xfId="1" applyFont="1" applyAlignment="1">
      <alignment horizontal="center"/>
    </xf>
    <xf numFmtId="43" fontId="68" fillId="0" borderId="0" xfId="1" applyFont="1" applyAlignment="1">
      <alignment horizontal="center"/>
    </xf>
    <xf numFmtId="43" fontId="69" fillId="0" borderId="0" xfId="1" applyFont="1" applyAlignment="1">
      <alignment horizontal="left"/>
    </xf>
    <xf numFmtId="43" fontId="65" fillId="0" borderId="39" xfId="1" applyFont="1" applyBorder="1" applyAlignment="1">
      <alignment horizontal="center"/>
    </xf>
    <xf numFmtId="43" fontId="70" fillId="0" borderId="0" xfId="1" applyFont="1"/>
    <xf numFmtId="43" fontId="65" fillId="0" borderId="3" xfId="1" applyFont="1" applyBorder="1"/>
    <xf numFmtId="43" fontId="28" fillId="0" borderId="0" xfId="1" applyFont="1"/>
    <xf numFmtId="43" fontId="69" fillId="0" borderId="0" xfId="1" applyFont="1"/>
    <xf numFmtId="43" fontId="65" fillId="33" borderId="0" xfId="1" applyFont="1" applyFill="1"/>
    <xf numFmtId="43" fontId="65" fillId="34" borderId="0" xfId="1" applyFont="1" applyFill="1"/>
    <xf numFmtId="43" fontId="76" fillId="0" borderId="0" xfId="1" applyFont="1" applyAlignment="1">
      <alignment horizontal="right"/>
    </xf>
    <xf numFmtId="43" fontId="77" fillId="0" borderId="0" xfId="1" applyFont="1"/>
    <xf numFmtId="43" fontId="65" fillId="0" borderId="2" xfId="1" applyFont="1" applyBorder="1"/>
    <xf numFmtId="43" fontId="68" fillId="0" borderId="2" xfId="1" applyFont="1" applyBorder="1"/>
    <xf numFmtId="43" fontId="65" fillId="0" borderId="0" xfId="1" applyFont="1" applyAlignment="1">
      <alignment horizontal="right"/>
    </xf>
    <xf numFmtId="43" fontId="65" fillId="5" borderId="0" xfId="1" applyFont="1" applyFill="1"/>
    <xf numFmtId="43" fontId="65" fillId="0" borderId="0" xfId="1" applyFont="1" applyFill="1"/>
    <xf numFmtId="0" fontId="19" fillId="3" borderId="41" xfId="0" applyFont="1" applyFill="1" applyBorder="1" applyAlignment="1">
      <alignment horizontal="center" vertical="center"/>
    </xf>
    <xf numFmtId="0" fontId="14" fillId="3" borderId="42" xfId="0" applyFont="1" applyFill="1" applyBorder="1"/>
    <xf numFmtId="0" fontId="14" fillId="3" borderId="43" xfId="0" applyFont="1" applyFill="1" applyBorder="1"/>
    <xf numFmtId="0" fontId="14" fillId="3" borderId="44" xfId="0" applyFont="1" applyFill="1" applyBorder="1"/>
    <xf numFmtId="0" fontId="47" fillId="17" borderId="41" xfId="0" applyFont="1" applyFill="1" applyBorder="1" applyAlignment="1" applyProtection="1">
      <alignment horizontal="center" vertical="center"/>
      <protection locked="0"/>
    </xf>
    <xf numFmtId="0" fontId="48" fillId="0" borderId="41" xfId="0" applyFont="1" applyBorder="1" applyAlignment="1" applyProtection="1">
      <alignment horizontal="right" vertical="center"/>
      <protection locked="0"/>
    </xf>
    <xf numFmtId="0" fontId="52" fillId="19" borderId="42" xfId="0" applyFont="1" applyFill="1" applyBorder="1" applyAlignment="1" applyProtection="1">
      <alignment horizontal="center" vertical="center"/>
      <protection locked="0"/>
    </xf>
    <xf numFmtId="0" fontId="52" fillId="19" borderId="44" xfId="0" applyFont="1" applyFill="1" applyBorder="1" applyAlignment="1" applyProtection="1">
      <alignment horizontal="center" vertical="center"/>
      <protection locked="0"/>
    </xf>
    <xf numFmtId="41" fontId="54" fillId="20" borderId="42" xfId="1" quotePrefix="1" applyNumberFormat="1" applyFont="1" applyFill="1" applyBorder="1" applyAlignment="1" applyProtection="1">
      <alignment horizontal="center" vertical="center"/>
      <protection locked="0"/>
    </xf>
    <xf numFmtId="41" fontId="54" fillId="20" borderId="43" xfId="1" quotePrefix="1" applyNumberFormat="1" applyFont="1" applyFill="1" applyBorder="1" applyAlignment="1" applyProtection="1">
      <alignment horizontal="center" vertical="center"/>
      <protection locked="0"/>
    </xf>
    <xf numFmtId="0" fontId="6" fillId="0" borderId="42" xfId="0" applyFont="1" applyBorder="1"/>
    <xf numFmtId="0" fontId="6" fillId="0" borderId="43" xfId="0" applyFont="1" applyBorder="1"/>
    <xf numFmtId="0" fontId="6" fillId="0" borderId="44" xfId="0" applyFont="1" applyBorder="1"/>
    <xf numFmtId="3" fontId="72" fillId="0" borderId="30" xfId="0" applyNumberFormat="1" applyFont="1" applyBorder="1"/>
    <xf numFmtId="168" fontId="6" fillId="0" borderId="0" xfId="0" applyNumberFormat="1" applyFont="1"/>
    <xf numFmtId="0" fontId="6" fillId="0" borderId="45" xfId="0" applyFont="1" applyBorder="1"/>
    <xf numFmtId="0" fontId="6" fillId="0" borderId="45" xfId="0" applyFont="1" applyBorder="1" applyProtection="1">
      <protection locked="0"/>
    </xf>
    <xf numFmtId="0" fontId="27" fillId="0" borderId="45" xfId="0" applyFont="1" applyBorder="1"/>
    <xf numFmtId="0" fontId="27" fillId="0" borderId="45" xfId="0" applyFont="1" applyBorder="1" applyProtection="1">
      <protection locked="0"/>
    </xf>
    <xf numFmtId="165" fontId="27" fillId="0" borderId="45" xfId="2" applyNumberFormat="1" applyFont="1" applyFill="1" applyBorder="1" applyAlignment="1" applyProtection="1">
      <protection locked="0"/>
    </xf>
    <xf numFmtId="165" fontId="27" fillId="0" borderId="0" xfId="2" quotePrefix="1" applyNumberFormat="1" applyFont="1" applyFill="1" applyAlignment="1">
      <alignment horizontal="left"/>
    </xf>
    <xf numFmtId="0" fontId="6" fillId="0" borderId="1" xfId="0" applyFont="1" applyBorder="1" applyAlignment="1" applyProtection="1">
      <alignment horizontal="center"/>
      <protection locked="0"/>
    </xf>
    <xf numFmtId="9" fontId="6" fillId="0" borderId="1" xfId="3" applyFont="1" applyBorder="1" applyAlignment="1">
      <alignment horizontal="center"/>
    </xf>
    <xf numFmtId="2" fontId="6" fillId="0" borderId="1" xfId="0" applyNumberFormat="1" applyFont="1" applyBorder="1" applyAlignment="1" applyProtection="1">
      <alignment horizontal="center"/>
      <protection locked="0"/>
    </xf>
    <xf numFmtId="9" fontId="6" fillId="0" borderId="2" xfId="3" applyFont="1" applyBorder="1" applyAlignment="1">
      <alignment horizontal="center"/>
    </xf>
    <xf numFmtId="9" fontId="6" fillId="0" borderId="0" xfId="3" applyFont="1" applyAlignment="1">
      <alignment horizontal="center"/>
    </xf>
    <xf numFmtId="164" fontId="6" fillId="0" borderId="0" xfId="1" applyNumberFormat="1" applyFont="1" applyAlignment="1" applyProtection="1">
      <protection locked="0"/>
    </xf>
    <xf numFmtId="165" fontId="6" fillId="0" borderId="1" xfId="0" applyNumberFormat="1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9" fontId="6" fillId="0" borderId="45" xfId="3" applyFont="1" applyBorder="1" applyAlignment="1">
      <alignment horizontal="center"/>
    </xf>
    <xf numFmtId="164" fontId="6" fillId="0" borderId="0" xfId="1" applyNumberFormat="1" applyFont="1" applyAlignment="1" applyProtection="1">
      <alignment horizontal="center"/>
      <protection locked="0"/>
    </xf>
    <xf numFmtId="165" fontId="6" fillId="0" borderId="45" xfId="2" applyNumberFormat="1" applyFont="1" applyBorder="1" applyAlignment="1" applyProtection="1">
      <alignment horizontal="center"/>
      <protection locked="0"/>
    </xf>
    <xf numFmtId="0" fontId="6" fillId="0" borderId="45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59" fillId="0" borderId="0" xfId="0" applyFont="1" applyAlignment="1">
      <alignment horizontal="center"/>
    </xf>
  </cellXfs>
  <cellStyles count="15">
    <cellStyle name="Comma" xfId="1" builtinId="3"/>
    <cellStyle name="Comma 2" xfId="4" xr:uid="{97312644-842F-4972-88B1-FD1B614B363A}"/>
    <cellStyle name="Comma 3" xfId="7" xr:uid="{B728B66A-B0EC-4987-BA2C-2623365C08E8}"/>
    <cellStyle name="Comma 4" xfId="11" xr:uid="{7D9FC7CB-0D9F-4910-B3F8-5D189670011A}"/>
    <cellStyle name="Comma 5" xfId="14" xr:uid="{EEC90F94-AFF1-4AEF-A30E-AA2E3154A242}"/>
    <cellStyle name="Currency" xfId="2" builtinId="4"/>
    <cellStyle name="Normal" xfId="0" builtinId="0"/>
    <cellStyle name="Normal 2" xfId="5" xr:uid="{EAE8E3CE-75BE-42F1-A4EA-44DC11D24563}"/>
    <cellStyle name="Normal 3" xfId="6" xr:uid="{D4520A72-ABDA-4DF4-A45C-FBE41EF20BF4}"/>
    <cellStyle name="Normal 4" xfId="10" xr:uid="{42677B82-A611-48E1-BB64-7BBE5F333E8F}"/>
    <cellStyle name="Normal 5" xfId="13" xr:uid="{D9BB4BCF-BA7C-4B0E-B045-CA1B8D25C52E}"/>
    <cellStyle name="Normal 66" xfId="8" xr:uid="{00EA3515-693E-4D51-ADC4-5FFA3B1A6E1C}"/>
    <cellStyle name="Normal 67" xfId="9" xr:uid="{60041900-4137-4D8D-BD73-9CB4C884D303}"/>
    <cellStyle name="Percent" xfId="3" builtinId="5"/>
    <cellStyle name="Percent 2" xfId="12" xr:uid="{ABF58E42-8FF4-4D1E-A029-1792FB24F0E4}"/>
  </cellStyles>
  <dxfs count="97">
    <dxf>
      <font>
        <b/>
        <i val="0"/>
      </font>
      <numFmt numFmtId="33" formatCode="_(* #,##0_);_(* \(#,##0\);_(* &quot;-&quot;_);_(@_)"/>
      <border>
        <left style="thin">
          <color theme="0" tint="-0.24994659260841701"/>
        </left>
        <right style="thin">
          <color theme="0" tint="-0.24994659260841701"/>
        </right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00FF"/>
      </font>
      <fill>
        <patternFill>
          <bgColor theme="8" tint="0.59996337778862885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/>
        <horizontal/>
      </border>
    </dxf>
    <dxf>
      <fill>
        <patternFill>
          <bgColor rgb="FFFFFFCC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4.9989318521683403E-2"/>
        </top>
        <bottom style="thin">
          <color theme="0" tint="-4.9989318521683403E-2"/>
        </bottom>
        <vertical/>
        <horizontal/>
      </border>
    </dxf>
    <dxf>
      <font>
        <b/>
        <i val="0"/>
        <color rgb="FF0000FF"/>
      </font>
      <fill>
        <patternFill>
          <bgColor theme="8" tint="0.59996337778862885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/>
        <horizontal/>
      </border>
    </dxf>
    <dxf>
      <fill>
        <patternFill>
          <bgColor rgb="FFFFFFCC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4.9989318521683403E-2"/>
        </top>
        <bottom style="thin">
          <color theme="0" tint="-4.9989318521683403E-2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left style="thin">
          <color theme="0" tint="-0.24994659260841701"/>
        </left>
        <right style="thin">
          <color theme="0" tint="-0.24994659260841701"/>
        </right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left style="thin">
          <color theme="0" tint="-0.24994659260841701"/>
        </left>
        <right style="thin">
          <color theme="0" tint="-0.24994659260841701"/>
        </right>
      </border>
    </dxf>
    <dxf>
      <fill>
        <patternFill>
          <bgColor rgb="FFFFFFCC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4.9989318521683403E-2"/>
        </top>
        <bottom style="thin">
          <color theme="0" tint="-4.9989318521683403E-2"/>
        </bottom>
        <vertical/>
        <horizontal/>
      </border>
    </dxf>
    <dxf>
      <font>
        <b/>
        <i val="0"/>
        <color rgb="FF0000FF"/>
      </font>
      <fill>
        <patternFill>
          <bgColor theme="8" tint="0.59996337778862885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4" tint="0.59996337778862885"/>
        </patternFill>
      </fill>
      <border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fill>
        <patternFill>
          <bgColor theme="4" tint="0.59996337778862885"/>
        </patternFill>
      </fill>
      <border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</font>
      <numFmt numFmtId="33" formatCode="_(* #,##0_);_(* \(#,##0\);_(* &quot;-&quot;_);_(@_)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left/>
      </border>
    </dxf>
    <dxf>
      <font>
        <b/>
        <i val="0"/>
      </font>
      <numFmt numFmtId="33" formatCode="_(* #,##0_);_(* \(#,##0\);_(* &quot;-&quot;_);_(@_)"/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numFmt numFmtId="33" formatCode="_(* #,##0_);_(* \(#,##0\);_(* &quot;-&quot;_);_(@_)"/>
      <border>
        <left style="thin">
          <color theme="0" tint="-0.24994659260841701"/>
        </left>
        <right style="thin">
          <color theme="0" tint="-0.24994659260841701"/>
        </right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00FF"/>
      </font>
      <fill>
        <patternFill>
          <bgColor theme="8" tint="0.59996337778862885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/>
        <horizontal/>
      </border>
    </dxf>
    <dxf>
      <fill>
        <patternFill>
          <bgColor rgb="FFFFFFCC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4.9989318521683403E-2"/>
        </top>
        <bottom style="thin">
          <color theme="0" tint="-4.9989318521683403E-2"/>
        </bottom>
        <vertical/>
        <horizontal/>
      </border>
    </dxf>
    <dxf>
      <font>
        <b/>
        <i val="0"/>
        <color rgb="FF0000FF"/>
      </font>
      <fill>
        <patternFill>
          <bgColor theme="8" tint="0.59996337778862885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/>
        <horizontal/>
      </border>
    </dxf>
    <dxf>
      <fill>
        <patternFill>
          <bgColor rgb="FFFFFFCC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4.9989318521683403E-2"/>
        </top>
        <bottom style="thin">
          <color theme="0" tint="-4.9989318521683403E-2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left style="thin">
          <color theme="0" tint="-0.24994659260841701"/>
        </left>
        <right style="thin">
          <color theme="0" tint="-0.24994659260841701"/>
        </right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left style="thin">
          <color theme="0" tint="-0.24994659260841701"/>
        </left>
        <right style="thin">
          <color theme="0" tint="-0.24994659260841701"/>
        </right>
      </border>
    </dxf>
    <dxf>
      <fill>
        <patternFill>
          <bgColor rgb="FFFFFFCC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4.9989318521683403E-2"/>
        </top>
        <bottom style="thin">
          <color theme="0" tint="-4.9989318521683403E-2"/>
        </bottom>
        <vertical/>
        <horizontal/>
      </border>
    </dxf>
    <dxf>
      <font>
        <b/>
        <i val="0"/>
        <color rgb="FF0000FF"/>
      </font>
      <fill>
        <patternFill>
          <bgColor theme="8" tint="0.59996337778862885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4" tint="0.59996337778862885"/>
        </patternFill>
      </fill>
      <border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fill>
        <patternFill>
          <bgColor theme="4" tint="0.59996337778862885"/>
        </patternFill>
      </fill>
      <border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</font>
      <numFmt numFmtId="33" formatCode="_(* #,##0_);_(* \(#,##0\);_(* &quot;-&quot;_);_(@_)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left/>
      </border>
    </dxf>
    <dxf>
      <font>
        <b/>
        <i val="0"/>
      </font>
      <numFmt numFmtId="33" formatCode="_(* #,##0_);_(* \(#,##0\);_(* &quot;-&quot;_);_(@_)"/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b/>
        <i val="0"/>
      </font>
      <numFmt numFmtId="35" formatCode="_(* #,##0.00_);_(* \(#,##0.00\);_(* &quot;-&quot;??_);_(@_)"/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0.59996337778862885"/>
        </patternFill>
      </fill>
    </dxf>
  </dxfs>
  <tableStyles count="1" defaultTableStyle="TableStyleMedium2" defaultPivotStyle="PivotStyleLight16">
    <tableStyle name="Invisible" pivot="0" table="0" count="0" xr9:uid="{AF8C4AD5-36E2-4CC6-A65A-F2F0C474FB69}"/>
  </tableStyles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50" Type="http://schemas.openxmlformats.org/officeDocument/2006/relationships/externalLink" Target="externalLinks/externalLink38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1.xml"/><Relationship Id="rId58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customXml" Target="../customXml/item2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Drop" dropStyle="combo" dx="16" fmlaLink="$P$1" fmlaRange="$N$1:$N$2" sel="1" val="0"/>
</file>

<file path=xl/ctrlProps/ctrlProp2.xml><?xml version="1.0" encoding="utf-8"?>
<formControlPr xmlns="http://schemas.microsoft.com/office/spreadsheetml/2009/9/main" objectType="Drop" dropStyle="combo" dx="16" fmlaLink="$C$17" fmlaRange="$D$17:$D$18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37644</xdr:colOff>
      <xdr:row>27</xdr:row>
      <xdr:rowOff>163968</xdr:rowOff>
    </xdr:from>
    <xdr:to>
      <xdr:col>12</xdr:col>
      <xdr:colOff>1077685</xdr:colOff>
      <xdr:row>29</xdr:row>
      <xdr:rowOff>97972</xdr:rowOff>
    </xdr:to>
    <xdr:sp macro="[37]!REFRESH1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429169" y="2040393"/>
          <a:ext cx="1040041" cy="353104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REFRESH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26</xdr:row>
          <xdr:rowOff>22860</xdr:rowOff>
        </xdr:from>
        <xdr:to>
          <xdr:col>13</xdr:col>
          <xdr:colOff>121920</xdr:colOff>
          <xdr:row>27</xdr:row>
          <xdr:rowOff>60960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272144</xdr:colOff>
      <xdr:row>19</xdr:row>
      <xdr:rowOff>273776</xdr:rowOff>
    </xdr:from>
    <xdr:to>
      <xdr:col>10</xdr:col>
      <xdr:colOff>666751</xdr:colOff>
      <xdr:row>23</xdr:row>
      <xdr:rowOff>135800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119" y="273776"/>
          <a:ext cx="1375682" cy="83928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19</xdr:row>
          <xdr:rowOff>373380</xdr:rowOff>
        </xdr:from>
        <xdr:to>
          <xdr:col>13</xdr:col>
          <xdr:colOff>137160</xdr:colOff>
          <xdr:row>21</xdr:row>
          <xdr:rowOff>68580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4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186690</xdr:colOff>
      <xdr:row>11</xdr:row>
      <xdr:rowOff>19050</xdr:rowOff>
    </xdr:from>
    <xdr:to>
      <xdr:col>40</xdr:col>
      <xdr:colOff>593250</xdr:colOff>
      <xdr:row>50</xdr:row>
      <xdr:rowOff>13815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45465" y="2082165"/>
          <a:ext cx="18942210" cy="79200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822178</xdr:colOff>
      <xdr:row>21</xdr:row>
      <xdr:rowOff>7471</xdr:rowOff>
    </xdr:from>
    <xdr:to>
      <xdr:col>17</xdr:col>
      <xdr:colOff>92697</xdr:colOff>
      <xdr:row>25</xdr:row>
      <xdr:rowOff>57383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41978" y="281791"/>
          <a:ext cx="2436629" cy="794767"/>
        </a:xfrm>
        <a:prstGeom prst="rect">
          <a:avLst/>
        </a:prstGeom>
      </xdr:spPr>
    </xdr:pic>
    <xdr:clientData/>
  </xdr:twoCellAnchor>
  <xdr:twoCellAnchor>
    <xdr:from>
      <xdr:col>14</xdr:col>
      <xdr:colOff>57920</xdr:colOff>
      <xdr:row>26</xdr:row>
      <xdr:rowOff>39684</xdr:rowOff>
    </xdr:from>
    <xdr:to>
      <xdr:col>14</xdr:col>
      <xdr:colOff>801124</xdr:colOff>
      <xdr:row>27</xdr:row>
      <xdr:rowOff>77784</xdr:rowOff>
    </xdr:to>
    <xdr:sp macro="[38]!REFRESH1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4645160" y="1266504"/>
          <a:ext cx="743204" cy="22860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REFRESH</a:t>
          </a:r>
        </a:p>
      </xdr:txBody>
    </xdr:sp>
    <xdr:clientData/>
  </xdr:twoCellAnchor>
  <xdr:twoCellAnchor>
    <xdr:from>
      <xdr:col>14</xdr:col>
      <xdr:colOff>52051</xdr:colOff>
      <xdr:row>28</xdr:row>
      <xdr:rowOff>52289</xdr:rowOff>
    </xdr:from>
    <xdr:to>
      <xdr:col>14</xdr:col>
      <xdr:colOff>805197</xdr:colOff>
      <xdr:row>28</xdr:row>
      <xdr:rowOff>268941</xdr:rowOff>
    </xdr:to>
    <xdr:sp macro="[38]!SAVE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4639291" y="1576289"/>
          <a:ext cx="753146" cy="21665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SAVE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74634</xdr:colOff>
      <xdr:row>1</xdr:row>
      <xdr:rowOff>30605</xdr:rowOff>
    </xdr:from>
    <xdr:to>
      <xdr:col>3</xdr:col>
      <xdr:colOff>239436</xdr:colOff>
      <xdr:row>5</xdr:row>
      <xdr:rowOff>145213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34" y="421130"/>
          <a:ext cx="2088852" cy="876608"/>
        </a:xfrm>
        <a:prstGeom prst="rect">
          <a:avLst/>
        </a:prstGeom>
      </xdr:spPr>
    </xdr:pic>
    <xdr:clientData/>
  </xdr:twoCellAnchor>
  <xdr:twoCellAnchor editAs="oneCell">
    <xdr:from>
      <xdr:col>5</xdr:col>
      <xdr:colOff>141536</xdr:colOff>
      <xdr:row>2</xdr:row>
      <xdr:rowOff>91809</xdr:rowOff>
    </xdr:from>
    <xdr:to>
      <xdr:col>6</xdr:col>
      <xdr:colOff>118038</xdr:colOff>
      <xdr:row>4</xdr:row>
      <xdr:rowOff>92040</xdr:rowOff>
    </xdr:to>
    <xdr:sp macro="[39]!REFRESH1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561386" y="682359"/>
          <a:ext cx="1024252" cy="381231"/>
        </a:xfrm>
        <a:prstGeom prst="rect">
          <a:avLst/>
        </a:prstGeom>
        <a:solidFill>
          <a:schemeClr val="accent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REFRESH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152400</xdr:colOff>
          <xdr:row>0</xdr:row>
          <xdr:rowOff>0</xdr:rowOff>
        </xdr:to>
        <xdr:sp macro="" textlink="">
          <xdr:nvSpPr>
            <xdr:cNvPr id="22530" name="FPMExcelClientSheetOptionstb1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8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822178</xdr:colOff>
      <xdr:row>0</xdr:row>
      <xdr:rowOff>0</xdr:rowOff>
    </xdr:from>
    <xdr:to>
      <xdr:col>16</xdr:col>
      <xdr:colOff>1327137</xdr:colOff>
      <xdr:row>23</xdr:row>
      <xdr:rowOff>137542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0528" y="283696"/>
          <a:ext cx="2352809" cy="794767"/>
        </a:xfrm>
        <a:prstGeom prst="rect">
          <a:avLst/>
        </a:prstGeom>
      </xdr:spPr>
    </xdr:pic>
    <xdr:clientData/>
  </xdr:twoCellAnchor>
  <xdr:twoCellAnchor>
    <xdr:from>
      <xdr:col>14</xdr:col>
      <xdr:colOff>57920</xdr:colOff>
      <xdr:row>26</xdr:row>
      <xdr:rowOff>39684</xdr:rowOff>
    </xdr:from>
    <xdr:to>
      <xdr:col>14</xdr:col>
      <xdr:colOff>801124</xdr:colOff>
      <xdr:row>27</xdr:row>
      <xdr:rowOff>77784</xdr:rowOff>
    </xdr:to>
    <xdr:sp macro="[40]!REFRESH1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4515620" y="1268409"/>
          <a:ext cx="743204" cy="22860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REFRESH</a:t>
          </a:r>
        </a:p>
      </xdr:txBody>
    </xdr:sp>
    <xdr:clientData/>
  </xdr:twoCellAnchor>
  <xdr:twoCellAnchor>
    <xdr:from>
      <xdr:col>14</xdr:col>
      <xdr:colOff>52051</xdr:colOff>
      <xdr:row>28</xdr:row>
      <xdr:rowOff>52289</xdr:rowOff>
    </xdr:from>
    <xdr:to>
      <xdr:col>14</xdr:col>
      <xdr:colOff>805197</xdr:colOff>
      <xdr:row>28</xdr:row>
      <xdr:rowOff>268941</xdr:rowOff>
    </xdr:to>
    <xdr:sp macro="[40]!SAVE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4509751" y="1576289"/>
          <a:ext cx="753146" cy="21665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SAVE</a:t>
          </a:r>
        </a:p>
      </xdr:txBody>
    </xdr:sp>
    <xdr:clientData/>
  </xdr:twoCellAnchor>
  <xdr:twoCellAnchor>
    <xdr:from>
      <xdr:col>14</xdr:col>
      <xdr:colOff>57920</xdr:colOff>
      <xdr:row>26</xdr:row>
      <xdr:rowOff>39684</xdr:rowOff>
    </xdr:from>
    <xdr:to>
      <xdr:col>14</xdr:col>
      <xdr:colOff>801124</xdr:colOff>
      <xdr:row>27</xdr:row>
      <xdr:rowOff>77784</xdr:rowOff>
    </xdr:to>
    <xdr:sp macro="[41]!REFRESH1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4515620" y="1268409"/>
          <a:ext cx="743204" cy="22860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REFRESH</a:t>
          </a:r>
        </a:p>
      </xdr:txBody>
    </xdr:sp>
    <xdr:clientData/>
  </xdr:twoCellAnchor>
  <xdr:twoCellAnchor>
    <xdr:from>
      <xdr:col>14</xdr:col>
      <xdr:colOff>52051</xdr:colOff>
      <xdr:row>28</xdr:row>
      <xdr:rowOff>52289</xdr:rowOff>
    </xdr:from>
    <xdr:to>
      <xdr:col>14</xdr:col>
      <xdr:colOff>805197</xdr:colOff>
      <xdr:row>28</xdr:row>
      <xdr:rowOff>268941</xdr:rowOff>
    </xdr:to>
    <xdr:sp macro="[41]!SAVE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4509751" y="1576289"/>
          <a:ext cx="753146" cy="21665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SAVE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irxl/LOCALS~1/Temp/0307%20Financial%20Pages%20PDF%20templat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fjxp/LOCALS~1/Temp/0507_Financial%20Pag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fjxp/LOCALS~1/Temp/0707%20Fuel%20Pages_L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IN_REPT\FIN_REPT\Phil\CASH_FLOW_DETAIL_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IN_REPT/FIN_REPT/BUDGET/2009/2009%20Budget%205_09_08%20%20FINAL%20revise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03/2003Budget%20with%20sale%20of%20gasifier%20&amp;%20depr%20adj%20A3-B4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etxb/Desktop/Base%20revenue%2003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IN_REPT/FIN_REPT/BUDGET/2006/2006%20Forecasted%20Surveillance%20Reports/Budget/SR%202006%20Budget%20'06%20Factors%20File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sites/controller/RateCase/Shared%20Documents/2013%20Filed%20MFRs/Formatted%202013%20MFRs%20(excel%20templates)/C-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REPT/FIN_REPT/Thuy/MFR%202008/Schedule%20B-3%20%20MFR%2020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za6\sys\FIN_REPT\FIN_REPT\Ana\INTRST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CLOSEOUT/PAGES/2006/FEB%2020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irxl/LOCALS~1/Temp/June%202006/March%202006/Financial%20page%20PDF%20Template%20Mar%2020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fjxp/LOCALS~1/Temp/0407_Financial%20Page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LT_ACCT\DATA\FRINGE\2006\2006%20Fringe%20Rate%20Final%2011-1-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FUEL\ACTUAL\FIN_PAGE\Excel%20Fuel%20Pages\1205%20Fuel%20Pages_KF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IN_REPT/FIN_REPT/RATE%20CASE%20TRIAL%20RUN/MFRTest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irxl/LOCALS~1/Temp/Prior%20Years/Other%202006%20Files/06_SALPUR%20Origin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irxl/LOCALS~1/Temp/0407%20Fuel%20Pages_L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FWHW/My%20Documents/2003%20Budget/Final%20Files%20for%202003%20Budget/SOP%20for%20Final%20Budget%20-%2005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LOSEOUT/PAGES/Revenue%20Pages/2007/3_Mar07_RVPG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sites/controller/RateCase/Shared%20Documents/2013%20Filed%20MFRs/Formatted%202013%20MFRs%20(excel%20templates)/D-4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IN_REPT/FIN_REPT/BUDGET/2003/SUMACCT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USERS/JETXB/Thuy/Check%20Financial%20pages/0905%20CHECK%20PAGE%201%20TO%20%201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IN_REPT/FIN_REPT/BUDGET/2003/2003Budget%20February%204%20FINAL%20P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LOSEOUT\PAGES\2007\Regulatory%20Assets%20&amp;%20Liabilities\Regulatory%20Assets%20&amp;%20Liabilities%2003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REPT/FIN_REPT/CORPORATE%20RESPONSIBILITY/2005/Reserves/2005%20Budget%20with%2004%20Actuals%20and%20Budget%20Comp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PLT_ACCT/Data%20&amp;%20Apps/DATA/2003%20Monthly%20Reports/May_jak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IN_REPT/FIN_REPT/RATE%20CASE%20TRIAL%20RUN%202007/Financial%20Reporting%20MFR's/MFRs_Richard__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IN_REPT/REG_ACCT/SURV/ACTUAL/12month/xSurv%20Report_2003/xSurv-03Dec%20Filed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TRIAL_BALANCE_SORT_ROLLING_MONTHS2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ENUES_SKF2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TRIAL_BALANCE_REPORT7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irxl/LOCALS~1/Temp/3_March%20Revenue%20Pag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ENUES_SKF6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ENUES_SKF8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kaxv/LOCALS~1/Temp/MFR_E_BJ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sites/controller/RateCase/Shared%20Documents/2013%20Filed%20MFRs/Formatted%202013%20MFRs%20(excel%20templates)/B-2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irxl/LOCALS~1/Temp/June%202006/April%202006/Financial%20page%20PDF%20Template%20Apr%20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IN_REPT/FIN_REPT/BUDGET/2010/2010%20BUDGET%20%2001.28.10%20%2040M%20Feb%20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fjxp/LOCALS~1/Temp/1207_Financial%20Pag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Table of Contents"/>
      <sheetName val="Page 1A"/>
      <sheetName val="Page 1B"/>
      <sheetName val="Page 2A"/>
      <sheetName val="Page 2B"/>
      <sheetName val="Page 3A"/>
      <sheetName val="Page 3B"/>
      <sheetName val="Page 3C"/>
      <sheetName val="Page 3D"/>
      <sheetName val="Page 4A"/>
      <sheetName val="Page 4B"/>
      <sheetName val="Page 5A"/>
      <sheetName val="Page 5B"/>
      <sheetName val="Page 6"/>
      <sheetName val="Page 6A"/>
      <sheetName val="Page 7"/>
      <sheetName val="Page 8"/>
      <sheetName val="Page 9"/>
      <sheetName val="Page 10"/>
      <sheetName val="Page 11A"/>
      <sheetName val="Page 11B"/>
      <sheetName val="Page 12"/>
      <sheetName val="Page 13A"/>
      <sheetName val="Page 13B"/>
      <sheetName val="Page 14A"/>
      <sheetName val="Page 14B"/>
      <sheetName val="Page 15A"/>
      <sheetName val="Page 15B"/>
      <sheetName val="Page 16A"/>
      <sheetName val="Page 16A (2)"/>
      <sheetName val="Page 16B"/>
      <sheetName val="Page 16B (2)"/>
      <sheetName val="Page 17"/>
      <sheetName val="Page 18A"/>
      <sheetName val="Page 18B"/>
      <sheetName val="Page 19A"/>
      <sheetName val="Page 19B"/>
      <sheetName val="Page 20A"/>
      <sheetName val="Page 20B"/>
      <sheetName val="Page 21A"/>
      <sheetName val="Page 21B"/>
      <sheetName val="Page 22A"/>
      <sheetName val="Page 22B"/>
      <sheetName val="Page 23A"/>
      <sheetName val="Page 23B"/>
      <sheetName val="Page 24A"/>
      <sheetName val="Page 24B"/>
      <sheetName val="Page 25A"/>
      <sheetName val="Page 25B"/>
      <sheetName val="Page 26A"/>
      <sheetName val="Page 26B"/>
      <sheetName val="Page 27A"/>
      <sheetName val="Page 27B"/>
      <sheetName val="Page 28A"/>
      <sheetName val="Page 28B"/>
      <sheetName val="Page 29A"/>
      <sheetName val="Page 29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Table of Contents"/>
      <sheetName val="Page 1A"/>
      <sheetName val="Page 1B"/>
      <sheetName val="Page 2A"/>
      <sheetName val="Page 2B"/>
      <sheetName val="Page 3A"/>
      <sheetName val="Page 3B"/>
      <sheetName val="Page 3C"/>
      <sheetName val="Page 3D"/>
      <sheetName val="Page 4A"/>
      <sheetName val="Page 4B"/>
      <sheetName val="Page 5A"/>
      <sheetName val="Page 5B"/>
      <sheetName val="Page 6"/>
      <sheetName val="Page 6A"/>
      <sheetName val="Page 7"/>
      <sheetName val="Page 8"/>
      <sheetName val="Page 9"/>
      <sheetName val="Page 10"/>
      <sheetName val="Page 11A"/>
      <sheetName val="Page 11B"/>
      <sheetName val="Page 12"/>
      <sheetName val="Page 13A"/>
      <sheetName val="Page 13B"/>
      <sheetName val="Page 14A"/>
      <sheetName val="Page 14B"/>
      <sheetName val="Page 15A"/>
      <sheetName val="Page 15B"/>
      <sheetName val="Page 16A (1)"/>
      <sheetName val="Page 16A (2)"/>
      <sheetName val="Page 16B (1)"/>
      <sheetName val="Page 16B (2)"/>
      <sheetName val="PG 17 "/>
      <sheetName val="Page 18A"/>
      <sheetName val="Page 18B"/>
      <sheetName val="Page 19A"/>
      <sheetName val="Page 19B"/>
      <sheetName val="Page 20A"/>
      <sheetName val="Page 20B"/>
      <sheetName val="Page 21A"/>
      <sheetName val="Page 21B"/>
      <sheetName val="Page 22A"/>
      <sheetName val="Page 22B"/>
      <sheetName val="Page 23A"/>
      <sheetName val="Page 23B"/>
      <sheetName val="Page 24A"/>
      <sheetName val="Page 24B"/>
      <sheetName val="Page 25A"/>
      <sheetName val="Page 25B"/>
      <sheetName val="Page 26A"/>
      <sheetName val="Page 26B"/>
      <sheetName val="Page 27A"/>
      <sheetName val="Page 27B"/>
      <sheetName val="Page 28A"/>
      <sheetName val="Page 28B"/>
      <sheetName val="Page 29A"/>
      <sheetName val="Page 29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check"/>
      <sheetName val="Actual check"/>
      <sheetName val="COMPARE"/>
      <sheetName val="ACCT ADDS"/>
      <sheetName val="FD 2006"/>
      <sheetName val="FD 2007"/>
      <sheetName val="FD Budget"/>
      <sheetName val="BUDGET"/>
      <sheetName val="LAST YEAR"/>
      <sheetName val="DOWNLOAD"/>
      <sheetName val="IGN"/>
      <sheetName val="PG 19  A_B"/>
      <sheetName val="PG 20  A_B"/>
      <sheetName val="PG 21  A_B"/>
      <sheetName val="PG 22  A_B"/>
      <sheetName val="PG 23  A_B"/>
      <sheetName val="PG 24  A_B"/>
      <sheetName val="PG 25  A_B"/>
      <sheetName val="PG 26  A_B"/>
      <sheetName val="PG 27 A_B"/>
      <sheetName val="21"/>
      <sheetName val="Financial Pages"/>
      <sheetName val="FD 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 ENERGY"/>
      <sheetName val="Download"/>
      <sheetName val="Page 1"/>
      <sheetName val="Estimate"/>
      <sheetName val="PEC Income Stmt"/>
      <sheetName val="Consolidated IS"/>
      <sheetName val="PEC Budget IS"/>
      <sheetName val="IS Worksheet"/>
      <sheetName val="PEC Budg IS WKT"/>
      <sheetName val="Page 2"/>
      <sheetName val="Page 3"/>
      <sheetName val="Consolidated BS"/>
      <sheetName val="BS Worksheet"/>
      <sheetName val="Page 4"/>
      <sheetName val="CF Pres"/>
      <sheetName val="RECONCILATION"/>
      <sheetName val="2002_BUDGET"/>
      <sheetName val="Cons. CF"/>
      <sheetName val="TECO ENERGY"/>
      <sheetName val="DOWNLOAD01"/>
      <sheetName val="Page 5"/>
      <sheetName val="Page 6"/>
      <sheetName val="Page 7"/>
      <sheetName val="Page 8"/>
      <sheetName val="Page 9"/>
      <sheetName val="Page 10"/>
      <sheetName val="Page 11"/>
      <sheetName val="UPDATES"/>
      <sheetName val="Reformat Cons"/>
      <sheetName val="RegulatoryInfo"/>
      <sheetName val="ESOP GOALS"/>
      <sheetName val="REG. A. L."/>
      <sheetName val="Detail"/>
      <sheetName val="Presentation"/>
      <sheetName val="DOWNLOAD98"/>
      <sheetName val="1999_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CF 9&amp;3 VS BUDGET"/>
      <sheetName val="DOWNLOAD"/>
      <sheetName val="MEMO"/>
      <sheetName val="New format"/>
      <sheetName val="MTHLY RECON"/>
      <sheetName val="QTR RECON"/>
      <sheetName val="RECONS Variance"/>
      <sheetName val="OTHER"/>
      <sheetName val="OTHER (2)"/>
      <sheetName val="BALANCE SH."/>
      <sheetName val="BALANCE SH. (new)"/>
      <sheetName val="INCOME STAT."/>
      <sheetName val="BS ACCTS"/>
      <sheetName val="IS ACCTS"/>
      <sheetName val="CASH FLOWS"/>
      <sheetName val="CASH FLOWS BKUP"/>
      <sheetName val="O_INC_DED"/>
      <sheetName val="OOR"/>
      <sheetName val="CF for SS"/>
      <sheetName val="New CF Pres"/>
      <sheetName val="CF (FAS 95)"/>
      <sheetName val="CF BKUP (FAS 95)"/>
      <sheetName val="PLANT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CAPITAL"/>
      <sheetName val="Estimates Recon"/>
      <sheetName val="STOCK"/>
      <sheetName val="REVENUE"/>
      <sheetName val="CONS ROI"/>
      <sheetName val="ENVIR ROI"/>
      <sheetName val="OBBSACCTS"/>
      <sheetName val="VBSACCTS"/>
      <sheetName val="VPYBSACCTS"/>
      <sheetName val="PYBSACCTS"/>
      <sheetName val="OBISACCTS"/>
      <sheetName val="VISACCTS"/>
      <sheetName val="VPYISACCTS"/>
      <sheetName val="PYISACCTS"/>
      <sheetName val="OTHER INC.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OTL"/>
      <sheetName val="PROCEDURES"/>
      <sheetName val="PE_C_actual"/>
      <sheetName val="PE_C Bud"/>
      <sheetName val="MACRO"/>
      <sheetName val="HEADING"/>
      <sheetName val="Business Plan"/>
      <sheetName val="Fin. Stmts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EE Procedures"/>
      <sheetName val="CF Recon (Budget)"/>
      <sheetName val="CF Recon (Forecast)"/>
      <sheetName val="CF Recon (Forbackup)"/>
      <sheetName val="2007 CF Budget"/>
      <sheetName val="TECO CF template"/>
      <sheetName val="08 CF BUD WKST"/>
      <sheetName val="Unadj. CF fr. TECO"/>
      <sheetName val="2007 BS A Budget (FINAL)"/>
      <sheetName val="2007 BS L Budget (FINAL)"/>
      <sheetName val="TECO BS TEMPLATE"/>
      <sheetName val="2007 IS Budget  (FINAL)"/>
      <sheetName val="TECO IS TEMPLATE"/>
      <sheetName val="Review sheet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/>
      <sheetData sheetId="41" refreshError="1"/>
      <sheetData sheetId="42"/>
      <sheetData sheetId="43"/>
      <sheetData sheetId="44"/>
      <sheetData sheetId="45" refreshError="1"/>
      <sheetData sheetId="46"/>
      <sheetData sheetId="47"/>
      <sheetData sheetId="48" refreshError="1"/>
      <sheetData sheetId="49" refreshError="1"/>
      <sheetData sheetId="50" refreshError="1"/>
      <sheetData sheetId="51"/>
      <sheetData sheetId="52"/>
      <sheetData sheetId="53"/>
      <sheetData sheetId="54" refreshError="1"/>
      <sheetData sheetId="55" refreshError="1"/>
      <sheetData sheetId="56"/>
      <sheetData sheetId="57"/>
      <sheetData sheetId="58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PROCEDURES"/>
      <sheetName val="CF 9&amp;3 VS BUDGET"/>
      <sheetName val="MEMO"/>
      <sheetName val="ASSUMPTIONS"/>
      <sheetName val="DOWNLOAD"/>
      <sheetName val="MACRO"/>
      <sheetName val="MTHLY RECON"/>
      <sheetName val="Estimates Recon"/>
      <sheetName val="O M"/>
      <sheetName val="INCOME STAT."/>
      <sheetName val="Business Plan"/>
      <sheetName val="Fin. Stmts"/>
      <sheetName val="BALANCE SH."/>
      <sheetName val="Cash Pres 1"/>
      <sheetName val="Cash Pres 2"/>
      <sheetName val="Cash Pres 3"/>
      <sheetName val="Cash Pres 4"/>
      <sheetName val="CF GOALS"/>
      <sheetName val="FOR INCENTIVE GOAL"/>
      <sheetName val="CASH FLOWS"/>
      <sheetName val="CASH FLOWS BKUP"/>
      <sheetName val="CF BKUP TECO ENERGY"/>
      <sheetName val="CAPITAL"/>
      <sheetName val="ROE"/>
      <sheetName val="STOCK"/>
      <sheetName val="REVENUE"/>
      <sheetName val="OTHER INC."/>
      <sheetName val="Gasifier Amort."/>
      <sheetName val="BS ACCTS"/>
      <sheetName val="IS ACCTS"/>
      <sheetName val="OOR"/>
      <sheetName val="GOAL 7 BUD"/>
      <sheetName val="OOR TEFIS"/>
      <sheetName val="O_INC_DED"/>
      <sheetName val="O_INC_DED TEFIS"/>
      <sheetName val="DEF REV INT 99"/>
      <sheetName val="DEF REV INT 98"/>
      <sheetName val="DEF REV JE"/>
      <sheetName val="REV REFUND "/>
      <sheetName val="INT EXP"/>
      <sheetName val="INT ANALYSIS"/>
      <sheetName val="DEF REV INT 95"/>
      <sheetName val="DEF REV INT 96"/>
      <sheetName val="DEF REV INT 97"/>
      <sheetName val="OOR MEMO"/>
      <sheetName val="PLANT"/>
      <sheetName val="HEADING"/>
      <sheetName val="OBBSACCTS"/>
      <sheetName val="OBISACCTS"/>
      <sheetName val="VBSACCTS"/>
      <sheetName val="VISACCTS"/>
      <sheetName val="CONS ROI"/>
      <sheetName val="ENVIR ROI"/>
      <sheetName val="OTHER"/>
      <sheetName val="ENRGYCONSOL"/>
      <sheetName val="ENRGY PLAN BOOK"/>
      <sheetName val="PYBSACCTS"/>
      <sheetName val="PYISACCTS"/>
      <sheetName val="RECONS"/>
      <sheetName val="RANGENAMES"/>
      <sheetName val="PE_C_actual"/>
      <sheetName val="PE_C Bud"/>
      <sheetName val="Polk_recon"/>
      <sheetName val="OUTPUT TO LINES"/>
      <sheetName val="OBINCOME STAT."/>
      <sheetName val="OBREVENUE"/>
      <sheetName val="OOR VAR"/>
      <sheetName val="BUDGET RECON"/>
      <sheetName val="FUEL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#REF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Download"/>
      <sheetName val="IS Download"/>
      <sheetName val="DAT ACCOUNTS"/>
      <sheetName val="T.O.C."/>
      <sheetName val="SURV ACCOUNTS"/>
      <sheetName val="SURV INPUTS"/>
      <sheetName val="SURV REPORT"/>
      <sheetName val="Update Sep Factors"/>
      <sheetName val="TRANS SEP"/>
      <sheetName val="WC INPUTS"/>
      <sheetName val="PRINTING"/>
      <sheetName val="WC"/>
      <sheetName val="NOTE"/>
      <sheetName val="RB vs CAP"/>
      <sheetName val="COMP Plan"/>
      <sheetName val="COMP Plan by AT"/>
      <sheetName val="COMP Act 2005"/>
      <sheetName val="COMP 12-2 vs 02-6"/>
      <sheetName val="COMP after ARO adj"/>
      <sheetName val="05 vs 06 COS"/>
      <sheetName val="COMP Stretch"/>
      <sheetName val="JSC Request"/>
      <sheetName val="ROE Ratios"/>
      <sheetName val="ROR Adjustments"/>
      <sheetName val="Equity Adjustments"/>
      <sheetName val="ROE Recon"/>
      <sheetName val="Recon Summary"/>
      <sheetName val="NI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-9 "/>
      <sheetName val="Taxes Detail"/>
      <sheetName val="DL 1211"/>
      <sheetName val="DL 1210"/>
      <sheetName val="DL 1209"/>
      <sheetName val="DL 1208"/>
      <sheetName val="DL 1207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B-3"/>
      <sheetName val="B-4 Reformatted"/>
      <sheetName val="B-21"/>
      <sheetName val="C-17"/>
      <sheetName val="C-32"/>
      <sheetName val="D-8"/>
      <sheetName val="Sheet1"/>
      <sheetName val="B-3 (FINAL)"/>
      <sheetName val="B-3 (2006)"/>
      <sheetName val="BS ACCTS 2006 ACTUAL"/>
      <sheetName val="BS ACCTS 2007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DetailPg"/>
      <sheetName val="DETAIL1"/>
      <sheetName val="IntExpAnly"/>
      <sheetName val="INT ANALYSIS"/>
      <sheetName val="ExSum"/>
      <sheetName val="EXSUM1"/>
      <sheetName val="CUR. MTH"/>
      <sheetName val="INT DATA"/>
      <sheetName val="INTQTR"/>
      <sheetName val="download"/>
      <sheetName val="IntAnal_macro"/>
      <sheetName val="JE4_MACRO"/>
      <sheetName val="INT_ANALYSI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 VEHICLE DEPREC"/>
      <sheetName val="Download"/>
      <sheetName val="Reformat Cons"/>
      <sheetName val="New Template Consolidation"/>
      <sheetName val="DOWNLOAD05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ONSOL. CF"/>
      <sheetName val="CF Template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Table of Contents"/>
      <sheetName val="Page 1A"/>
      <sheetName val="Page 1B"/>
      <sheetName val="Page 2A"/>
      <sheetName val="Page 2B"/>
      <sheetName val="Page 3A"/>
      <sheetName val="Page 3B"/>
      <sheetName val="Page 3C"/>
      <sheetName val="Page 3D"/>
      <sheetName val="Page 4A"/>
      <sheetName val="Page 4B"/>
      <sheetName val="Page 5A"/>
      <sheetName val="Page 5B"/>
      <sheetName val="Page 6"/>
      <sheetName val="Page 6A"/>
      <sheetName val="Page 7"/>
      <sheetName val="Page 8"/>
      <sheetName val="Page 9"/>
      <sheetName val="Page 10"/>
      <sheetName val="Page 11A"/>
      <sheetName val="Page 11B"/>
      <sheetName val="Page 12"/>
      <sheetName val="Page 13A"/>
      <sheetName val="Page 13B"/>
      <sheetName val="Page 14A"/>
      <sheetName val="Page 14B"/>
      <sheetName val="Page 15A"/>
      <sheetName val="Page 15B"/>
      <sheetName val="Page 16A"/>
      <sheetName val="Page 16A (2)"/>
      <sheetName val="Page 16B"/>
      <sheetName val="Page 16B (2)"/>
      <sheetName val="Page 17"/>
      <sheetName val="Page 18A"/>
      <sheetName val="Page 18B"/>
      <sheetName val="Page 19A"/>
      <sheetName val="Page 19B"/>
      <sheetName val="Page 20A"/>
      <sheetName val="Page 20B"/>
      <sheetName val="Page 21A"/>
      <sheetName val="Page 21B"/>
      <sheetName val="Page 22A"/>
      <sheetName val="Page 22B"/>
      <sheetName val="Page 23A"/>
      <sheetName val="Page 23B"/>
      <sheetName val="Page 24A"/>
      <sheetName val="Page 24B"/>
      <sheetName val="Page 25A"/>
      <sheetName val="Page 25B"/>
      <sheetName val="Page 26A"/>
      <sheetName val="Page 26B"/>
      <sheetName val="Page 27A"/>
      <sheetName val="Page 27B"/>
      <sheetName val="Page 28A"/>
      <sheetName val="Page 28B"/>
      <sheetName val="Page 29A"/>
      <sheetName val="Page 29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/>
      <sheetData sheetId="37" refreshError="1"/>
      <sheetData sheetId="38" refreshError="1"/>
      <sheetData sheetId="39"/>
      <sheetData sheetId="40" refreshError="1"/>
      <sheetData sheetId="41"/>
      <sheetData sheetId="42" refreshError="1"/>
      <sheetData sheetId="43"/>
      <sheetData sheetId="44" refreshError="1"/>
      <sheetData sheetId="45"/>
      <sheetData sheetId="46" refreshError="1"/>
      <sheetData sheetId="47"/>
      <sheetData sheetId="48" refreshError="1"/>
      <sheetData sheetId="49"/>
      <sheetData sheetId="50" refreshError="1"/>
      <sheetData sheetId="51"/>
      <sheetData sheetId="52" refreshError="1"/>
      <sheetData sheetId="53"/>
      <sheetData sheetId="54"/>
      <sheetData sheetId="55"/>
      <sheetData sheetId="56"/>
      <sheetData sheetId="5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Table of Contents"/>
      <sheetName val="Page 1A"/>
      <sheetName val="Page 1B"/>
      <sheetName val="Page 2A"/>
      <sheetName val="Page 2B"/>
      <sheetName val="Page 3A"/>
      <sheetName val="Page 3B"/>
      <sheetName val="Page 3C"/>
      <sheetName val="Page 3D"/>
      <sheetName val="Page 4A"/>
      <sheetName val="Page 4B"/>
      <sheetName val="Page 5A"/>
      <sheetName val="Page 5B"/>
      <sheetName val="Page 6"/>
      <sheetName val="Page 6A"/>
      <sheetName val="Page 7"/>
      <sheetName val="Page 8"/>
      <sheetName val="Page 9"/>
      <sheetName val="Page 10"/>
      <sheetName val="Page 11A"/>
      <sheetName val="Page 11B"/>
      <sheetName val="Page 12"/>
      <sheetName val="Page 13A"/>
      <sheetName val="Page 13B"/>
      <sheetName val="Page 14A"/>
      <sheetName val="Page 14B"/>
      <sheetName val="Page 15A"/>
      <sheetName val="Page 15B"/>
      <sheetName val="Page 16A (1)"/>
      <sheetName val="Page 16A (2)"/>
      <sheetName val="Page 16B (1)"/>
      <sheetName val="Page 16B (2)"/>
      <sheetName val="Page 17"/>
      <sheetName val="Page 18A"/>
      <sheetName val="Page 18B"/>
      <sheetName val="Page 19A"/>
      <sheetName val="Page 19B"/>
      <sheetName val="Page 20A"/>
      <sheetName val="Page 20B"/>
      <sheetName val="Page 21A"/>
      <sheetName val="Page 21B"/>
      <sheetName val="Page 22A"/>
      <sheetName val="Page 22B"/>
      <sheetName val="Page 23A"/>
      <sheetName val="Page 23B"/>
      <sheetName val="Page 24A"/>
      <sheetName val="Page 24B"/>
      <sheetName val="Page 25A"/>
      <sheetName val="Page 25B"/>
      <sheetName val="Page 26A"/>
      <sheetName val="Page 26B"/>
      <sheetName val="Page 27A"/>
      <sheetName val="Page 27B"/>
      <sheetName val="Page 28A"/>
      <sheetName val="Page 28B"/>
      <sheetName val="Page 29A"/>
      <sheetName val="Page 29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6 TEC Fringe Rates"/>
      <sheetName val="2006 TEC Direct Benefits"/>
      <sheetName val="2006 Energy Fringe Rates"/>
      <sheetName val="2006 Energy Direct Benefits"/>
      <sheetName val="2005 Assumptions"/>
      <sheetName val="2005 TEC Fringe Rates"/>
      <sheetName val="2005 TEC Direct Benefits"/>
      <sheetName val="2005 Energy Fringe Rates"/>
      <sheetName val="2005 Energy Direct Benefits"/>
      <sheetName val="2004 TEC Fringe Rates"/>
      <sheetName val="2004 Energy Fringe Rates"/>
      <sheetName val="2004 TEC Direct Benefits"/>
      <sheetName val="2004 Energy Direct Benefits"/>
      <sheetName val="2003 TEC Fringe Rates"/>
      <sheetName val="2003 Energy Fringe Rates"/>
      <sheetName val="2003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"/>
      <sheetName val="LAST YEAR"/>
      <sheetName val="COMPARE"/>
      <sheetName val="DOWNLOAD"/>
      <sheetName val="IGN"/>
      <sheetName val="FD Budget"/>
      <sheetName val="FD 2004"/>
      <sheetName val="FD 2005"/>
      <sheetName val="PG 19  A_B"/>
      <sheetName val="PG 20  A_B"/>
      <sheetName val="PG 21  A_B"/>
      <sheetName val="PG 22  A_B"/>
      <sheetName val="PG 23  A_B"/>
      <sheetName val="PG 24  A_B"/>
      <sheetName val="PG 25  A_B"/>
      <sheetName val="PG 26  A_B"/>
      <sheetName val="PG 27 A_B"/>
      <sheetName val="Check Actual"/>
      <sheetName val="Check Budget"/>
      <sheetName val="PK NG"/>
      <sheetName val="21"/>
      <sheetName val="Financial P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A-2"/>
      <sheetName val="A-3"/>
      <sheetName val="A-4"/>
      <sheetName val="A-5"/>
      <sheetName val="B-1"/>
      <sheetName val="B-2"/>
      <sheetName val="B-3"/>
      <sheetName val="B-4"/>
      <sheetName val="B-5"/>
      <sheetName val="B-6"/>
      <sheetName val="B-7"/>
      <sheetName val="B-8"/>
      <sheetName val="B-9"/>
      <sheetName val="B-10"/>
      <sheetName val="B-11"/>
      <sheetName val="B-12"/>
      <sheetName val="B-13"/>
      <sheetName val="B-14"/>
      <sheetName val="B-15"/>
      <sheetName val="B-16"/>
      <sheetName val="B-17"/>
      <sheetName val="B-18"/>
      <sheetName val="B-19"/>
      <sheetName val="B-20"/>
      <sheetName val="B-21"/>
      <sheetName val="B-22"/>
      <sheetName val="B-23"/>
      <sheetName val="B-24"/>
      <sheetName val="B-25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  <sheetName val="C-39"/>
      <sheetName val="C-40"/>
      <sheetName val="C-41"/>
      <sheetName val="C-42"/>
      <sheetName val="C-43"/>
      <sheetName val="C-44"/>
      <sheetName val="D-1a"/>
      <sheetName val="D-1b"/>
      <sheetName val="D-2"/>
      <sheetName val="D-3"/>
      <sheetName val="D-4a"/>
      <sheetName val="D-4b"/>
      <sheetName val="D-5"/>
      <sheetName val="D-6"/>
      <sheetName val="D-7"/>
      <sheetName val="D-8"/>
      <sheetName val="D-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B SALES"/>
      <sheetName val="JURIS D SALES"/>
      <sheetName val="JURIS J SALES"/>
      <sheetName val="J SALE IMBALANCE"/>
      <sheetName val="MKT BASED SALES"/>
      <sheetName val="SEP D SALES"/>
      <sheetName val="PR SALES"/>
      <sheetName val="BB4 HPP SALES"/>
      <sheetName val="TOTAL SALES"/>
      <sheetName val="A B PURCH"/>
      <sheetName val="SCH J PURCH"/>
      <sheetName val="SCH D PURCH "/>
      <sheetName val="SMITH FIELD (SCH J)"/>
      <sheetName val="COGEN PURCH"/>
      <sheetName val="HPP PURCH"/>
      <sheetName val="GSI PURCH"/>
      <sheetName val="OPT PROV_INADVT"/>
      <sheetName val="PR PURCH"/>
      <sheetName val="PURCHASES FOR RESALE"/>
      <sheetName val="transmission charges"/>
      <sheetName val="TOTAL PURCH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FIN PG 20"/>
      <sheetName val="Presentation"/>
      <sheetName val="JE 6 Input"/>
      <sheetName val="JE 6 Form"/>
      <sheetName val="Module1"/>
      <sheetName val="Company_Abrev"/>
      <sheetName val="Mac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ual check"/>
      <sheetName val="Budget check"/>
      <sheetName val="COMPARE"/>
      <sheetName val="ACCT ADDS"/>
      <sheetName val="FD 2006"/>
      <sheetName val="FD 2007"/>
      <sheetName val="FD Budget"/>
      <sheetName val="BUDGET"/>
      <sheetName val="LAST YEAR"/>
      <sheetName val="DOWNLOAD"/>
      <sheetName val="IGN"/>
      <sheetName val="PG 19  A_B"/>
      <sheetName val="PG 20  A_B"/>
      <sheetName val="PG 21  A_B"/>
      <sheetName val="PG 22  A_B"/>
      <sheetName val="PG 23  A_B"/>
      <sheetName val="PG 24  A_B"/>
      <sheetName val="PG 25  A_B"/>
      <sheetName val="PG 26  A_B"/>
      <sheetName val="PG 27 A_B"/>
      <sheetName val="21"/>
      <sheetName val="Financial Pages"/>
      <sheetName val="FD 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URES"/>
      <sheetName val="DOWNLOAD"/>
      <sheetName val="UPDATES"/>
      <sheetName val="JE90046"/>
      <sheetName val="JE 90046 WKSHT"/>
      <sheetName val="RECAP REFORMAT"/>
      <sheetName val="RECAP"/>
      <sheetName val="JE185 Opt Prov"/>
      <sheetName val="JE85 Opt Prov"/>
      <sheetName val="PG 14 BACKUP"/>
      <sheetName val="14 WKSHEET"/>
      <sheetName val="PG 14  A_B_C_D"/>
      <sheetName val="PG 15 BACKUP"/>
      <sheetName val="PG 16 BACKUP"/>
      <sheetName val="PG 15 A_B_C_D"/>
      <sheetName val="16 WKSHEETS"/>
      <sheetName val="PG 16 A B C D"/>
      <sheetName val="PG 17"/>
      <sheetName val="WEB STATS"/>
      <sheetName val="PE_C FOR WEB STATS"/>
      <sheetName val="Unbil Rev Budgt"/>
      <sheetName val="OUTPUT TO LINE WKSHT"/>
      <sheetName val="OUTPUT TO LINE"/>
      <sheetName val="BASE"/>
      <sheetName val="GWH"/>
      <sheetName val="UNBILLED MWH_RATE"/>
      <sheetName val="BUDGANALY"/>
      <sheetName val="BUDGANALY (2)"/>
      <sheetName val="ACTANALY"/>
      <sheetName val="ACTANALY (2)"/>
      <sheetName val="EIA 826"/>
      <sheetName val="plan book p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-4a 2014"/>
      <sheetName val="D-4a 2013"/>
      <sheetName val="D-4a 2012"/>
      <sheetName val="DL 1207"/>
      <sheetName val="LTD Principal"/>
      <sheetName val="Bond Life"/>
      <sheetName val="LTD (Prem)_Disc Calc"/>
      <sheetName val="LTD (Prem)_Disc"/>
      <sheetName val="FAGLB03"/>
      <sheetName val="Required Debt Amort"/>
      <sheetName val="PD0900"/>
      <sheetName val="189 Rollforward"/>
      <sheetName val="1810200"/>
      <sheetName val="2008 BS Accts"/>
      <sheetName val="2009 BS Accts"/>
      <sheetName val="$85.95M"/>
      <sheetName val="$75.0M"/>
      <sheetName val="$54.2M"/>
      <sheetName val="$20.0M"/>
      <sheetName val="$51.6M"/>
      <sheetName val="Unamortized 182s"/>
      <sheetName val="1810200 PC"/>
      <sheetName val="7500110"/>
      <sheetName val="Int Exp Budget"/>
      <sheetName val="219 &amp; 190"/>
      <sheetName val="181 &amp; 18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 143"/>
      <sheetName val="SUM 146"/>
      <sheetName val="SUM 182"/>
      <sheetName val="SUM 186"/>
      <sheetName val="SUM 232"/>
      <sheetName val="SUM 253"/>
      <sheetName val="SUM 254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 last month YTD"/>
      <sheetName val="Page 1 curren month"/>
      <sheetName val="Page 1 CHECK"/>
      <sheetName val="DL TO CHECK IS &amp; BS"/>
      <sheetName val="Current month check IS"/>
      <sheetName val="SHEET 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PROCEDURES"/>
      <sheetName val="CF 9&amp;3 VS BUDGET"/>
      <sheetName val="MEMO"/>
      <sheetName val="ASSUMPTIONS"/>
      <sheetName val="DOWNLOAD"/>
      <sheetName val="MACRO"/>
      <sheetName val="MTHLY RECON"/>
      <sheetName val="Estimates Recon"/>
      <sheetName val="O M"/>
      <sheetName val="INCOME STAT."/>
      <sheetName val="Cash Flow Goal"/>
      <sheetName val="Cash Flow Goal Rev"/>
      <sheetName val="Business Plan"/>
      <sheetName val="Fin. Stmts"/>
      <sheetName val="BALANCE SH."/>
      <sheetName val="Cash Pres 1"/>
      <sheetName val="Cash Pres 2"/>
      <sheetName val="Cash Pres 3"/>
      <sheetName val="Cash Pres 4"/>
      <sheetName val="CF GOALS"/>
      <sheetName val="FOR INCENTIVE GOAL"/>
      <sheetName val="CASH FLOWS"/>
      <sheetName val="CASH FLOWS BKUP"/>
      <sheetName val="CF BKUP TECO ENERGY"/>
      <sheetName val="CAPITAL"/>
      <sheetName val="ROE"/>
      <sheetName val="STOCK"/>
      <sheetName val="REVENUE"/>
      <sheetName val="OTHER INC."/>
      <sheetName val="Gasifier Amort."/>
      <sheetName val="BS ACCTS"/>
      <sheetName val="IS ACCTS"/>
      <sheetName val="OOR"/>
      <sheetName val="GOAL 7 BUD"/>
      <sheetName val="OOR TEFIS"/>
      <sheetName val="O_INC_DED"/>
      <sheetName val="O_INC_DED TEFIS"/>
      <sheetName val="DEF REV INT 99"/>
      <sheetName val="DEF REV INT 98"/>
      <sheetName val="DEF REV JE"/>
      <sheetName val="REV REFUND "/>
      <sheetName val="INT EXP"/>
      <sheetName val="INT ANALYSIS"/>
      <sheetName val="DEF REV INT 95"/>
      <sheetName val="DEF REV INT 96"/>
      <sheetName val="DEF REV INT 97"/>
      <sheetName val="OOR MEMO"/>
      <sheetName val="PLANT"/>
      <sheetName val="HEADING"/>
      <sheetName val="OBBSACCTS"/>
      <sheetName val="OBISACCTS"/>
      <sheetName val="VBSACCTS"/>
      <sheetName val="VISACCTS"/>
      <sheetName val="CONS ROI"/>
      <sheetName val="ENVIR ROI"/>
      <sheetName val="OTHER"/>
      <sheetName val="ENRGYCONSOL"/>
      <sheetName val="ENRGY PLAN BOOK"/>
      <sheetName val="PYBSACCTS"/>
      <sheetName val="PYISACCTS"/>
      <sheetName val="RECONS"/>
      <sheetName val="RANGENAMES"/>
      <sheetName val="PE_C_actual"/>
      <sheetName val="PE_C Bud"/>
      <sheetName val="Polk_recon"/>
      <sheetName val="OUTPUT TO LINES"/>
      <sheetName val="OBINCOME STAT."/>
      <sheetName val="OBREVENUE"/>
      <sheetName val="OOR VAR"/>
      <sheetName val="BUDGET RECON"/>
      <sheetName val="FUEL RECON"/>
      <sheetName val="02Forecast"/>
      <sheetName val="03Total"/>
      <sheetName val="03Monthly"/>
      <sheetName val="04Total"/>
      <sheetName val="02BS"/>
      <sheetName val="03BS"/>
      <sheetName val="04BS"/>
      <sheetName val="02CF"/>
      <sheetName val="03CF"/>
      <sheetName val="04CF"/>
      <sheetName val="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wnload"/>
      <sheetName val="REG. A. L."/>
      <sheetName val="Reg A.L. ST-LT"/>
      <sheetName val="Doc Review"/>
    </sheetNames>
    <sheetDataSet>
      <sheetData sheetId="0"/>
      <sheetData sheetId="1"/>
      <sheetData sheetId="2"/>
      <sheetData sheetId="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PROCEDURES"/>
      <sheetName val="CF 9&amp;3 VS BUDGET"/>
      <sheetName val="DOWNLOAD"/>
      <sheetName val="MACRO"/>
      <sheetName val="MEMO"/>
      <sheetName val="MTHLY RECON"/>
      <sheetName val="Estimates Recon"/>
      <sheetName val="Cash Pres 1"/>
      <sheetName val="Cash Pres 2"/>
      <sheetName val="Cash Pres 3"/>
      <sheetName val="Cash Pres 4"/>
      <sheetName val="CF GOALS"/>
      <sheetName val="FOR INCENTIVE GOAL"/>
      <sheetName val="INCOME STAT."/>
      <sheetName val="BALANCE SH."/>
      <sheetName val="CASH FLOWS"/>
      <sheetName val="CF BKUP TECO ENERGY"/>
      <sheetName val="CASH FLOWS BKUP"/>
      <sheetName val="CAPITAL"/>
      <sheetName val="OTHER INC."/>
      <sheetName val="BS ACCTS"/>
      <sheetName val="IS ACCTS"/>
      <sheetName val="OOR"/>
      <sheetName val="GOAL 7 BUD"/>
      <sheetName val="OOR TEFIS"/>
      <sheetName val="O_INC_DED"/>
      <sheetName val="O_INC_DED TEFIS"/>
      <sheetName val="DEF REV INT 99"/>
      <sheetName val="DEF REV INT 98"/>
      <sheetName val="DEF REV JE"/>
      <sheetName val="REV REFUND "/>
      <sheetName val="STOCK"/>
      <sheetName val="REVENUE"/>
      <sheetName val="O M"/>
      <sheetName val="CONS ROI"/>
      <sheetName val="ENVIR ROI"/>
      <sheetName val="ROE"/>
      <sheetName val="INT ANALYSIS"/>
      <sheetName val="DEF REV INT 95"/>
      <sheetName val="DEF REV INT 96"/>
      <sheetName val="DEF REV INT 97"/>
      <sheetName val="OOR MEMO"/>
      <sheetName val="PLANT"/>
      <sheetName val="OUTPUT TO LINES"/>
      <sheetName val="OTHER"/>
      <sheetName val="PE_C_actual"/>
      <sheetName val="PE_C Bud"/>
      <sheetName val="HEADING"/>
      <sheetName val="OBBSACCTS"/>
      <sheetName val="OBISACCTS"/>
      <sheetName val="VBSACCTS"/>
      <sheetName val="VISACCTS"/>
      <sheetName val="PYBSACCTS"/>
      <sheetName val="PYISACCTS"/>
      <sheetName val="Business Plan"/>
      <sheetName val="Fin. Stmts"/>
      <sheetName val="ENRGYCONSOL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ASSUMPTIONS"/>
      <sheetName val="INTEREST EXP"/>
      <sheetName val="INT EXP"/>
      <sheetName val="FUEL RECON"/>
      <sheetName val="TESAM FINANCIALS"/>
      <sheetName val="PE_C for TESAM"/>
      <sheetName val="TESAM TEMPLATE"/>
      <sheetName val="04Forecast"/>
      <sheetName val="05Total"/>
      <sheetName val="05Monthly"/>
      <sheetName val="06Total"/>
      <sheetName val="04BS"/>
      <sheetName val="05BS"/>
      <sheetName val="06BS"/>
      <sheetName val="04CF"/>
      <sheetName val="05CF"/>
      <sheetName val="05CFSTMT"/>
      <sheetName val="06CF"/>
      <sheetName val="RE"/>
      <sheetName val="Sheet1"/>
      <sheetName val="Cash Flow Goal"/>
      <sheetName val="Cash Flow Goal Rev"/>
      <sheetName val="CM Variance Explanations"/>
      <sheetName val="YTD Variance Explan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B-19"/>
      <sheetName val="B-20"/>
      <sheetName val="C-9"/>
      <sheetName val="C-12"/>
      <sheetName val="C-13"/>
      <sheetName val="C-14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 ACCOUNTS"/>
      <sheetName val="SURV ACCOUNTS"/>
      <sheetName val="T.O.C."/>
      <sheetName val="SURV INPUTS"/>
      <sheetName val="SURV REPORT"/>
      <sheetName val="Surveillance Factors May 2003"/>
      <sheetName val="TRANS SEP"/>
      <sheetName val="WC INPUTS"/>
      <sheetName val="WC"/>
      <sheetName val="PRINTING"/>
      <sheetName val="NOTE"/>
      <sheetName val="RB vs CAP"/>
      <sheetName val="COMPARISON (3)"/>
      <sheetName val="COMPARISON (2)"/>
      <sheetName val="COMPARISON (1c)"/>
      <sheetName val="COMPARISON (1b)"/>
      <sheetName val="COMPARISON (1a)"/>
      <sheetName val="COMPARISON"/>
      <sheetName val="ROE Ratios"/>
      <sheetName val="ROR Adjustments"/>
      <sheetName val="Equity Adjustments"/>
      <sheetName val="ROE Recon"/>
      <sheetName val="NI Summary"/>
      <sheetName val="Recon Summary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MFormattingSheet"/>
      <sheetName val="TRIAL_BALANCE_SORT"/>
      <sheetName val="TRIAL_BALANCE_BALANCES"/>
      <sheetName val="FERC_ACCOUNT"/>
      <sheetName val="TRIAL_BALANCE_SORT_ROLLING_MONT"/>
    </sheetNames>
    <definedNames>
      <definedName name="REFRESH1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MFormattingSheet"/>
      <sheetName val="REVENUES_SKF"/>
      <sheetName val="REVENUES_SKF2"/>
    </sheetNames>
    <definedNames>
      <definedName name="REFRESH1"/>
      <definedName name="SAVE"/>
    </definedNames>
    <sheetDataSet>
      <sheetData sheetId="0"/>
      <sheetData sheetId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MFormattingSheet"/>
      <sheetName val="TRIAL_BALANCE"/>
      <sheetName val="TRIAL_BALANCE_BASE_ACCOUNTS"/>
      <sheetName val="TRIAL_BALANCE_REPORT7"/>
    </sheetNames>
    <definedNames>
      <definedName name="REFRESH1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4A"/>
      <sheetName val="Page 15A"/>
      <sheetName val="Page 16B"/>
      <sheetName val="Page 16A"/>
      <sheetName val="Page 17"/>
    </sheetNames>
    <sheetDataSet>
      <sheetData sheetId="0"/>
      <sheetData sheetId="1"/>
      <sheetData sheetId="2" refreshError="1"/>
      <sheetData sheetId="3"/>
      <sheetData sheetId="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MFormattingSheet"/>
      <sheetName val="REVENUES_SKF"/>
      <sheetName val="REVENUES_SKF6"/>
    </sheetNames>
    <definedNames>
      <definedName name="REFRESH1"/>
      <definedName name="SAVE"/>
    </definedNames>
    <sheetDataSet>
      <sheetData sheetId="0"/>
      <sheetData sheetId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MFormattingSheet"/>
      <sheetName val="REVENUES_SKF"/>
      <sheetName val="REVENUES_SKF8"/>
    </sheetNames>
    <definedNames>
      <definedName name="REFRESH1"/>
      <definedName name="SAVE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3"/>
      <sheetName val="E-13a"/>
      <sheetName val="E-13b"/>
      <sheetName val="E-13c"/>
      <sheetName val="E-13d"/>
      <sheetName val="F-14"/>
      <sheetName val="E-16"/>
      <sheetName val="F-4"/>
      <sheetName val="Data-Histori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-21"/>
      <sheetName val="DL 1211"/>
      <sheetName val="Query"/>
      <sheetName val="SAP"/>
      <sheetName val="I&amp;D Detail"/>
      <sheetName val="22812"/>
      <sheetName val="2282010"/>
      <sheetName val="2282020 and 30"/>
      <sheetName val="2282040"/>
      <sheetName val="2282010 (2)"/>
      <sheetName val="2282020"/>
      <sheetName val="2282040 (2)"/>
      <sheetName val="Sheet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Table of Contents"/>
      <sheetName val="Page 1A"/>
      <sheetName val="Page 1B"/>
      <sheetName val="Page 2A"/>
      <sheetName val="Page 2B"/>
      <sheetName val="Page 3A"/>
      <sheetName val="Page 3B"/>
      <sheetName val="Page 3C"/>
      <sheetName val="Page 3D"/>
      <sheetName val="Page 4A"/>
      <sheetName val="Page 4B"/>
      <sheetName val="Page 5A"/>
      <sheetName val="Page 5B"/>
      <sheetName val="Page 6"/>
      <sheetName val="Page 6A"/>
      <sheetName val="Page 7"/>
      <sheetName val="Page 8"/>
      <sheetName val="Page 9"/>
      <sheetName val="Page 10"/>
      <sheetName val="Page 11A"/>
      <sheetName val="Page 11B"/>
      <sheetName val="Page 12"/>
      <sheetName val="Page 13A"/>
      <sheetName val="Page 13B"/>
      <sheetName val="Page 14A"/>
      <sheetName val="Page 14B"/>
      <sheetName val="Page 15A"/>
      <sheetName val="Page 15B"/>
      <sheetName val="Page 16A"/>
      <sheetName val="Page 16A (2)"/>
      <sheetName val="Page 16B"/>
      <sheetName val="Page 16B (2)"/>
      <sheetName val="Page 17"/>
      <sheetName val="Page 18A"/>
      <sheetName val="Page 18B"/>
      <sheetName val="Page 19A"/>
      <sheetName val="Page 19B"/>
      <sheetName val="Page 20A"/>
      <sheetName val="Page 20B"/>
      <sheetName val="Page 21A"/>
      <sheetName val="Page 21B"/>
      <sheetName val="Page 22A"/>
      <sheetName val="Page 22B"/>
      <sheetName val="Page 23A"/>
      <sheetName val="Page 23B"/>
      <sheetName val="Page 24A"/>
      <sheetName val="Page 24B"/>
      <sheetName val="Page 25A"/>
      <sheetName val="Page 25B"/>
      <sheetName val="Page 26A"/>
      <sheetName val="Page 26B"/>
      <sheetName val="Page 27A"/>
      <sheetName val="Page 27B"/>
      <sheetName val="Page 28A"/>
      <sheetName val="Page 28B"/>
      <sheetName val="Page 29A"/>
      <sheetName val="Page 29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  <sheetData sheetId="43" refreshError="1"/>
      <sheetData sheetId="44"/>
      <sheetData sheetId="45" refreshError="1"/>
      <sheetData sheetId="46"/>
      <sheetData sheetId="47" refreshError="1"/>
      <sheetData sheetId="48"/>
      <sheetData sheetId="49" refreshError="1"/>
      <sheetData sheetId="50"/>
      <sheetData sheetId="51" refreshError="1"/>
      <sheetData sheetId="52"/>
      <sheetData sheetId="53" refreshError="1"/>
      <sheetData sheetId="54"/>
      <sheetData sheetId="55"/>
      <sheetData sheetId="56"/>
      <sheetData sheetId="5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CF 9&amp;3 VS BUDGET"/>
      <sheetName val="MEMO"/>
      <sheetName val="DOWNLOAD"/>
      <sheetName val="New format"/>
      <sheetName val="MTHLY RECON"/>
      <sheetName val="QTR RECON"/>
      <sheetName val="OTHER"/>
      <sheetName val="OTHER (2)"/>
      <sheetName val="BALANCE SH."/>
      <sheetName val="BALANCE SH. (new)"/>
      <sheetName val="RECONS Variance"/>
      <sheetName val="INCOME STAT."/>
      <sheetName val="BS ACCTS"/>
      <sheetName val="IS ACCTS"/>
      <sheetName val="CASH FLOWS"/>
      <sheetName val="New CF Pres"/>
      <sheetName val="CASH FLOWS BKUP"/>
      <sheetName val="CASH FLOWS (95)"/>
      <sheetName val="CASH FLOWS BKUP (95)"/>
      <sheetName val="CF impact"/>
      <sheetName val="OOR"/>
      <sheetName val="O_INC_DED"/>
      <sheetName val="OTHER INC."/>
      <sheetName val="PLANT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CAPITAL"/>
      <sheetName val="Business Plan"/>
      <sheetName val="Estimates Recon"/>
      <sheetName val="STOCK"/>
      <sheetName val="REVENUE"/>
      <sheetName val="CONS ROI"/>
      <sheetName val="ENVIR ROI"/>
      <sheetName val="OBBSACCTS"/>
      <sheetName val="VBSACCTS"/>
      <sheetName val="OBISACCTS"/>
      <sheetName val="VISACCTS"/>
      <sheetName val="PYISACCTS"/>
      <sheetName val="VPYISACCTS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N E L"/>
      <sheetName val="PROCEDURES"/>
      <sheetName val="MACRO"/>
      <sheetName val="HEADING"/>
      <sheetName val="EE Procedures"/>
      <sheetName val="RECONS"/>
      <sheetName val="RANGENAMES"/>
      <sheetName val="Polk_recon"/>
      <sheetName val="OBINCOME STAT."/>
      <sheetName val="OBREVENUE"/>
      <sheetName val="OOR VAR"/>
      <sheetName val="BUDGET RECON"/>
      <sheetName val="CF Recon (9+3)"/>
      <sheetName val="BS ACCTS 12.03"/>
      <sheetName val="CF Recon (2008)"/>
      <sheetName val="2010 CF Budget"/>
      <sheetName val="10 CF BUD WKST"/>
      <sheetName val="TECO CF template"/>
      <sheetName val="Unadj. CF fr. TECO"/>
      <sheetName val="2009 BS A Budget (FINAL)"/>
      <sheetName val="2009 BS L Budget (FINAL)"/>
      <sheetName val="TECO BS TEMPLATE"/>
      <sheetName val="2009 IS Budget  (FINAL)"/>
      <sheetName val="TECO IS TEMPLATE"/>
      <sheetName val="Review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Table of Contents"/>
      <sheetName val="Page 1A"/>
      <sheetName val="Page 1B"/>
      <sheetName val="Page 1C"/>
      <sheetName val="Page 2A"/>
      <sheetName val="Page 2B"/>
      <sheetName val="Page 2C"/>
      <sheetName val="Page 2D"/>
      <sheetName val="Page 3A"/>
      <sheetName val="Page 3B"/>
      <sheetName val="Page 3C"/>
      <sheetName val="Page 3D"/>
      <sheetName val="Page 4A"/>
      <sheetName val="Page 4B "/>
      <sheetName val="Page 5A"/>
      <sheetName val="Page 5B"/>
      <sheetName val="Page 6"/>
      <sheetName val="Page 6A"/>
      <sheetName val="Page 7"/>
      <sheetName val="Page 8"/>
      <sheetName val="Page 9"/>
      <sheetName val="Page 10"/>
      <sheetName val="Page 11A"/>
      <sheetName val="Page 11B"/>
      <sheetName val="Page 12"/>
      <sheetName val="Page 13A"/>
      <sheetName val="Page 13B"/>
      <sheetName val="Page 14A"/>
      <sheetName val="Page 14B"/>
      <sheetName val="Page 14C"/>
      <sheetName val="Page 15A"/>
      <sheetName val="Page 15B"/>
      <sheetName val="Page 15C"/>
      <sheetName val="Page 16A (1)"/>
      <sheetName val="Page 16A (2)"/>
      <sheetName val="Page 16B (1)"/>
      <sheetName val="Page 16B (2)"/>
      <sheetName val="Page 16C (1)"/>
      <sheetName val="Page 16C (2)"/>
      <sheetName val="PG 17"/>
      <sheetName val="Page 18A"/>
      <sheetName val="Page 18B"/>
      <sheetName val="Page 19A"/>
      <sheetName val="Page 19B"/>
      <sheetName val="Page 20A"/>
      <sheetName val="Page 20B"/>
      <sheetName val="Page 21A"/>
      <sheetName val="Page 21B"/>
      <sheetName val="Page 22A"/>
      <sheetName val="Page 22B"/>
      <sheetName val="Page 23A"/>
      <sheetName val="Page 23B"/>
      <sheetName val="Page 24A"/>
      <sheetName val="Page 24B"/>
      <sheetName val="Page 25A"/>
      <sheetName val="Page 25B"/>
      <sheetName val="Page 26A"/>
      <sheetName val="Page 26B"/>
      <sheetName val="Page 27A"/>
      <sheetName val="Page 27B"/>
      <sheetName val="Page 28A"/>
      <sheetName val="Page 28B"/>
      <sheetName val="Page 29A"/>
      <sheetName val="Page 29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5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5.bin"/><Relationship Id="rId2" Type="http://schemas.openxmlformats.org/officeDocument/2006/relationships/customProperty" Target="../customProperty24.bin"/><Relationship Id="rId1" Type="http://schemas.openxmlformats.org/officeDocument/2006/relationships/customProperty" Target="../customProperty23.bin"/><Relationship Id="rId4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7.bin"/><Relationship Id="rId1" Type="http://schemas.openxmlformats.org/officeDocument/2006/relationships/customProperty" Target="../customProperty2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0.bin"/><Relationship Id="rId1" Type="http://schemas.openxmlformats.org/officeDocument/2006/relationships/customProperty" Target="../customProperty9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2.bin"/><Relationship Id="rId1" Type="http://schemas.openxmlformats.org/officeDocument/2006/relationships/customProperty" Target="../customProperty11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4.bin"/><Relationship Id="rId1" Type="http://schemas.openxmlformats.org/officeDocument/2006/relationships/customProperty" Target="../customProperty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.xml"/><Relationship Id="rId3" Type="http://schemas.openxmlformats.org/officeDocument/2006/relationships/customProperty" Target="../customProperty18.bin"/><Relationship Id="rId7" Type="http://schemas.openxmlformats.org/officeDocument/2006/relationships/vmlDrawing" Target="../drawings/vmlDrawing4.vml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6.bin"/><Relationship Id="rId6" Type="http://schemas.openxmlformats.org/officeDocument/2006/relationships/drawing" Target="../drawings/drawing4.xml"/><Relationship Id="rId5" Type="http://schemas.openxmlformats.org/officeDocument/2006/relationships/customProperty" Target="../customProperty20.bin"/><Relationship Id="rId4" Type="http://schemas.openxmlformats.org/officeDocument/2006/relationships/customProperty" Target="../customProperty19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E9FD2-A9A1-4B6C-BB82-7298A8B1B7D0}">
  <dimension ref="A1:R50"/>
  <sheetViews>
    <sheetView showOutlineSymbols="0" zoomScale="87" zoomScaleNormal="87" workbookViewId="0">
      <selection activeCell="S25" sqref="S25"/>
    </sheetView>
  </sheetViews>
  <sheetFormatPr defaultColWidth="12.453125" defaultRowHeight="15.6" x14ac:dyDescent="0.3"/>
  <cols>
    <col min="1" max="1" width="7.6328125" style="1" customWidth="1"/>
    <col min="2" max="2" width="9.6328125" style="1" customWidth="1"/>
    <col min="3" max="5" width="11.6328125" style="1" customWidth="1"/>
    <col min="6" max="7" width="9.6328125" style="1" customWidth="1"/>
    <col min="8" max="8" width="11.1796875" style="1" customWidth="1"/>
    <col min="9" max="16" width="9.6328125" style="1" customWidth="1"/>
    <col min="17" max="18" width="11.6328125" style="1" customWidth="1"/>
    <col min="19" max="16384" width="12.453125" style="1"/>
  </cols>
  <sheetData>
    <row r="1" spans="1:18" x14ac:dyDescent="0.3">
      <c r="A1" s="1" t="s">
        <v>0</v>
      </c>
      <c r="B1" s="2"/>
      <c r="E1" s="2"/>
      <c r="F1" s="2"/>
      <c r="H1" s="2" t="s">
        <v>1</v>
      </c>
      <c r="I1" s="2"/>
      <c r="J1" s="2"/>
      <c r="K1" s="2"/>
      <c r="Q1" s="1" t="s">
        <v>2</v>
      </c>
    </row>
    <row r="2" spans="1:18" ht="16.2" thickBot="1" x14ac:dyDescent="0.35"/>
    <row r="3" spans="1:18" x14ac:dyDescent="0.3">
      <c r="A3" s="378"/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</row>
    <row r="4" spans="1:18" x14ac:dyDescent="0.3">
      <c r="A4" s="1" t="s">
        <v>3</v>
      </c>
      <c r="F4" s="1" t="s">
        <v>4</v>
      </c>
      <c r="H4" s="2" t="s">
        <v>5</v>
      </c>
      <c r="I4" s="2"/>
      <c r="J4" s="2"/>
      <c r="K4" s="2"/>
      <c r="O4" s="1" t="s">
        <v>6</v>
      </c>
      <c r="P4" s="2"/>
    </row>
    <row r="5" spans="1:18" x14ac:dyDescent="0.3">
      <c r="G5" s="2"/>
      <c r="H5" s="2" t="s">
        <v>7</v>
      </c>
      <c r="I5" s="2"/>
      <c r="J5" s="2"/>
      <c r="K5" s="2"/>
      <c r="N5" s="8" t="s">
        <v>8</v>
      </c>
      <c r="O5" s="1" t="s">
        <v>9</v>
      </c>
      <c r="P5" s="2"/>
    </row>
    <row r="6" spans="1:18" x14ac:dyDescent="0.3">
      <c r="A6" s="1" t="s">
        <v>10</v>
      </c>
      <c r="G6" s="2"/>
      <c r="H6" s="2" t="s">
        <v>11</v>
      </c>
      <c r="I6" s="2"/>
      <c r="J6" s="2"/>
      <c r="K6" s="2"/>
      <c r="O6" s="1" t="s">
        <v>12</v>
      </c>
      <c r="P6" s="2"/>
    </row>
    <row r="7" spans="1:18" x14ac:dyDescent="0.3">
      <c r="E7" s="2"/>
      <c r="F7" s="2"/>
      <c r="G7" s="2"/>
      <c r="H7" s="2" t="s">
        <v>13</v>
      </c>
      <c r="I7" s="2"/>
      <c r="J7" s="2"/>
      <c r="K7" s="2"/>
      <c r="N7" s="8" t="s">
        <v>8</v>
      </c>
      <c r="O7" s="1" t="s">
        <v>14</v>
      </c>
      <c r="P7" s="2"/>
    </row>
    <row r="8" spans="1:18" x14ac:dyDescent="0.3">
      <c r="A8" s="1" t="s">
        <v>15</v>
      </c>
      <c r="E8" s="2"/>
      <c r="F8" s="2"/>
      <c r="G8" s="2"/>
      <c r="H8" s="2"/>
      <c r="I8" s="2"/>
      <c r="J8" s="2"/>
      <c r="K8" s="2"/>
      <c r="O8" s="1" t="s">
        <v>16</v>
      </c>
      <c r="P8" s="2"/>
    </row>
    <row r="9" spans="1:18" ht="16.2" thickBot="1" x14ac:dyDescent="0.35">
      <c r="E9" s="2"/>
      <c r="F9" s="2"/>
      <c r="G9" s="2"/>
      <c r="H9" s="2"/>
      <c r="I9" s="2"/>
      <c r="J9" s="2"/>
      <c r="K9" s="2"/>
    </row>
    <row r="10" spans="1:18" x14ac:dyDescent="0.3">
      <c r="A10" s="378"/>
      <c r="B10" s="378"/>
      <c r="C10" s="378"/>
      <c r="D10" s="378"/>
      <c r="E10" s="378"/>
      <c r="F10" s="378"/>
      <c r="G10" s="378"/>
      <c r="H10" s="378"/>
      <c r="I10" s="378"/>
      <c r="J10" s="378"/>
      <c r="K10" s="378"/>
      <c r="L10" s="378"/>
      <c r="M10" s="378"/>
      <c r="N10" s="378"/>
      <c r="O10" s="378"/>
      <c r="P10" s="378"/>
      <c r="Q10" s="378"/>
      <c r="R10" s="378"/>
    </row>
    <row r="11" spans="1:18" x14ac:dyDescent="0.3">
      <c r="D11" s="7" t="s">
        <v>17</v>
      </c>
      <c r="H11" s="5" t="s">
        <v>18</v>
      </c>
      <c r="I11" s="5"/>
      <c r="K11" s="5" t="s">
        <v>19</v>
      </c>
      <c r="L11" s="5"/>
      <c r="N11" s="5" t="s">
        <v>20</v>
      </c>
      <c r="O11" s="5"/>
      <c r="Q11" s="5" t="s">
        <v>21</v>
      </c>
      <c r="R11" s="5"/>
    </row>
    <row r="12" spans="1:18" x14ac:dyDescent="0.3">
      <c r="A12" s="2"/>
      <c r="B12" s="2"/>
      <c r="C12" s="6" t="s">
        <v>22</v>
      </c>
      <c r="D12" s="6"/>
      <c r="E12" s="6"/>
      <c r="F12" s="2"/>
      <c r="G12" s="2"/>
      <c r="H12" s="5" t="s">
        <v>23</v>
      </c>
      <c r="I12" s="6"/>
      <c r="K12" s="5" t="s">
        <v>23</v>
      </c>
      <c r="L12" s="5"/>
      <c r="N12" s="5"/>
      <c r="O12" s="6"/>
      <c r="Q12" s="5" t="s">
        <v>24</v>
      </c>
      <c r="R12" s="5"/>
    </row>
    <row r="13" spans="1:18" x14ac:dyDescent="0.3">
      <c r="A13" s="2" t="s">
        <v>25</v>
      </c>
      <c r="B13" s="2"/>
      <c r="C13" s="6" t="s">
        <v>26</v>
      </c>
      <c r="D13" s="6"/>
      <c r="E13" s="6"/>
      <c r="F13" s="2"/>
      <c r="G13" s="2"/>
      <c r="H13" s="5" t="s">
        <v>27</v>
      </c>
      <c r="I13" s="6"/>
      <c r="K13" s="6" t="s">
        <v>28</v>
      </c>
      <c r="L13" s="6"/>
      <c r="N13" s="5" t="s">
        <v>29</v>
      </c>
      <c r="O13" s="6"/>
      <c r="Q13" s="5" t="s">
        <v>30</v>
      </c>
      <c r="R13" s="5"/>
    </row>
    <row r="14" spans="1:18" x14ac:dyDescent="0.3">
      <c r="A14" s="2" t="s">
        <v>31</v>
      </c>
      <c r="B14" s="2"/>
      <c r="C14" s="6" t="s">
        <v>32</v>
      </c>
      <c r="D14" s="6"/>
      <c r="E14" s="6"/>
      <c r="F14" s="2"/>
      <c r="G14" s="2"/>
      <c r="H14" s="6" t="s">
        <v>33</v>
      </c>
      <c r="I14" s="6"/>
      <c r="K14" s="6" t="s">
        <v>34</v>
      </c>
      <c r="L14" s="6"/>
      <c r="N14" s="5" t="s">
        <v>35</v>
      </c>
      <c r="O14" s="6"/>
      <c r="Q14" s="5" t="s">
        <v>36</v>
      </c>
      <c r="R14" s="5"/>
    </row>
    <row r="15" spans="1:18" ht="16.2" thickBot="1" x14ac:dyDescent="0.35">
      <c r="B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8" x14ac:dyDescent="0.3">
      <c r="A16" s="379">
        <v>1</v>
      </c>
      <c r="B16" s="379"/>
      <c r="C16" s="379" t="s">
        <v>37</v>
      </c>
      <c r="D16" s="379"/>
      <c r="E16" s="379"/>
      <c r="F16" s="379"/>
      <c r="G16" s="379"/>
      <c r="H16" s="395"/>
      <c r="I16" s="395"/>
      <c r="J16" s="379"/>
      <c r="K16" s="394">
        <f>ROUND('C-12 Detail 2019'!J13/1000,0)</f>
        <v>38491</v>
      </c>
      <c r="L16" s="394"/>
      <c r="M16" s="379"/>
      <c r="N16" s="394">
        <f>+H16-K16</f>
        <v>-38491</v>
      </c>
      <c r="O16" s="394"/>
      <c r="P16" s="378"/>
      <c r="Q16" s="392">
        <f>+N16/K16</f>
        <v>-1</v>
      </c>
      <c r="R16" s="392"/>
    </row>
    <row r="17" spans="1:18" x14ac:dyDescent="0.3">
      <c r="A17" s="2">
        <v>2</v>
      </c>
      <c r="B17" s="2"/>
      <c r="C17" s="2" t="s">
        <v>38</v>
      </c>
      <c r="D17" s="2"/>
      <c r="E17" s="2"/>
      <c r="F17" s="2"/>
      <c r="G17" s="2"/>
      <c r="H17" s="397"/>
      <c r="I17" s="397"/>
      <c r="J17" s="2"/>
      <c r="K17" s="393">
        <f>ROUND('C-12 Detail 2019'!J22/1000,0)</f>
        <v>25608</v>
      </c>
      <c r="L17" s="393"/>
      <c r="M17" s="2"/>
      <c r="N17" s="393">
        <f>+H17-K17</f>
        <v>-25608</v>
      </c>
      <c r="O17" s="393"/>
      <c r="Q17" s="388">
        <f>+N17/K17</f>
        <v>-1</v>
      </c>
      <c r="R17" s="388"/>
    </row>
    <row r="18" spans="1:18" x14ac:dyDescent="0.3">
      <c r="A18" s="2">
        <v>3</v>
      </c>
      <c r="B18" s="2"/>
      <c r="C18" s="2" t="s">
        <v>39</v>
      </c>
      <c r="D18" s="2"/>
      <c r="E18" s="2"/>
      <c r="F18" s="2"/>
      <c r="G18" s="2"/>
      <c r="H18" s="397"/>
      <c r="I18" s="397"/>
      <c r="J18" s="2"/>
      <c r="K18" s="393">
        <f>ROUND('C-12 Detail 2019'!J29/1000,0)</f>
        <v>205</v>
      </c>
      <c r="L18" s="393"/>
      <c r="M18" s="2"/>
      <c r="N18" s="393">
        <f>+H18-K18</f>
        <v>-205</v>
      </c>
      <c r="O18" s="393"/>
      <c r="Q18" s="388">
        <f>+N18/K18</f>
        <v>-1</v>
      </c>
      <c r="R18" s="388"/>
    </row>
    <row r="19" spans="1:18" x14ac:dyDescent="0.3">
      <c r="A19" s="2">
        <v>4</v>
      </c>
      <c r="B19" s="2"/>
      <c r="C19" s="2" t="s">
        <v>40</v>
      </c>
      <c r="D19" s="2"/>
      <c r="E19" s="2"/>
      <c r="F19" s="2"/>
      <c r="G19" s="2"/>
      <c r="H19" s="396"/>
      <c r="I19" s="396"/>
      <c r="J19" s="2"/>
      <c r="K19" s="393">
        <f>ROUND('C-12 Detail 2019'!J45/1000,0)</f>
        <v>115584</v>
      </c>
      <c r="L19" s="393"/>
      <c r="M19" s="2"/>
      <c r="N19" s="393">
        <f>+H19-K19</f>
        <v>-115584</v>
      </c>
      <c r="O19" s="393"/>
      <c r="Q19" s="388">
        <f>+N19/K19</f>
        <v>-1</v>
      </c>
      <c r="R19" s="388"/>
    </row>
    <row r="20" spans="1:18" x14ac:dyDescent="0.3">
      <c r="A20" s="2">
        <v>5</v>
      </c>
      <c r="B20" s="2"/>
      <c r="C20" s="2"/>
      <c r="D20" s="2"/>
      <c r="E20" s="2"/>
      <c r="F20" s="2"/>
      <c r="G20" s="2"/>
      <c r="H20" s="4"/>
      <c r="I20" s="4"/>
      <c r="J20" s="2"/>
      <c r="K20" s="4"/>
      <c r="L20" s="4"/>
      <c r="M20" s="2"/>
      <c r="N20" s="391"/>
      <c r="O20" s="391"/>
      <c r="Q20" s="387"/>
      <c r="R20" s="387"/>
    </row>
    <row r="21" spans="1:18" ht="16.2" thickBot="1" x14ac:dyDescent="0.35">
      <c r="A21" s="2">
        <v>6</v>
      </c>
      <c r="B21" s="2"/>
      <c r="C21" s="2" t="s">
        <v>41</v>
      </c>
      <c r="D21" s="2"/>
      <c r="E21" s="2"/>
      <c r="F21" s="2"/>
      <c r="G21" s="2"/>
      <c r="H21" s="384">
        <f>SUM(H16:I19)</f>
        <v>0</v>
      </c>
      <c r="I21" s="384"/>
      <c r="J21" s="2"/>
      <c r="K21" s="390">
        <f>SUM(K16:L19)</f>
        <v>179888</v>
      </c>
      <c r="L21" s="384"/>
      <c r="M21" s="2"/>
      <c r="N21" s="390">
        <f>SUM(N16:O20)</f>
        <v>-179888</v>
      </c>
      <c r="O21" s="384"/>
      <c r="Q21" s="385">
        <f>SUM(Q16:R20)</f>
        <v>-4</v>
      </c>
      <c r="R21" s="385"/>
    </row>
    <row r="22" spans="1:18" ht="16.2" thickTop="1" x14ac:dyDescent="0.3">
      <c r="A22" s="2">
        <v>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8" x14ac:dyDescent="0.3">
      <c r="A23" s="2">
        <v>8</v>
      </c>
      <c r="B23" s="2"/>
      <c r="C23" s="2" t="s">
        <v>42</v>
      </c>
      <c r="D23" s="2"/>
      <c r="E23" s="2"/>
      <c r="F23" s="2"/>
      <c r="G23" s="2"/>
      <c r="H23" s="389"/>
      <c r="I23" s="389"/>
      <c r="J23" s="3"/>
      <c r="K23" s="389">
        <v>771960.66799999995</v>
      </c>
      <c r="L23" s="389"/>
      <c r="M23" s="3"/>
      <c r="N23" s="389">
        <f>+H23-K23</f>
        <v>-771960.66799999995</v>
      </c>
      <c r="O23" s="389"/>
      <c r="Q23" s="388">
        <f>+N23/K23</f>
        <v>-1</v>
      </c>
      <c r="R23" s="388"/>
    </row>
    <row r="24" spans="1:18" x14ac:dyDescent="0.3">
      <c r="A24" s="2">
        <v>9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8" ht="16.2" thickBot="1" x14ac:dyDescent="0.35">
      <c r="A25" s="2">
        <v>10</v>
      </c>
      <c r="B25" s="2"/>
      <c r="C25" s="2" t="s">
        <v>43</v>
      </c>
      <c r="D25" s="2"/>
      <c r="E25" s="2"/>
      <c r="F25" s="2"/>
      <c r="G25" s="2"/>
      <c r="H25" s="384" t="e">
        <f>(H21/H23)*1000</f>
        <v>#DIV/0!</v>
      </c>
      <c r="I25" s="384"/>
      <c r="J25" s="2"/>
      <c r="K25" s="386">
        <f>(K21/K23)*1000</f>
        <v>233.02741636572605</v>
      </c>
      <c r="L25" s="386"/>
      <c r="M25" s="2"/>
      <c r="N25" s="384" t="e">
        <f>+H25-K25</f>
        <v>#DIV/0!</v>
      </c>
      <c r="O25" s="384"/>
      <c r="Q25" s="385" t="e">
        <f>+K25/N25</f>
        <v>#DIV/0!</v>
      </c>
      <c r="R25" s="385"/>
    </row>
    <row r="26" spans="1:18" ht="16.2" thickTop="1" x14ac:dyDescent="0.3">
      <c r="A26" s="2">
        <v>11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8" x14ac:dyDescent="0.3">
      <c r="A27" s="2">
        <v>12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8" x14ac:dyDescent="0.3">
      <c r="A28" s="2">
        <v>13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8" x14ac:dyDescent="0.3">
      <c r="A29" s="2">
        <v>14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8" x14ac:dyDescent="0.3">
      <c r="A30" s="2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8" x14ac:dyDescent="0.3">
      <c r="A31" s="2">
        <v>16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8" x14ac:dyDescent="0.3">
      <c r="A32" s="2">
        <v>17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3">
      <c r="A33" s="2">
        <v>18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3">
      <c r="A34" s="2">
        <v>19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3">
      <c r="A35" s="2">
        <v>20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3">
      <c r="A36" s="2">
        <v>21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3">
      <c r="A37" s="2">
        <v>22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3">
      <c r="A38" s="2">
        <v>23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3">
      <c r="A39" s="2">
        <v>24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3">
      <c r="A40" s="2">
        <v>25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3">
      <c r="A41" s="2">
        <v>26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3">
      <c r="A42" s="2">
        <v>27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3">
      <c r="A43" s="2">
        <v>28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3">
      <c r="A44" s="2">
        <v>29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3">
      <c r="A45" s="2">
        <v>30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3">
      <c r="A46" s="2">
        <v>31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3">
      <c r="A47" s="2">
        <v>32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3">
      <c r="A48" s="2">
        <v>33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8" ht="16.2" thickBot="1" x14ac:dyDescent="0.35">
      <c r="A49" s="1">
        <v>34</v>
      </c>
      <c r="B49" s="1" t="s">
        <v>44</v>
      </c>
    </row>
    <row r="50" spans="1:18" x14ac:dyDescent="0.3">
      <c r="A50" s="378" t="s">
        <v>45</v>
      </c>
      <c r="B50" s="378"/>
      <c r="C50" s="378"/>
      <c r="D50" s="379" t="s">
        <v>46</v>
      </c>
      <c r="E50" s="379"/>
      <c r="F50" s="379"/>
      <c r="G50" s="379"/>
      <c r="H50" s="379"/>
      <c r="I50" s="379"/>
      <c r="J50" s="379"/>
      <c r="K50" s="379"/>
      <c r="L50" s="378" t="s">
        <v>47</v>
      </c>
      <c r="M50" s="378"/>
      <c r="N50" s="379"/>
      <c r="O50" s="379"/>
      <c r="P50" s="378"/>
      <c r="Q50" s="378"/>
      <c r="R50" s="378"/>
    </row>
  </sheetData>
  <mergeCells count="30">
    <mergeCell ref="H16:I16"/>
    <mergeCell ref="H19:I19"/>
    <mergeCell ref="H18:I18"/>
    <mergeCell ref="H17:I17"/>
    <mergeCell ref="K16:L16"/>
    <mergeCell ref="K17:L17"/>
    <mergeCell ref="K18:L18"/>
    <mergeCell ref="Q16:R16"/>
    <mergeCell ref="Q17:R17"/>
    <mergeCell ref="Q18:R18"/>
    <mergeCell ref="Q19:R19"/>
    <mergeCell ref="K19:L19"/>
    <mergeCell ref="N16:O16"/>
    <mergeCell ref="N17:O17"/>
    <mergeCell ref="N18:O18"/>
    <mergeCell ref="N19:O19"/>
    <mergeCell ref="H25:I25"/>
    <mergeCell ref="Q25:R25"/>
    <mergeCell ref="N25:O25"/>
    <mergeCell ref="K25:L25"/>
    <mergeCell ref="Q20:R20"/>
    <mergeCell ref="Q23:R23"/>
    <mergeCell ref="N23:O23"/>
    <mergeCell ref="K23:L23"/>
    <mergeCell ref="H23:I23"/>
    <mergeCell ref="Q21:R21"/>
    <mergeCell ref="H21:I21"/>
    <mergeCell ref="K21:L21"/>
    <mergeCell ref="N20:O20"/>
    <mergeCell ref="N21:O21"/>
  </mergeCells>
  <printOptions horizontalCentered="1"/>
  <pageMargins left="0.5" right="0.5" top="1.25" bottom="0.25" header="0" footer="0"/>
  <pageSetup scale="58" orientation="landscape" r:id="rId1"/>
  <headerFooter alignWithMargins="0"/>
  <customProperties>
    <customPr name="_pios_id" r:id="rId2"/>
    <customPr name="EpmWorksheetKeyString_GUID" r:id="rId3"/>
  </customProperties>
  <ignoredErrors>
    <ignoredError sqref="K16:L18 N16:O24 H21:I24 I25 K19:L25" unlockedFormula="1"/>
    <ignoredError sqref="N25:O25 H25" evalError="1" unlockedFormula="1"/>
    <ignoredError sqref="P25:R25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0E9E3-C897-474B-9213-F571E0488F6F}">
  <sheetPr>
    <tabColor theme="9" tint="0.59999389629810485"/>
  </sheetPr>
  <dimension ref="A2:AD40"/>
  <sheetViews>
    <sheetView zoomScale="90" zoomScaleNormal="90" workbookViewId="0">
      <selection activeCell="P19" sqref="P19"/>
    </sheetView>
  </sheetViews>
  <sheetFormatPr defaultColWidth="8.90625" defaultRowHeight="15.6" x14ac:dyDescent="0.3"/>
  <cols>
    <col min="1" max="1" width="12.6328125" style="238" bestFit="1" customWidth="1"/>
    <col min="2" max="13" width="10" style="238" bestFit="1" customWidth="1"/>
    <col min="14" max="14" width="11" style="238" bestFit="1" customWidth="1"/>
    <col min="15" max="15" width="11" style="241" bestFit="1" customWidth="1"/>
    <col min="16" max="16" width="10.36328125" style="238" bestFit="1" customWidth="1"/>
    <col min="17" max="17" width="10.6328125" style="238" bestFit="1" customWidth="1"/>
    <col min="18" max="28" width="8.90625" style="238"/>
    <col min="29" max="29" width="9.81640625" style="238" bestFit="1" customWidth="1"/>
    <col min="30" max="30" width="11.54296875" style="238" bestFit="1" customWidth="1"/>
    <col min="31" max="16384" width="8.90625" style="238"/>
  </cols>
  <sheetData>
    <row r="2" spans="1:30" x14ac:dyDescent="0.3">
      <c r="B2" s="239" t="s">
        <v>1169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1:30" x14ac:dyDescent="0.3">
      <c r="B3" s="239">
        <v>2023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</row>
    <row r="4" spans="1:30" x14ac:dyDescent="0.3">
      <c r="B4" s="242" t="s">
        <v>197</v>
      </c>
      <c r="C4" s="242" t="s">
        <v>198</v>
      </c>
      <c r="D4" s="242" t="s">
        <v>199</v>
      </c>
      <c r="E4" s="242" t="s">
        <v>200</v>
      </c>
      <c r="F4" s="242" t="s">
        <v>201</v>
      </c>
      <c r="G4" s="242" t="s">
        <v>202</v>
      </c>
      <c r="H4" s="242" t="s">
        <v>203</v>
      </c>
      <c r="I4" s="242" t="s">
        <v>204</v>
      </c>
      <c r="J4" s="242" t="s">
        <v>205</v>
      </c>
      <c r="K4" s="242" t="s">
        <v>206</v>
      </c>
      <c r="L4" s="242" t="s">
        <v>207</v>
      </c>
      <c r="M4" s="242" t="s">
        <v>1170</v>
      </c>
      <c r="N4" s="242">
        <f>+B3</f>
        <v>2023</v>
      </c>
    </row>
    <row r="5" spans="1:30" ht="14.4" x14ac:dyDescent="0.3"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4"/>
    </row>
    <row r="6" spans="1:30" ht="14.4" x14ac:dyDescent="0.3">
      <c r="A6" s="245" t="s">
        <v>1171</v>
      </c>
      <c r="B6" s="246">
        <v>3058322.7900000052</v>
      </c>
      <c r="C6" s="246">
        <v>3596190.0499999989</v>
      </c>
      <c r="D6" s="246">
        <v>3846862.0599999991</v>
      </c>
      <c r="E6" s="246">
        <v>3664697.4299999978</v>
      </c>
      <c r="F6" s="246">
        <v>3615482.4199999985</v>
      </c>
      <c r="G6" s="246">
        <v>3803215.3499999954</v>
      </c>
      <c r="H6" s="246">
        <v>3918916.6599999992</v>
      </c>
      <c r="I6" s="246">
        <v>4148625.5699999947</v>
      </c>
      <c r="J6" s="246">
        <v>3564977.2699999982</v>
      </c>
      <c r="K6" s="246">
        <v>3719194.609999998</v>
      </c>
      <c r="L6" s="246">
        <v>3344311.7399999988</v>
      </c>
      <c r="M6" s="246">
        <v>3898044.2</v>
      </c>
      <c r="N6" s="246">
        <v>44178840.149999991</v>
      </c>
      <c r="O6" s="247"/>
      <c r="P6" s="248"/>
      <c r="Q6" s="248"/>
    </row>
    <row r="7" spans="1:30" ht="14.4" x14ac:dyDescent="0.3">
      <c r="A7" s="259" t="s">
        <v>1172</v>
      </c>
      <c r="B7" s="267">
        <v>447831.68000000541</v>
      </c>
      <c r="C7" s="267">
        <v>399185.03999999841</v>
      </c>
      <c r="D7" s="267">
        <v>458094.96999999875</v>
      </c>
      <c r="E7" s="267">
        <v>395649.80999999749</v>
      </c>
      <c r="F7" s="267">
        <v>422293.74999999779</v>
      </c>
      <c r="G7" s="267">
        <v>378021.97999999579</v>
      </c>
      <c r="H7" s="267">
        <v>386403.6999999992</v>
      </c>
      <c r="I7" s="267">
        <v>428909.84999999317</v>
      </c>
      <c r="J7" s="267">
        <v>389829.17999999796</v>
      </c>
      <c r="K7" s="267">
        <v>417801.62999999808</v>
      </c>
      <c r="L7" s="267">
        <v>393371.37999999878</v>
      </c>
      <c r="M7" s="267">
        <v>396082.06000000058</v>
      </c>
      <c r="N7" s="267">
        <v>4913475.0299999807</v>
      </c>
      <c r="O7" s="247"/>
      <c r="P7" s="248"/>
      <c r="Q7" s="248"/>
    </row>
    <row r="8" spans="1:30" x14ac:dyDescent="0.3">
      <c r="A8" s="249" t="s">
        <v>1173</v>
      </c>
      <c r="B8" s="250">
        <v>327033.65000000538</v>
      </c>
      <c r="C8" s="250">
        <v>291521.2199999984</v>
      </c>
      <c r="D8" s="250">
        <v>334753.40999999875</v>
      </c>
      <c r="E8" s="250">
        <v>288940.33999999752</v>
      </c>
      <c r="F8" s="250">
        <v>308581.51999999781</v>
      </c>
      <c r="G8" s="250">
        <v>277080.66999999579</v>
      </c>
      <c r="H8" s="250">
        <v>282293.14999999921</v>
      </c>
      <c r="I8" s="250">
        <v>313314.60999999318</v>
      </c>
      <c r="J8" s="250">
        <v>284869.45999999798</v>
      </c>
      <c r="K8" s="250">
        <v>305202.34999999806</v>
      </c>
      <c r="L8" s="250">
        <v>289347.99999999878</v>
      </c>
      <c r="M8" s="250">
        <v>289348.30000000057</v>
      </c>
      <c r="N8" s="250">
        <v>3592286.6799999815</v>
      </c>
      <c r="O8" s="251"/>
      <c r="P8" s="252"/>
      <c r="Q8" s="253"/>
    </row>
    <row r="9" spans="1:30" x14ac:dyDescent="0.3">
      <c r="A9" s="254" t="s">
        <v>1175</v>
      </c>
      <c r="B9" s="250">
        <v>120798.03000000001</v>
      </c>
      <c r="C9" s="250">
        <v>107663.81999999999</v>
      </c>
      <c r="D9" s="250">
        <v>123341.55999999998</v>
      </c>
      <c r="E9" s="250">
        <v>106709.46999999999</v>
      </c>
      <c r="F9" s="250">
        <v>113712.22999999997</v>
      </c>
      <c r="G9" s="250">
        <v>100941.31</v>
      </c>
      <c r="H9" s="250">
        <v>104110.54999999999</v>
      </c>
      <c r="I9" s="250">
        <v>115595.23999999999</v>
      </c>
      <c r="J9" s="250">
        <v>104959.72</v>
      </c>
      <c r="K9" s="250">
        <v>112599.28000000004</v>
      </c>
      <c r="L9" s="250">
        <v>104023.38</v>
      </c>
      <c r="M9" s="250">
        <v>106733.75999999999</v>
      </c>
      <c r="N9" s="250">
        <v>1321188.3499999999</v>
      </c>
      <c r="O9" s="251"/>
      <c r="P9" s="252"/>
      <c r="Q9" s="248"/>
    </row>
    <row r="10" spans="1:30" s="252" customFormat="1" ht="12" x14ac:dyDescent="0.25">
      <c r="A10" s="255" t="s">
        <v>1177</v>
      </c>
      <c r="B10" s="256">
        <v>94679.530000000013</v>
      </c>
      <c r="C10" s="256">
        <v>84385.15</v>
      </c>
      <c r="D10" s="256">
        <v>96673.109999999986</v>
      </c>
      <c r="E10" s="256">
        <v>83637.12999999999</v>
      </c>
      <c r="F10" s="256">
        <v>89125.789999999964</v>
      </c>
      <c r="G10" s="256">
        <v>79116.160000000003</v>
      </c>
      <c r="H10" s="256">
        <v>81600.139999999985</v>
      </c>
      <c r="I10" s="256">
        <v>90601.669999999984</v>
      </c>
      <c r="J10" s="256">
        <v>82265.73000000001</v>
      </c>
      <c r="K10" s="256">
        <v>88253.500000000044</v>
      </c>
      <c r="L10" s="256">
        <v>81531.839999999997</v>
      </c>
      <c r="M10" s="256">
        <v>83656.17</v>
      </c>
      <c r="N10" s="256">
        <v>1035525.9199999999</v>
      </c>
      <c r="O10" s="251" t="s">
        <v>1327</v>
      </c>
      <c r="AC10" s="257"/>
    </row>
    <row r="11" spans="1:30" s="252" customFormat="1" ht="12" x14ac:dyDescent="0.25">
      <c r="A11" s="255" t="s">
        <v>1178</v>
      </c>
      <c r="B11" s="256">
        <v>26118.5</v>
      </c>
      <c r="C11" s="256">
        <v>23278.67</v>
      </c>
      <c r="D11" s="256">
        <v>26668.45</v>
      </c>
      <c r="E11" s="256">
        <v>23072.34</v>
      </c>
      <c r="F11" s="256">
        <v>24586.44</v>
      </c>
      <c r="G11" s="256">
        <v>21825.15</v>
      </c>
      <c r="H11" s="256">
        <v>22510.41</v>
      </c>
      <c r="I11" s="256">
        <v>24993.57</v>
      </c>
      <c r="J11" s="256">
        <v>22693.989999999991</v>
      </c>
      <c r="K11" s="256">
        <v>24345.779999999995</v>
      </c>
      <c r="L11" s="256">
        <v>22491.540000000005</v>
      </c>
      <c r="M11" s="256">
        <v>23077.59</v>
      </c>
      <c r="N11" s="256">
        <v>285662.43</v>
      </c>
      <c r="O11" s="257" t="s">
        <v>1327</v>
      </c>
      <c r="AC11" s="258"/>
    </row>
    <row r="12" spans="1:30" x14ac:dyDescent="0.3">
      <c r="A12" s="249" t="s">
        <v>1179</v>
      </c>
      <c r="B12" s="250">
        <v>2610491.11</v>
      </c>
      <c r="C12" s="250">
        <v>3197005.0100000007</v>
      </c>
      <c r="D12" s="250">
        <v>3388767.0900000003</v>
      </c>
      <c r="E12" s="250">
        <v>3269047.6200000006</v>
      </c>
      <c r="F12" s="250">
        <v>3193188.6700000009</v>
      </c>
      <c r="G12" s="250">
        <v>3425193.3699999996</v>
      </c>
      <c r="H12" s="250">
        <v>3532512.96</v>
      </c>
      <c r="I12" s="250">
        <v>3719715.7200000016</v>
      </c>
      <c r="J12" s="250">
        <v>3175148.0900000003</v>
      </c>
      <c r="K12" s="250">
        <v>3301392.98</v>
      </c>
      <c r="L12" s="250">
        <v>2950940.36</v>
      </c>
      <c r="M12" s="250">
        <v>3501962.1399999997</v>
      </c>
      <c r="N12" s="250">
        <v>39265365.120000012</v>
      </c>
      <c r="AC12" s="251"/>
      <c r="AD12" s="252"/>
    </row>
    <row r="13" spans="1:30" x14ac:dyDescent="0.3">
      <c r="A13" s="249"/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</row>
    <row r="14" spans="1:30" ht="14.4" x14ac:dyDescent="0.3">
      <c r="A14" s="245" t="s">
        <v>1180</v>
      </c>
      <c r="B14" s="246">
        <v>477344.33999999997</v>
      </c>
      <c r="C14" s="246">
        <v>3000</v>
      </c>
      <c r="D14" s="246">
        <v>189392.5</v>
      </c>
      <c r="E14" s="246">
        <v>68132.819999999992</v>
      </c>
      <c r="F14" s="246">
        <v>161556.59</v>
      </c>
      <c r="G14" s="246">
        <v>139033.74</v>
      </c>
      <c r="H14" s="246">
        <v>51147.53</v>
      </c>
      <c r="I14" s="246">
        <v>188670.43000000002</v>
      </c>
      <c r="J14" s="246">
        <v>30877.600000000006</v>
      </c>
      <c r="K14" s="246">
        <v>108921.12999999999</v>
      </c>
      <c r="L14" s="246">
        <v>189103.39999999994</v>
      </c>
      <c r="M14" s="246">
        <v>137496.4</v>
      </c>
      <c r="N14" s="246">
        <v>1744676.4799999995</v>
      </c>
      <c r="O14" s="244"/>
      <c r="P14" s="248"/>
      <c r="Q14" s="248"/>
    </row>
    <row r="15" spans="1:30" x14ac:dyDescent="0.3">
      <c r="A15" s="259"/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Q15" s="248"/>
    </row>
    <row r="16" spans="1:30" x14ac:dyDescent="0.3">
      <c r="A16" s="245" t="s">
        <v>1181</v>
      </c>
      <c r="B16" s="246">
        <v>80292.14</v>
      </c>
      <c r="C16" s="246">
        <v>71953.490000000005</v>
      </c>
      <c r="D16" s="246">
        <v>69808.89</v>
      </c>
      <c r="E16" s="246">
        <v>69808.89</v>
      </c>
      <c r="F16" s="246">
        <v>69808.89</v>
      </c>
      <c r="G16" s="246">
        <v>69808.89</v>
      </c>
      <c r="H16" s="246">
        <v>69808.89</v>
      </c>
      <c r="I16" s="246">
        <v>69808.89</v>
      </c>
      <c r="J16" s="246">
        <v>69808.89</v>
      </c>
      <c r="K16" s="246">
        <v>69808.89</v>
      </c>
      <c r="L16" s="246">
        <v>69808.89</v>
      </c>
      <c r="M16" s="246">
        <v>69808.89</v>
      </c>
      <c r="N16" s="246">
        <v>850334.53000000014</v>
      </c>
      <c r="P16" s="248"/>
    </row>
    <row r="17" spans="1:29" x14ac:dyDescent="0.3">
      <c r="A17" s="249" t="s">
        <v>1182</v>
      </c>
      <c r="B17" s="250">
        <v>10483.25</v>
      </c>
      <c r="C17" s="250">
        <v>2144.6</v>
      </c>
      <c r="D17" s="250">
        <v>0</v>
      </c>
      <c r="E17" s="250">
        <v>0</v>
      </c>
      <c r="F17" s="250">
        <v>0</v>
      </c>
      <c r="G17" s="250">
        <v>0</v>
      </c>
      <c r="H17" s="250">
        <v>0</v>
      </c>
      <c r="I17" s="250">
        <v>0</v>
      </c>
      <c r="J17" s="250">
        <v>0</v>
      </c>
      <c r="K17" s="250">
        <v>0</v>
      </c>
      <c r="L17" s="250">
        <v>0</v>
      </c>
      <c r="M17" s="250">
        <v>0</v>
      </c>
      <c r="N17" s="250">
        <v>12627.85</v>
      </c>
      <c r="P17" s="248"/>
    </row>
    <row r="18" spans="1:29" x14ac:dyDescent="0.3">
      <c r="A18" s="249" t="s">
        <v>1184</v>
      </c>
      <c r="B18" s="250">
        <v>69808.89</v>
      </c>
      <c r="C18" s="250">
        <v>69808.89</v>
      </c>
      <c r="D18" s="250">
        <v>69808.89</v>
      </c>
      <c r="E18" s="250">
        <v>69808.89</v>
      </c>
      <c r="F18" s="250">
        <v>69808.89</v>
      </c>
      <c r="G18" s="250">
        <v>69808.89</v>
      </c>
      <c r="H18" s="250">
        <v>69808.89</v>
      </c>
      <c r="I18" s="250">
        <v>69808.89</v>
      </c>
      <c r="J18" s="250">
        <v>69808.89</v>
      </c>
      <c r="K18" s="250">
        <v>69808.89</v>
      </c>
      <c r="L18" s="250">
        <v>69808.89</v>
      </c>
      <c r="M18" s="250">
        <v>69808.89</v>
      </c>
      <c r="N18" s="250">
        <v>837706.68</v>
      </c>
    </row>
    <row r="19" spans="1:29" x14ac:dyDescent="0.3">
      <c r="A19" s="249"/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P19" s="248"/>
    </row>
    <row r="20" spans="1:29" ht="16.2" thickBot="1" x14ac:dyDescent="0.35">
      <c r="A20" s="260" t="s">
        <v>1185</v>
      </c>
      <c r="B20" s="261">
        <v>3615959.2700000051</v>
      </c>
      <c r="C20" s="261">
        <v>3671143.5399999991</v>
      </c>
      <c r="D20" s="261">
        <v>4106063.4499999993</v>
      </c>
      <c r="E20" s="261">
        <v>3802639.1399999978</v>
      </c>
      <c r="F20" s="261">
        <v>3846847.8999999985</v>
      </c>
      <c r="G20" s="261">
        <v>4012057.9799999953</v>
      </c>
      <c r="H20" s="261">
        <v>4039873.0799999991</v>
      </c>
      <c r="I20" s="261">
        <v>4407104.889999995</v>
      </c>
      <c r="J20" s="261">
        <v>3665663.7599999984</v>
      </c>
      <c r="K20" s="261">
        <v>3897924.629999998</v>
      </c>
      <c r="L20" s="261">
        <v>3603224.0299999989</v>
      </c>
      <c r="M20" s="261">
        <v>4105349.49</v>
      </c>
      <c r="N20" s="261">
        <v>46773851.159999989</v>
      </c>
    </row>
    <row r="21" spans="1:29" ht="16.2" thickTop="1" x14ac:dyDescent="0.3">
      <c r="B21" s="262"/>
      <c r="AC21" s="241"/>
    </row>
    <row r="22" spans="1:29" x14ac:dyDescent="0.3">
      <c r="A22" s="263" t="s">
        <v>1186</v>
      </c>
      <c r="AC22" s="253"/>
    </row>
    <row r="23" spans="1:29" x14ac:dyDescent="0.3">
      <c r="A23" s="264" t="s">
        <v>1187</v>
      </c>
      <c r="B23" s="233">
        <v>3333343.2278139992</v>
      </c>
      <c r="C23" s="233">
        <v>3521701.428797001</v>
      </c>
      <c r="D23" s="233">
        <v>3883416.3015520009</v>
      </c>
      <c r="E23" s="233">
        <v>3732830.2499999981</v>
      </c>
      <c r="F23" s="233">
        <v>4209690.7918370003</v>
      </c>
      <c r="G23" s="233">
        <v>3942249.0899999957</v>
      </c>
      <c r="H23" s="233">
        <v>3970064.1899999985</v>
      </c>
      <c r="I23" s="233">
        <v>4337295.9999999953</v>
      </c>
      <c r="J23" s="233">
        <v>3595854.8699999987</v>
      </c>
      <c r="K23" s="233">
        <v>3828115.7399999984</v>
      </c>
      <c r="L23" s="233">
        <v>3533415.1399999983</v>
      </c>
      <c r="M23" s="233">
        <v>4035540.6</v>
      </c>
      <c r="N23" s="250">
        <f>+SUM(B23:M23)</f>
        <v>45923517.629999988</v>
      </c>
      <c r="AC23" s="248"/>
    </row>
    <row r="24" spans="1:29" x14ac:dyDescent="0.3">
      <c r="A24" s="238">
        <v>403</v>
      </c>
      <c r="B24" s="233">
        <v>80292.14</v>
      </c>
      <c r="C24" s="233">
        <v>71953.490000000005</v>
      </c>
      <c r="D24" s="233">
        <v>69808.89</v>
      </c>
      <c r="E24" s="233">
        <v>69808.89</v>
      </c>
      <c r="F24" s="233">
        <v>69808.89</v>
      </c>
      <c r="G24" s="233">
        <v>69808.89</v>
      </c>
      <c r="H24" s="233">
        <v>69808.89</v>
      </c>
      <c r="I24" s="233">
        <v>69808.89</v>
      </c>
      <c r="J24" s="233">
        <v>69808.89</v>
      </c>
      <c r="K24" s="233">
        <v>69808.89</v>
      </c>
      <c r="L24" s="233">
        <v>69808.89</v>
      </c>
      <c r="M24" s="233">
        <v>69808.89</v>
      </c>
      <c r="N24" s="250">
        <f>+SUM(B24:M24)</f>
        <v>850334.53000000014</v>
      </c>
    </row>
    <row r="25" spans="1:29" x14ac:dyDescent="0.3">
      <c r="A25" s="264" t="s">
        <v>1176</v>
      </c>
      <c r="B25" s="268">
        <f>+ROUND(B23-B6-B14,0)</f>
        <v>-202324</v>
      </c>
      <c r="C25" s="268">
        <f t="shared" ref="C25:M25" si="0">+ROUND(C23-C6-C14,0)</f>
        <v>-77489</v>
      </c>
      <c r="D25" s="268">
        <f t="shared" si="0"/>
        <v>-152838</v>
      </c>
      <c r="E25" s="268">
        <f t="shared" si="0"/>
        <v>0</v>
      </c>
      <c r="F25" s="268">
        <f t="shared" si="0"/>
        <v>432652</v>
      </c>
      <c r="G25" s="233">
        <f t="shared" si="0"/>
        <v>0</v>
      </c>
      <c r="H25" s="233">
        <f t="shared" si="0"/>
        <v>0</v>
      </c>
      <c r="I25" s="233">
        <f t="shared" si="0"/>
        <v>0</v>
      </c>
      <c r="J25" s="233">
        <f t="shared" si="0"/>
        <v>0</v>
      </c>
      <c r="K25" s="233">
        <f t="shared" si="0"/>
        <v>0</v>
      </c>
      <c r="L25" s="233">
        <f t="shared" si="0"/>
        <v>0</v>
      </c>
      <c r="M25" s="233">
        <f t="shared" si="0"/>
        <v>0</v>
      </c>
      <c r="N25" s="250"/>
      <c r="P25" s="253"/>
    </row>
    <row r="26" spans="1:29" x14ac:dyDescent="0.3">
      <c r="A26" s="264" t="s">
        <v>1176</v>
      </c>
      <c r="B26" s="233">
        <f>+ROUND(B16-B24,0)</f>
        <v>0</v>
      </c>
      <c r="C26" s="233">
        <f t="shared" ref="C26:M26" si="1">+ROUND(C16-C24,0)</f>
        <v>0</v>
      </c>
      <c r="D26" s="233">
        <f t="shared" si="1"/>
        <v>0</v>
      </c>
      <c r="E26" s="233">
        <f t="shared" si="1"/>
        <v>0</v>
      </c>
      <c r="F26" s="233">
        <f t="shared" si="1"/>
        <v>0</v>
      </c>
      <c r="G26" s="233">
        <f t="shared" si="1"/>
        <v>0</v>
      </c>
      <c r="H26" s="233">
        <f t="shared" si="1"/>
        <v>0</v>
      </c>
      <c r="I26" s="233">
        <f t="shared" si="1"/>
        <v>0</v>
      </c>
      <c r="J26" s="233">
        <f t="shared" si="1"/>
        <v>0</v>
      </c>
      <c r="K26" s="233">
        <f t="shared" si="1"/>
        <v>0</v>
      </c>
      <c r="L26" s="233">
        <f t="shared" si="1"/>
        <v>0</v>
      </c>
      <c r="M26" s="233">
        <f t="shared" si="1"/>
        <v>0</v>
      </c>
      <c r="N26" s="250"/>
    </row>
    <row r="27" spans="1:29" x14ac:dyDescent="0.3">
      <c r="B27" s="250"/>
      <c r="C27" s="250"/>
      <c r="D27" s="250"/>
      <c r="E27" s="250"/>
      <c r="F27" s="250"/>
      <c r="G27" s="250"/>
      <c r="H27" s="250"/>
      <c r="I27" s="250"/>
      <c r="J27" s="250"/>
      <c r="K27" s="250"/>
      <c r="L27" s="250"/>
      <c r="M27" s="250"/>
    </row>
    <row r="28" spans="1:29" x14ac:dyDescent="0.3">
      <c r="A28" s="264" t="s">
        <v>1188</v>
      </c>
      <c r="B28" s="233">
        <v>3333343.2278139992</v>
      </c>
      <c r="C28" s="233">
        <v>3361070.428797001</v>
      </c>
      <c r="D28" s="233">
        <v>3461631.3015520009</v>
      </c>
      <c r="E28" s="233">
        <v>3731190.2499999981</v>
      </c>
      <c r="F28" s="233">
        <v>3979362.7918370003</v>
      </c>
      <c r="G28" s="233">
        <v>3942249.0899999957</v>
      </c>
      <c r="H28" s="233">
        <v>3970064.1899999985</v>
      </c>
      <c r="I28" s="233">
        <v>4337295.9999999953</v>
      </c>
      <c r="J28" s="233">
        <v>3595854.8699999987</v>
      </c>
      <c r="K28" s="233">
        <v>3828115.7399999984</v>
      </c>
      <c r="L28" s="233">
        <v>3533415.1399999983</v>
      </c>
      <c r="M28" s="233">
        <v>3437539.6</v>
      </c>
    </row>
    <row r="29" spans="1:29" x14ac:dyDescent="0.3">
      <c r="A29" s="264" t="s">
        <v>29</v>
      </c>
      <c r="B29" s="233">
        <f t="shared" ref="B29:M29" si="2">+B28-B6-B14</f>
        <v>-202323.90218600596</v>
      </c>
      <c r="C29" s="233">
        <f t="shared" si="2"/>
        <v>-238119.62120299786</v>
      </c>
      <c r="D29" s="233">
        <f t="shared" si="2"/>
        <v>-574623.2584479982</v>
      </c>
      <c r="E29" s="233">
        <f t="shared" si="2"/>
        <v>-1639.9999999996944</v>
      </c>
      <c r="F29" s="233">
        <f t="shared" si="2"/>
        <v>202323.78183700176</v>
      </c>
      <c r="G29" s="233">
        <f t="shared" si="2"/>
        <v>2.3283064365386963E-10</v>
      </c>
      <c r="H29" s="233">
        <f t="shared" si="2"/>
        <v>-6.6938810050487518E-10</v>
      </c>
      <c r="I29" s="233">
        <f t="shared" si="2"/>
        <v>6.1118043959140778E-10</v>
      </c>
      <c r="J29" s="233">
        <f t="shared" si="2"/>
        <v>5.5297277867794037E-10</v>
      </c>
      <c r="K29" s="233">
        <f t="shared" si="2"/>
        <v>3.637978807091713E-10</v>
      </c>
      <c r="L29" s="233">
        <f t="shared" si="2"/>
        <v>-4.9476511776447296E-10</v>
      </c>
      <c r="M29" s="233">
        <f t="shared" si="2"/>
        <v>-598001.00000000012</v>
      </c>
    </row>
    <row r="30" spans="1:29" x14ac:dyDescent="0.3">
      <c r="A30" s="264" t="s">
        <v>1189</v>
      </c>
      <c r="B30" s="233">
        <v>0</v>
      </c>
      <c r="C30" s="233">
        <v>-160631</v>
      </c>
      <c r="D30" s="233">
        <v>-421785</v>
      </c>
      <c r="E30" s="233">
        <v>-1640</v>
      </c>
      <c r="F30" s="233">
        <v>-230328</v>
      </c>
      <c r="G30" s="233">
        <v>0</v>
      </c>
      <c r="H30" s="233">
        <v>0</v>
      </c>
      <c r="I30" s="233">
        <v>0</v>
      </c>
      <c r="J30" s="233">
        <v>0</v>
      </c>
      <c r="K30" s="233">
        <v>0</v>
      </c>
      <c r="L30" s="233">
        <v>0</v>
      </c>
      <c r="M30" s="233">
        <v>-598001</v>
      </c>
      <c r="N30" s="253">
        <f>SUM(B30:M30)</f>
        <v>-1412385</v>
      </c>
    </row>
    <row r="31" spans="1:29" x14ac:dyDescent="0.3">
      <c r="A31" s="264" t="s">
        <v>1176</v>
      </c>
      <c r="B31" s="233">
        <f>+ROUND(B30-B29,0)</f>
        <v>202324</v>
      </c>
      <c r="C31" s="233">
        <f t="shared" ref="C31:M31" si="3">+ROUND(C30-C29,0)</f>
        <v>77489</v>
      </c>
      <c r="D31" s="233">
        <f t="shared" si="3"/>
        <v>152838</v>
      </c>
      <c r="E31" s="268">
        <f t="shared" si="3"/>
        <v>0</v>
      </c>
      <c r="F31" s="268">
        <f t="shared" si="3"/>
        <v>-432652</v>
      </c>
      <c r="G31" s="233">
        <f t="shared" si="3"/>
        <v>0</v>
      </c>
      <c r="H31" s="233">
        <f t="shared" si="3"/>
        <v>0</v>
      </c>
      <c r="I31" s="233">
        <f t="shared" si="3"/>
        <v>0</v>
      </c>
      <c r="J31" s="233">
        <f t="shared" si="3"/>
        <v>0</v>
      </c>
      <c r="K31" s="233">
        <f t="shared" si="3"/>
        <v>0</v>
      </c>
      <c r="L31" s="233">
        <f t="shared" si="3"/>
        <v>0</v>
      </c>
      <c r="M31" s="233">
        <f t="shared" si="3"/>
        <v>0</v>
      </c>
    </row>
    <row r="32" spans="1:29" x14ac:dyDescent="0.3"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</row>
    <row r="33" spans="1:13" x14ac:dyDescent="0.3">
      <c r="A33" s="263" t="s">
        <v>1190</v>
      </c>
      <c r="B33" s="233">
        <v>3646798.2700000051</v>
      </c>
      <c r="C33" s="233">
        <v>3701554.5399999991</v>
      </c>
      <c r="D33" s="233">
        <v>4136220.4499999993</v>
      </c>
      <c r="E33" s="233">
        <v>3832665.1399999983</v>
      </c>
      <c r="F33" s="233">
        <v>3876759.8999999985</v>
      </c>
      <c r="G33" s="233">
        <v>4041879.9799999958</v>
      </c>
      <c r="H33" s="233">
        <v>4069537.0799999987</v>
      </c>
      <c r="I33" s="233">
        <v>4436772.889999995</v>
      </c>
      <c r="J33" s="233">
        <v>3695429.7599999988</v>
      </c>
      <c r="K33" s="233">
        <v>3927392.6299999985</v>
      </c>
      <c r="L33" s="233">
        <v>3632286.0299999984</v>
      </c>
      <c r="M33" s="233">
        <v>4134293.49</v>
      </c>
    </row>
    <row r="34" spans="1:13" x14ac:dyDescent="0.3">
      <c r="A34" s="264" t="s">
        <v>29</v>
      </c>
      <c r="B34" s="233">
        <f>+B33-B20</f>
        <v>30839</v>
      </c>
      <c r="C34" s="233">
        <f t="shared" ref="C34:M34" si="4">+C33-C20</f>
        <v>30411</v>
      </c>
      <c r="D34" s="233">
        <f t="shared" si="4"/>
        <v>30157</v>
      </c>
      <c r="E34" s="233">
        <f t="shared" si="4"/>
        <v>30026.000000000466</v>
      </c>
      <c r="F34" s="233">
        <f t="shared" si="4"/>
        <v>29912</v>
      </c>
      <c r="G34" s="233">
        <f t="shared" si="4"/>
        <v>29822.000000000466</v>
      </c>
      <c r="H34" s="233">
        <f t="shared" si="4"/>
        <v>29663.999999999534</v>
      </c>
      <c r="I34" s="233">
        <f t="shared" si="4"/>
        <v>29668</v>
      </c>
      <c r="J34" s="233">
        <f t="shared" si="4"/>
        <v>29766.000000000466</v>
      </c>
      <c r="K34" s="233">
        <f t="shared" si="4"/>
        <v>29468.000000000466</v>
      </c>
      <c r="L34" s="233">
        <f t="shared" si="4"/>
        <v>29061.999999999534</v>
      </c>
      <c r="M34" s="233">
        <f t="shared" si="4"/>
        <v>28944</v>
      </c>
    </row>
    <row r="35" spans="1:13" x14ac:dyDescent="0.3">
      <c r="A35" s="264" t="s">
        <v>1191</v>
      </c>
      <c r="B35" s="233">
        <v>30839</v>
      </c>
      <c r="C35" s="233">
        <v>30411</v>
      </c>
      <c r="D35" s="233">
        <v>30157</v>
      </c>
      <c r="E35" s="233">
        <v>30026</v>
      </c>
      <c r="F35" s="233">
        <v>29912</v>
      </c>
      <c r="G35" s="233">
        <v>29822</v>
      </c>
      <c r="H35" s="233">
        <v>29664</v>
      </c>
      <c r="I35" s="233">
        <v>29668</v>
      </c>
      <c r="J35" s="233">
        <v>29766</v>
      </c>
      <c r="K35" s="233">
        <v>29468</v>
      </c>
      <c r="L35" s="233">
        <v>29062</v>
      </c>
      <c r="M35" s="233">
        <v>28944</v>
      </c>
    </row>
    <row r="36" spans="1:13" x14ac:dyDescent="0.3">
      <c r="A36" s="264" t="s">
        <v>1176</v>
      </c>
      <c r="B36" s="233">
        <f>+ROUND(B34-B35,0)</f>
        <v>0</v>
      </c>
      <c r="C36" s="233">
        <f t="shared" ref="C36:M36" si="5">+ROUND(C34-C35,0)</f>
        <v>0</v>
      </c>
      <c r="D36" s="269">
        <f t="shared" si="5"/>
        <v>0</v>
      </c>
      <c r="E36" s="233">
        <f t="shared" si="5"/>
        <v>0</v>
      </c>
      <c r="F36" s="233">
        <f t="shared" si="5"/>
        <v>0</v>
      </c>
      <c r="G36" s="233">
        <f t="shared" si="5"/>
        <v>0</v>
      </c>
      <c r="H36" s="233">
        <f t="shared" si="5"/>
        <v>0</v>
      </c>
      <c r="I36" s="233">
        <f t="shared" si="5"/>
        <v>0</v>
      </c>
      <c r="J36" s="233">
        <f t="shared" si="5"/>
        <v>0</v>
      </c>
      <c r="K36" s="233">
        <f t="shared" si="5"/>
        <v>0</v>
      </c>
      <c r="L36" s="233">
        <f t="shared" si="5"/>
        <v>0</v>
      </c>
      <c r="M36" s="233">
        <f t="shared" si="5"/>
        <v>0</v>
      </c>
    </row>
    <row r="37" spans="1:13" x14ac:dyDescent="0.3"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</row>
    <row r="38" spans="1:13" x14ac:dyDescent="0.3">
      <c r="B38" s="250"/>
      <c r="C38" s="250"/>
      <c r="D38" s="250"/>
      <c r="E38" s="250"/>
      <c r="F38" s="287"/>
      <c r="G38" s="271" t="s">
        <v>1328</v>
      </c>
      <c r="H38" s="271"/>
      <c r="I38" s="271"/>
      <c r="J38" s="271"/>
      <c r="K38" s="250"/>
      <c r="L38" s="250"/>
      <c r="M38" s="250"/>
    </row>
    <row r="39" spans="1:13" x14ac:dyDescent="0.3">
      <c r="B39" s="250"/>
      <c r="C39" s="250"/>
      <c r="D39" s="250"/>
      <c r="E39" s="250"/>
      <c r="F39" s="271"/>
      <c r="G39" s="271" t="s">
        <v>1329</v>
      </c>
      <c r="H39" s="271"/>
      <c r="I39" s="271"/>
      <c r="J39" s="271"/>
      <c r="K39" s="250"/>
      <c r="L39" s="250"/>
      <c r="M39" s="250"/>
    </row>
    <row r="40" spans="1:13" x14ac:dyDescent="0.3">
      <c r="B40" s="250"/>
      <c r="C40" s="250"/>
      <c r="D40" s="250"/>
      <c r="E40" s="250"/>
      <c r="F40" s="250"/>
      <c r="G40" s="250"/>
      <c r="H40" s="250"/>
      <c r="I40" s="250"/>
      <c r="J40" s="250"/>
      <c r="K40" s="250"/>
      <c r="L40" s="250"/>
      <c r="M40" s="250"/>
    </row>
  </sheetData>
  <conditionalFormatting sqref="B25:M26">
    <cfRule type="cellIs" dxfId="48" priority="3" operator="equal">
      <formula>0</formula>
    </cfRule>
  </conditionalFormatting>
  <conditionalFormatting sqref="B31:M31">
    <cfRule type="cellIs" dxfId="47" priority="2" operator="equal">
      <formula>0</formula>
    </cfRule>
  </conditionalFormatting>
  <conditionalFormatting sqref="B36:M36">
    <cfRule type="cellIs" dxfId="46" priority="1" operator="equal">
      <formula>0</formula>
    </cfRule>
  </conditionalFormatting>
  <conditionalFormatting sqref="O10">
    <cfRule type="cellIs" dxfId="45" priority="4" operator="equal">
      <formula>0</formula>
    </cfRule>
  </conditionalFormatting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8BD7-74FC-40E0-B3BD-392A606D4C78}">
  <sheetPr>
    <tabColor theme="9" tint="0.59999389629810485"/>
  </sheetPr>
  <dimension ref="A1:AA655"/>
  <sheetViews>
    <sheetView topLeftCell="P20" workbookViewId="0">
      <selection activeCell="T48" sqref="T48"/>
    </sheetView>
  </sheetViews>
  <sheetFormatPr defaultColWidth="7.08984375" defaultRowHeight="15" customHeight="1" outlineLevelRow="1" outlineLevelCol="1" x14ac:dyDescent="0.2"/>
  <cols>
    <col min="1" max="1" width="12.36328125" style="24" hidden="1" customWidth="1" outlineLevel="1"/>
    <col min="2" max="2" width="16.1796875" style="24" hidden="1" customWidth="1" outlineLevel="1"/>
    <col min="3" max="4" width="12.36328125" style="24" hidden="1" customWidth="1" outlineLevel="1"/>
    <col min="5" max="5" width="34.08984375" style="24" hidden="1" customWidth="1" outlineLevel="1"/>
    <col min="6" max="7" width="13.36328125" style="24" hidden="1" customWidth="1" outlineLevel="1"/>
    <col min="8" max="8" width="4.54296875" style="24" hidden="1" customWidth="1" outlineLevel="1" collapsed="1"/>
    <col min="9" max="11" width="4.54296875" style="24" hidden="1" customWidth="1" outlineLevel="1"/>
    <col min="12" max="12" width="0.81640625" style="111" customWidth="1" collapsed="1"/>
    <col min="13" max="13" width="20.08984375" style="111" customWidth="1"/>
    <col min="14" max="14" width="31.08984375" style="111" customWidth="1"/>
    <col min="15" max="27" width="16.1796875" style="111" customWidth="1"/>
    <col min="28" max="16384" width="7.08984375" style="111"/>
  </cols>
  <sheetData>
    <row r="1" spans="1:27" s="167" customFormat="1" ht="15" hidden="1" customHeight="1" outlineLevel="1" x14ac:dyDescent="0.25">
      <c r="A1" s="166" t="s">
        <v>133</v>
      </c>
      <c r="B1" s="213" t="s">
        <v>134</v>
      </c>
      <c r="D1" s="168" t="s">
        <v>135</v>
      </c>
      <c r="E1" s="167" t="s">
        <v>136</v>
      </c>
      <c r="J1" s="167">
        <v>2</v>
      </c>
      <c r="N1" s="169">
        <v>2</v>
      </c>
      <c r="P1" s="170" t="s">
        <v>140</v>
      </c>
      <c r="Q1" s="213" t="s">
        <v>141</v>
      </c>
      <c r="R1" s="213">
        <v>1</v>
      </c>
    </row>
    <row r="2" spans="1:27" s="167" customFormat="1" ht="15" hidden="1" customHeight="1" outlineLevel="1" x14ac:dyDescent="0.25">
      <c r="A2" s="166" t="s">
        <v>142</v>
      </c>
      <c r="B2" s="214" t="s">
        <v>1192</v>
      </c>
      <c r="D2" s="171" t="s">
        <v>144</v>
      </c>
      <c r="E2" s="167" t="s">
        <v>136</v>
      </c>
      <c r="N2" s="169"/>
      <c r="P2" s="170" t="s">
        <v>148</v>
      </c>
      <c r="Q2" s="167" t="s">
        <v>149</v>
      </c>
    </row>
    <row r="3" spans="1:27" s="167" customFormat="1" ht="15" hidden="1" customHeight="1" outlineLevel="1" x14ac:dyDescent="0.25">
      <c r="A3" s="166" t="s">
        <v>150</v>
      </c>
      <c r="B3" s="215" t="s">
        <v>151</v>
      </c>
      <c r="D3" s="172" t="s">
        <v>152</v>
      </c>
      <c r="N3" s="173"/>
    </row>
    <row r="4" spans="1:27" s="167" customFormat="1" ht="15" hidden="1" customHeight="1" outlineLevel="1" x14ac:dyDescent="0.25">
      <c r="D4" s="174" t="s">
        <v>156</v>
      </c>
      <c r="E4" s="175" t="s">
        <v>1193</v>
      </c>
      <c r="G4" s="216" t="s">
        <v>1194</v>
      </c>
      <c r="H4" s="216" t="e">
        <v>#VALUE!</v>
      </c>
      <c r="I4" s="217"/>
      <c r="J4" s="217"/>
      <c r="K4" s="217"/>
      <c r="M4" s="176" t="e">
        <v>#VALUE!</v>
      </c>
      <c r="N4" s="176" t="e">
        <v>#VALUE!</v>
      </c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</row>
    <row r="5" spans="1:27" s="167" customFormat="1" ht="15" hidden="1" customHeight="1" outlineLevel="1" x14ac:dyDescent="0.25">
      <c r="A5" s="166" t="s">
        <v>159</v>
      </c>
      <c r="B5" s="171" t="s">
        <v>160</v>
      </c>
      <c r="C5" s="177" t="s">
        <v>161</v>
      </c>
      <c r="D5" s="178"/>
    </row>
    <row r="6" spans="1:27" s="167" customFormat="1" ht="15" hidden="1" customHeight="1" outlineLevel="1" x14ac:dyDescent="0.25">
      <c r="A6" s="166" t="s">
        <v>165</v>
      </c>
      <c r="B6" s="171" t="s">
        <v>166</v>
      </c>
      <c r="C6" s="177" t="s">
        <v>167</v>
      </c>
      <c r="D6" s="179" t="s">
        <v>168</v>
      </c>
      <c r="E6" s="167" t="s">
        <v>1330</v>
      </c>
      <c r="F6" s="167" t="s">
        <v>168</v>
      </c>
      <c r="K6" s="180" t="s">
        <v>1196</v>
      </c>
      <c r="L6" s="170" t="s">
        <v>1197</v>
      </c>
      <c r="M6" s="181" t="s">
        <v>1198</v>
      </c>
      <c r="N6" s="167">
        <v>0</v>
      </c>
      <c r="O6" s="167" t="s">
        <v>1331</v>
      </c>
      <c r="P6" s="167" t="s">
        <v>1331</v>
      </c>
      <c r="Q6" s="167" t="s">
        <v>1331</v>
      </c>
      <c r="R6" s="167" t="s">
        <v>1331</v>
      </c>
      <c r="S6" s="167" t="s">
        <v>1331</v>
      </c>
      <c r="T6" s="167" t="s">
        <v>1331</v>
      </c>
      <c r="U6" s="167" t="s">
        <v>1331</v>
      </c>
      <c r="V6" s="167" t="s">
        <v>1331</v>
      </c>
      <c r="W6" s="167" t="s">
        <v>1331</v>
      </c>
      <c r="X6" s="167" t="s">
        <v>1331</v>
      </c>
      <c r="Y6" s="167" t="s">
        <v>1332</v>
      </c>
      <c r="Z6" s="167" t="s">
        <v>1333</v>
      </c>
    </row>
    <row r="7" spans="1:27" s="167" customFormat="1" ht="15" hidden="1" customHeight="1" outlineLevel="1" x14ac:dyDescent="0.25">
      <c r="A7" s="166" t="s">
        <v>171</v>
      </c>
      <c r="B7" s="95" t="s">
        <v>1200</v>
      </c>
      <c r="C7" s="177" t="s">
        <v>228</v>
      </c>
      <c r="D7" s="179" t="s">
        <v>170</v>
      </c>
      <c r="E7" s="167" t="s">
        <v>1195</v>
      </c>
      <c r="F7" s="167" t="s">
        <v>170</v>
      </c>
      <c r="K7" s="180" t="s">
        <v>1202</v>
      </c>
      <c r="L7" s="170" t="s">
        <v>1203</v>
      </c>
      <c r="M7" s="181" t="s">
        <v>1204</v>
      </c>
    </row>
    <row r="8" spans="1:27" s="167" customFormat="1" ht="15" hidden="1" customHeight="1" outlineLevel="1" x14ac:dyDescent="0.25">
      <c r="A8" s="166" t="s">
        <v>175</v>
      </c>
      <c r="B8" s="171" t="s">
        <v>166</v>
      </c>
      <c r="C8" s="177" t="s">
        <v>167</v>
      </c>
      <c r="D8" s="178"/>
      <c r="E8" s="167" t="s">
        <v>1205</v>
      </c>
      <c r="F8" s="167" t="s">
        <v>168</v>
      </c>
      <c r="G8" s="167" t="s">
        <v>1206</v>
      </c>
      <c r="H8" s="167" t="s">
        <v>1207</v>
      </c>
      <c r="K8" s="180" t="s">
        <v>1208</v>
      </c>
      <c r="L8" s="170" t="s">
        <v>1209</v>
      </c>
      <c r="M8" s="181" t="s">
        <v>1210</v>
      </c>
      <c r="O8" s="182" t="s">
        <v>178</v>
      </c>
    </row>
    <row r="9" spans="1:27" s="167" customFormat="1" ht="15" hidden="1" customHeight="1" outlineLevel="1" x14ac:dyDescent="0.25">
      <c r="A9" s="166" t="s">
        <v>179</v>
      </c>
      <c r="B9" s="95" t="s">
        <v>180</v>
      </c>
      <c r="C9" s="177" t="s">
        <v>228</v>
      </c>
      <c r="D9" s="178"/>
      <c r="E9" s="167" t="s">
        <v>1211</v>
      </c>
      <c r="F9" s="167" t="s">
        <v>170</v>
      </c>
      <c r="G9" s="167" t="s">
        <v>1206</v>
      </c>
      <c r="H9" s="167" t="s">
        <v>1207</v>
      </c>
      <c r="K9" s="167" t="s">
        <v>1212</v>
      </c>
      <c r="L9" s="170" t="s">
        <v>1213</v>
      </c>
      <c r="M9" s="181" t="s">
        <v>1214</v>
      </c>
      <c r="O9" s="183" t="s">
        <v>208</v>
      </c>
    </row>
    <row r="10" spans="1:27" s="167" customFormat="1" ht="15" hidden="1" customHeight="1" outlineLevel="1" x14ac:dyDescent="0.25">
      <c r="A10" s="166" t="s">
        <v>184</v>
      </c>
      <c r="B10" s="95" t="s">
        <v>185</v>
      </c>
      <c r="C10" s="177" t="s">
        <v>172</v>
      </c>
      <c r="D10" s="184" t="s">
        <v>168</v>
      </c>
      <c r="E10" s="167" t="s">
        <v>1215</v>
      </c>
      <c r="F10" s="167" t="s">
        <v>168</v>
      </c>
      <c r="G10" s="167" t="s">
        <v>1216</v>
      </c>
      <c r="H10" s="167" t="s">
        <v>1207</v>
      </c>
      <c r="L10" s="170" t="s">
        <v>1217</v>
      </c>
      <c r="M10" s="181" t="s">
        <v>1218</v>
      </c>
      <c r="O10" s="183" t="s">
        <v>165</v>
      </c>
    </row>
    <row r="11" spans="1:27" s="167" customFormat="1" ht="15" hidden="1" customHeight="1" outlineLevel="1" x14ac:dyDescent="0.25">
      <c r="A11" s="166" t="s">
        <v>188</v>
      </c>
      <c r="B11"/>
      <c r="C11" s="177" t="s">
        <v>172</v>
      </c>
      <c r="D11" s="178"/>
      <c r="E11" s="167" t="s">
        <v>1219</v>
      </c>
      <c r="F11" s="167" t="s">
        <v>170</v>
      </c>
      <c r="G11" s="167" t="s">
        <v>1216</v>
      </c>
      <c r="H11" s="167" t="s">
        <v>1207</v>
      </c>
      <c r="M11" s="185" t="s">
        <v>1220</v>
      </c>
      <c r="N11" s="367" t="s">
        <v>1221</v>
      </c>
      <c r="O11" s="167" t="s">
        <v>189</v>
      </c>
      <c r="P11" s="167" t="s">
        <v>189</v>
      </c>
      <c r="Q11" s="167" t="s">
        <v>189</v>
      </c>
      <c r="R11" s="167" t="s">
        <v>189</v>
      </c>
      <c r="S11" s="167" t="s">
        <v>189</v>
      </c>
      <c r="T11" s="167" t="s">
        <v>189</v>
      </c>
      <c r="U11" s="167" t="s">
        <v>189</v>
      </c>
      <c r="V11" s="167" t="s">
        <v>189</v>
      </c>
      <c r="W11" s="167" t="s">
        <v>189</v>
      </c>
      <c r="X11" s="167" t="s">
        <v>189</v>
      </c>
      <c r="Y11" s="167" t="s">
        <v>189</v>
      </c>
      <c r="Z11" s="167" t="s">
        <v>189</v>
      </c>
    </row>
    <row r="12" spans="1:27" s="167" customFormat="1" ht="15" hidden="1" customHeight="1" outlineLevel="1" x14ac:dyDescent="0.25">
      <c r="A12" s="166" t="s">
        <v>193</v>
      </c>
      <c r="B12" s="95" t="s">
        <v>194</v>
      </c>
      <c r="C12" s="177" t="s">
        <v>172</v>
      </c>
      <c r="D12" s="178"/>
      <c r="E12" s="167" t="s">
        <v>189</v>
      </c>
      <c r="O12" s="186" t="s">
        <v>197</v>
      </c>
      <c r="P12" s="186" t="s">
        <v>198</v>
      </c>
      <c r="Q12" s="186" t="s">
        <v>199</v>
      </c>
      <c r="R12" s="186" t="s">
        <v>200</v>
      </c>
      <c r="S12" s="186" t="s">
        <v>201</v>
      </c>
      <c r="T12" s="186" t="s">
        <v>202</v>
      </c>
      <c r="U12" s="186" t="s">
        <v>203</v>
      </c>
      <c r="V12" s="186" t="s">
        <v>204</v>
      </c>
      <c r="W12" s="186" t="s">
        <v>205</v>
      </c>
      <c r="X12" s="186" t="s">
        <v>206</v>
      </c>
      <c r="Y12" s="186" t="s">
        <v>207</v>
      </c>
      <c r="Z12" s="186" t="s">
        <v>1170</v>
      </c>
      <c r="AA12" s="186" t="s">
        <v>1222</v>
      </c>
    </row>
    <row r="13" spans="1:27" s="167" customFormat="1" ht="15" hidden="1" customHeight="1" outlineLevel="1" x14ac:dyDescent="0.25">
      <c r="A13" s="166" t="s">
        <v>208</v>
      </c>
      <c r="B13" s="171" t="s">
        <v>166</v>
      </c>
      <c r="C13" s="177" t="s">
        <v>167</v>
      </c>
      <c r="D13" s="178"/>
      <c r="M13" s="187" t="s">
        <v>1223</v>
      </c>
      <c r="N13" s="187" t="s">
        <v>1224</v>
      </c>
      <c r="O13" s="218" t="s">
        <v>1334</v>
      </c>
      <c r="P13" s="218" t="s">
        <v>1335</v>
      </c>
      <c r="Q13" s="218" t="s">
        <v>1336</v>
      </c>
      <c r="R13" s="218" t="s">
        <v>1337</v>
      </c>
      <c r="S13" s="218" t="s">
        <v>1338</v>
      </c>
      <c r="T13" s="218" t="s">
        <v>1339</v>
      </c>
      <c r="U13" s="218" t="s">
        <v>1340</v>
      </c>
      <c r="V13" s="218" t="s">
        <v>1341</v>
      </c>
      <c r="W13" s="218" t="s">
        <v>1342</v>
      </c>
      <c r="X13" s="218" t="s">
        <v>1343</v>
      </c>
      <c r="Y13" s="218" t="s">
        <v>1344</v>
      </c>
      <c r="Z13" s="218" t="s">
        <v>1345</v>
      </c>
      <c r="AA13" s="218" t="s">
        <v>1304</v>
      </c>
    </row>
    <row r="14" spans="1:27" s="167" customFormat="1" ht="15" hidden="1" customHeight="1" outlineLevel="1" x14ac:dyDescent="0.25">
      <c r="A14" s="188" t="s">
        <v>222</v>
      </c>
      <c r="B14" s="95" t="s">
        <v>223</v>
      </c>
      <c r="C14" s="177" t="s">
        <v>172</v>
      </c>
      <c r="D14" s="178"/>
      <c r="E14" s="368" t="s">
        <v>1237</v>
      </c>
      <c r="F14" s="367" t="s">
        <v>1238</v>
      </c>
      <c r="G14" s="189" t="s">
        <v>1239</v>
      </c>
      <c r="M14" s="187" t="s">
        <v>1240</v>
      </c>
      <c r="N14" s="187" t="s">
        <v>1241</v>
      </c>
      <c r="O14" s="219" t="s">
        <v>233</v>
      </c>
      <c r="P14" s="219" t="s">
        <v>233</v>
      </c>
      <c r="Q14" s="219" t="s">
        <v>233</v>
      </c>
      <c r="R14" s="219" t="s">
        <v>233</v>
      </c>
      <c r="S14" s="219" t="s">
        <v>233</v>
      </c>
      <c r="T14" s="219" t="s">
        <v>233</v>
      </c>
      <c r="U14" s="219" t="s">
        <v>233</v>
      </c>
      <c r="V14" s="219" t="s">
        <v>233</v>
      </c>
      <c r="W14" s="219" t="s">
        <v>233</v>
      </c>
      <c r="X14" s="219" t="s">
        <v>233</v>
      </c>
      <c r="Y14" s="219" t="s">
        <v>233</v>
      </c>
      <c r="Z14" s="219" t="s">
        <v>233</v>
      </c>
      <c r="AA14" s="219" t="s">
        <v>233</v>
      </c>
    </row>
    <row r="15" spans="1:27" s="167" customFormat="1" ht="15" hidden="1" customHeight="1" outlineLevel="1" x14ac:dyDescent="0.25">
      <c r="A15" s="190" t="s">
        <v>225</v>
      </c>
      <c r="B15" s="191"/>
      <c r="O15" s="220" t="s">
        <v>227</v>
      </c>
      <c r="P15" s="220" t="s">
        <v>227</v>
      </c>
      <c r="Q15" s="220" t="s">
        <v>227</v>
      </c>
      <c r="R15" s="220" t="s">
        <v>227</v>
      </c>
      <c r="S15" s="220" t="s">
        <v>227</v>
      </c>
      <c r="T15" s="220" t="s">
        <v>227</v>
      </c>
      <c r="U15" s="220" t="s">
        <v>227</v>
      </c>
      <c r="V15" s="220" t="s">
        <v>227</v>
      </c>
      <c r="W15" s="220" t="s">
        <v>227</v>
      </c>
      <c r="X15" s="220" t="s">
        <v>227</v>
      </c>
      <c r="Y15" s="220" t="s">
        <v>227</v>
      </c>
      <c r="Z15" s="220" t="s">
        <v>227</v>
      </c>
      <c r="AA15" s="220"/>
    </row>
    <row r="16" spans="1:27" s="167" customFormat="1" ht="15" hidden="1" customHeight="1" outlineLevel="1" x14ac:dyDescent="0.25">
      <c r="A16" s="166" t="s">
        <v>171</v>
      </c>
      <c r="B16" s="221" t="s">
        <v>1200</v>
      </c>
      <c r="C16" s="178" t="s">
        <v>228</v>
      </c>
      <c r="D16" s="167" t="s">
        <v>46</v>
      </c>
      <c r="N16" t="s">
        <v>46</v>
      </c>
      <c r="O16" t="s">
        <v>1334</v>
      </c>
      <c r="P16" t="s">
        <v>1335</v>
      </c>
      <c r="Q16" t="s">
        <v>1336</v>
      </c>
      <c r="R16" t="s">
        <v>1337</v>
      </c>
      <c r="S16" t="s">
        <v>1338</v>
      </c>
      <c r="T16" t="s">
        <v>1339</v>
      </c>
      <c r="U16" t="s">
        <v>1340</v>
      </c>
      <c r="V16" t="s">
        <v>1341</v>
      </c>
      <c r="W16" t="s">
        <v>1342</v>
      </c>
      <c r="X16" t="s">
        <v>1343</v>
      </c>
      <c r="Y16" t="s">
        <v>1344</v>
      </c>
      <c r="Z16" t="s">
        <v>1345</v>
      </c>
      <c r="AA16" t="s">
        <v>1345</v>
      </c>
    </row>
    <row r="17" spans="1:27" s="167" customFormat="1" ht="15" hidden="1" customHeight="1" outlineLevel="1" x14ac:dyDescent="0.25">
      <c r="A17" s="192" t="s">
        <v>179</v>
      </c>
      <c r="B17" s="221" t="s">
        <v>180</v>
      </c>
      <c r="C17" s="178" t="s">
        <v>228</v>
      </c>
      <c r="D17" s="167" t="s">
        <v>1200</v>
      </c>
      <c r="N17" t="s">
        <v>46</v>
      </c>
      <c r="O17" t="s">
        <v>233</v>
      </c>
      <c r="P17" t="s">
        <v>233</v>
      </c>
      <c r="Q17" t="s">
        <v>233</v>
      </c>
      <c r="R17" t="s">
        <v>233</v>
      </c>
      <c r="S17" t="s">
        <v>233</v>
      </c>
      <c r="T17" t="s">
        <v>233</v>
      </c>
      <c r="U17" t="s">
        <v>233</v>
      </c>
      <c r="V17" t="s">
        <v>233</v>
      </c>
      <c r="W17" t="s">
        <v>233</v>
      </c>
      <c r="X17" t="s">
        <v>233</v>
      </c>
      <c r="Y17" t="s">
        <v>233</v>
      </c>
      <c r="Z17" t="s">
        <v>233</v>
      </c>
      <c r="AA17" t="s">
        <v>233</v>
      </c>
    </row>
    <row r="18" spans="1:27" s="167" customFormat="1" ht="15" hidden="1" customHeight="1" outlineLevel="1" x14ac:dyDescent="0.25">
      <c r="A18" s="174" t="s">
        <v>230</v>
      </c>
      <c r="B18" s="193" t="s">
        <v>231</v>
      </c>
      <c r="N18" t="s">
        <v>46</v>
      </c>
      <c r="O18" t="s">
        <v>227</v>
      </c>
      <c r="P18" t="s">
        <v>227</v>
      </c>
      <c r="Q18" t="s">
        <v>227</v>
      </c>
      <c r="R18" t="s">
        <v>227</v>
      </c>
      <c r="S18" t="s">
        <v>227</v>
      </c>
      <c r="T18" t="s">
        <v>227</v>
      </c>
      <c r="U18" t="s">
        <v>227</v>
      </c>
      <c r="V18" t="s">
        <v>227</v>
      </c>
      <c r="W18" t="s">
        <v>227</v>
      </c>
      <c r="X18" t="s">
        <v>227</v>
      </c>
      <c r="Y18" t="s">
        <v>227</v>
      </c>
      <c r="Z18" t="s">
        <v>227</v>
      </c>
      <c r="AA18" t="s">
        <v>227</v>
      </c>
    </row>
    <row r="19" spans="1:27" s="167" customFormat="1" ht="9.9" hidden="1" customHeight="1" outlineLevel="1" x14ac:dyDescent="0.25">
      <c r="N19" t="s">
        <v>1243</v>
      </c>
      <c r="O19" t="s">
        <v>189</v>
      </c>
      <c r="P19" t="s">
        <v>189</v>
      </c>
      <c r="Q19" t="s">
        <v>189</v>
      </c>
      <c r="R19" t="s">
        <v>189</v>
      </c>
      <c r="S19" t="s">
        <v>189</v>
      </c>
      <c r="T19" t="s">
        <v>189</v>
      </c>
      <c r="U19" t="s">
        <v>189</v>
      </c>
      <c r="V19" t="s">
        <v>189</v>
      </c>
      <c r="W19" t="s">
        <v>189</v>
      </c>
      <c r="X19" t="s">
        <v>189</v>
      </c>
      <c r="Y19" t="s">
        <v>189</v>
      </c>
      <c r="Z19" t="s">
        <v>189</v>
      </c>
      <c r="AA19" t="s">
        <v>1244</v>
      </c>
    </row>
    <row r="20" spans="1:27" s="77" customFormat="1" ht="6.9" customHeight="1" collapsed="1" thickBot="1" x14ac:dyDescent="0.3">
      <c r="A20" s="167"/>
      <c r="B20" s="167"/>
      <c r="C20" s="167"/>
      <c r="D20" s="167"/>
      <c r="E20" s="167"/>
      <c r="F20" s="167"/>
      <c r="G20" s="167"/>
      <c r="H20" s="167"/>
      <c r="I20" s="167"/>
      <c r="J20" s="167"/>
      <c r="K20" s="167"/>
    </row>
    <row r="21" spans="1:27" s="77" customFormat="1" ht="15" customHeight="1" thickBot="1" x14ac:dyDescent="0.3">
      <c r="A21" s="194" t="s">
        <v>180</v>
      </c>
      <c r="B21" s="194" t="s">
        <v>180</v>
      </c>
      <c r="C21" s="195" t="s">
        <v>168</v>
      </c>
      <c r="D21" s="167"/>
      <c r="E21" s="184" t="s">
        <v>1346</v>
      </c>
      <c r="F21" s="167"/>
      <c r="G21" s="167"/>
      <c r="H21" s="167"/>
      <c r="I21" s="167"/>
      <c r="J21" s="167"/>
      <c r="K21" s="167"/>
      <c r="M21" s="368" t="s">
        <v>1246</v>
      </c>
      <c r="N21" s="367" t="s">
        <v>1196</v>
      </c>
    </row>
    <row r="22" spans="1:27" s="77" customFormat="1" ht="15" customHeight="1" thickBot="1" x14ac:dyDescent="0.3">
      <c r="A22" s="194">
        <v>1</v>
      </c>
      <c r="B22" s="194" t="s">
        <v>1221</v>
      </c>
      <c r="C22" s="194" t="s">
        <v>227</v>
      </c>
      <c r="D22" s="167"/>
      <c r="E22" s="167"/>
      <c r="F22" s="167"/>
      <c r="G22" s="167"/>
      <c r="H22" s="167"/>
      <c r="I22" s="167"/>
      <c r="J22" s="167"/>
      <c r="K22" s="167"/>
      <c r="M22" s="368" t="s">
        <v>1247</v>
      </c>
      <c r="N22" s="367" t="s">
        <v>1200</v>
      </c>
      <c r="O22" s="189" t="s">
        <v>1248</v>
      </c>
    </row>
    <row r="23" spans="1:27" s="77" customFormat="1" ht="15" customHeight="1" thickBot="1" x14ac:dyDescent="0.3">
      <c r="A23" s="194">
        <v>2</v>
      </c>
      <c r="B23" s="194" t="s">
        <v>1216</v>
      </c>
      <c r="C23" s="194" t="s">
        <v>1249</v>
      </c>
      <c r="D23" s="167"/>
      <c r="E23" s="167"/>
      <c r="F23" s="167"/>
      <c r="G23" s="167"/>
      <c r="H23" s="167"/>
      <c r="I23" s="167"/>
      <c r="J23" s="167"/>
      <c r="K23" s="167"/>
      <c r="M23" s="368" t="s">
        <v>1250</v>
      </c>
      <c r="N23" s="367" t="s">
        <v>180</v>
      </c>
      <c r="O23" s="189" t="s">
        <v>187</v>
      </c>
      <c r="T23" s="196"/>
      <c r="U23" s="197" t="s">
        <v>1252</v>
      </c>
    </row>
    <row r="24" spans="1:27" s="77" customFormat="1" ht="15" customHeight="1" thickBot="1" x14ac:dyDescent="0.3">
      <c r="A24" s="194">
        <v>3</v>
      </c>
      <c r="B24" s="194" t="s">
        <v>1253</v>
      </c>
      <c r="C24" s="194" t="s">
        <v>1254</v>
      </c>
      <c r="D24" s="167"/>
      <c r="E24" s="167"/>
      <c r="F24" s="167"/>
      <c r="G24" s="167"/>
      <c r="H24" s="167"/>
      <c r="I24" s="167"/>
      <c r="J24" s="167"/>
      <c r="K24" s="167"/>
      <c r="M24" s="368" t="s">
        <v>1255</v>
      </c>
      <c r="N24" s="367" t="s">
        <v>1304</v>
      </c>
      <c r="O24" s="189" t="s">
        <v>1248</v>
      </c>
      <c r="T24" s="198"/>
      <c r="U24" s="197" t="s">
        <v>1256</v>
      </c>
    </row>
    <row r="25" spans="1:27" s="77" customFormat="1" ht="15" customHeight="1" thickBot="1" x14ac:dyDescent="0.3">
      <c r="A25" s="167"/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M25" s="368" t="s">
        <v>1257</v>
      </c>
      <c r="N25" s="367" t="s">
        <v>187</v>
      </c>
      <c r="O25" s="189" t="s">
        <v>242</v>
      </c>
    </row>
    <row r="26" spans="1:27" s="77" customFormat="1" ht="15" customHeight="1" thickBot="1" x14ac:dyDescent="0.3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N26" s="367" t="s">
        <v>140</v>
      </c>
      <c r="O26" s="189" t="s">
        <v>1325</v>
      </c>
    </row>
    <row r="27" spans="1:27" s="77" customFormat="1" ht="15" customHeight="1" thickBot="1" x14ac:dyDescent="0.3">
      <c r="A27" s="167"/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P27" s="199" t="s">
        <v>1259</v>
      </c>
    </row>
    <row r="28" spans="1:27" s="77" customFormat="1" ht="8.4" customHeight="1" thickBot="1" x14ac:dyDescent="0.3">
      <c r="A28" s="167"/>
      <c r="B28" s="167"/>
      <c r="C28" s="167"/>
      <c r="D28" s="182" t="s">
        <v>178</v>
      </c>
      <c r="E28" s="183" t="s">
        <v>159</v>
      </c>
      <c r="F28" s="167"/>
      <c r="G28" s="167"/>
      <c r="H28" s="167"/>
      <c r="I28" s="167"/>
      <c r="J28" s="167"/>
      <c r="K28" s="167"/>
      <c r="M28" s="369"/>
      <c r="N28" s="370"/>
    </row>
    <row r="29" spans="1:27" s="77" customFormat="1" ht="29.1" customHeight="1" thickBot="1" x14ac:dyDescent="0.3">
      <c r="A29" s="167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M29" s="200" t="s">
        <v>1260</v>
      </c>
      <c r="N29" s="201"/>
      <c r="P29" s="199" t="s">
        <v>1261</v>
      </c>
    </row>
    <row r="30" spans="1:27" s="77" customFormat="1" ht="23.1" customHeight="1" x14ac:dyDescent="0.25">
      <c r="A30" s="167"/>
      <c r="B30" s="167"/>
      <c r="C30" s="167"/>
      <c r="D30" s="167"/>
      <c r="E30" s="167"/>
      <c r="F30" s="167"/>
      <c r="G30" s="222"/>
      <c r="H30" s="222"/>
      <c r="I30" s="222"/>
      <c r="J30" s="222"/>
      <c r="K30" s="222"/>
      <c r="M30" s="371"/>
      <c r="N30" s="372"/>
      <c r="O30" s="223" t="s">
        <v>187</v>
      </c>
      <c r="P30" s="223" t="s">
        <v>187</v>
      </c>
      <c r="Q30" s="223" t="s">
        <v>187</v>
      </c>
      <c r="R30" s="223" t="s">
        <v>187</v>
      </c>
      <c r="S30" s="223" t="s">
        <v>187</v>
      </c>
      <c r="T30" s="223" t="s">
        <v>187</v>
      </c>
      <c r="U30" s="223" t="s">
        <v>187</v>
      </c>
      <c r="V30" s="223" t="s">
        <v>187</v>
      </c>
      <c r="W30" s="223" t="s">
        <v>187</v>
      </c>
      <c r="X30" s="223" t="s">
        <v>187</v>
      </c>
      <c r="Y30" s="223" t="s">
        <v>187</v>
      </c>
      <c r="Z30" s="223" t="s">
        <v>187</v>
      </c>
      <c r="AA30" s="223" t="s">
        <v>187</v>
      </c>
    </row>
    <row r="31" spans="1:27" s="77" customFormat="1" ht="12.6" customHeight="1" thickBot="1" x14ac:dyDescent="0.3">
      <c r="A31" s="167"/>
      <c r="B31" s="167"/>
      <c r="C31" s="167"/>
      <c r="D31" s="167"/>
      <c r="E31" s="167"/>
      <c r="F31" s="167"/>
      <c r="G31" s="222"/>
      <c r="H31" s="222"/>
      <c r="I31" s="222"/>
      <c r="J31" s="222"/>
      <c r="K31" s="222"/>
      <c r="M31" s="224" t="s">
        <v>1262</v>
      </c>
      <c r="N31" s="225" t="s">
        <v>1263</v>
      </c>
      <c r="O31" s="226" t="s">
        <v>1313</v>
      </c>
      <c r="P31" s="226" t="s">
        <v>1314</v>
      </c>
      <c r="Q31" s="226" t="s">
        <v>1315</v>
      </c>
      <c r="R31" s="226" t="s">
        <v>1316</v>
      </c>
      <c r="S31" s="226" t="s">
        <v>1317</v>
      </c>
      <c r="T31" s="226" t="s">
        <v>1318</v>
      </c>
      <c r="U31" s="226" t="s">
        <v>1319</v>
      </c>
      <c r="V31" s="226" t="s">
        <v>1320</v>
      </c>
      <c r="W31" s="226" t="s">
        <v>1321</v>
      </c>
      <c r="X31" s="226" t="s">
        <v>1322</v>
      </c>
      <c r="Y31" s="226" t="s">
        <v>1323</v>
      </c>
      <c r="Z31" s="226" t="s">
        <v>1324</v>
      </c>
      <c r="AA31" s="226" t="s">
        <v>1325</v>
      </c>
    </row>
    <row r="32" spans="1:27" ht="9.9" customHeight="1" x14ac:dyDescent="0.2">
      <c r="G32" s="227"/>
      <c r="H32" s="227"/>
    </row>
    <row r="33" spans="7:27" ht="15" customHeight="1" x14ac:dyDescent="0.25">
      <c r="G33" s="227"/>
      <c r="H33" s="227"/>
      <c r="I33" s="228"/>
      <c r="J33" s="228"/>
      <c r="K33" s="228"/>
      <c r="M33" s="202" t="s">
        <v>1276</v>
      </c>
      <c r="N33" s="203" t="s">
        <v>1277</v>
      </c>
      <c r="O33" s="203">
        <v>738083</v>
      </c>
      <c r="P33" s="203">
        <v>738035</v>
      </c>
      <c r="Q33" s="203">
        <v>740608</v>
      </c>
      <c r="R33" s="203">
        <v>740149</v>
      </c>
      <c r="S33" s="203">
        <v>741582</v>
      </c>
      <c r="T33" s="203">
        <v>741869</v>
      </c>
      <c r="U33" s="203">
        <v>742177</v>
      </c>
      <c r="V33" s="203">
        <v>743409</v>
      </c>
      <c r="W33" s="203">
        <v>744644</v>
      </c>
      <c r="X33" s="203">
        <v>746047</v>
      </c>
      <c r="Y33" s="203">
        <v>746271</v>
      </c>
      <c r="Z33" s="203">
        <v>748020</v>
      </c>
      <c r="AA33" s="203">
        <v>8910894</v>
      </c>
    </row>
    <row r="34" spans="7:27" ht="15" customHeight="1" x14ac:dyDescent="0.25">
      <c r="G34" s="227"/>
      <c r="H34" s="227"/>
      <c r="I34" s="228"/>
      <c r="J34" s="228"/>
      <c r="K34" s="228"/>
      <c r="M34" s="204" t="s">
        <v>1278</v>
      </c>
      <c r="N34" s="205" t="s">
        <v>1279</v>
      </c>
      <c r="O34" s="206">
        <v>738083</v>
      </c>
      <c r="P34" s="206">
        <v>738035</v>
      </c>
      <c r="Q34" s="206">
        <v>740608</v>
      </c>
      <c r="R34" s="206">
        <v>740149</v>
      </c>
      <c r="S34" s="206">
        <v>741582</v>
      </c>
      <c r="T34" s="206">
        <v>741869</v>
      </c>
      <c r="U34" s="206">
        <v>742177</v>
      </c>
      <c r="V34" s="206">
        <v>743409</v>
      </c>
      <c r="W34" s="206">
        <v>744644</v>
      </c>
      <c r="X34" s="206">
        <v>746047</v>
      </c>
      <c r="Y34" s="206">
        <v>746271</v>
      </c>
      <c r="Z34" s="206">
        <v>748020</v>
      </c>
      <c r="AA34" s="206">
        <v>8910894</v>
      </c>
    </row>
    <row r="35" spans="7:27" ht="15" customHeight="1" x14ac:dyDescent="0.25">
      <c r="G35" s="227"/>
      <c r="H35" s="227"/>
      <c r="I35" s="228"/>
      <c r="J35" s="228"/>
      <c r="K35" s="228"/>
      <c r="M35" s="202" t="s">
        <v>1280</v>
      </c>
      <c r="N35" s="203" t="s">
        <v>1281</v>
      </c>
      <c r="O35" s="203">
        <v>79940</v>
      </c>
      <c r="P35" s="203">
        <v>80308</v>
      </c>
      <c r="Q35" s="203">
        <v>80688</v>
      </c>
      <c r="R35" s="203">
        <v>80439</v>
      </c>
      <c r="S35" s="203">
        <v>80647</v>
      </c>
      <c r="T35" s="203">
        <v>80647</v>
      </c>
      <c r="U35" s="203">
        <v>80443</v>
      </c>
      <c r="V35" s="203">
        <v>80842</v>
      </c>
      <c r="W35" s="203">
        <v>80830</v>
      </c>
      <c r="X35" s="203">
        <v>80866</v>
      </c>
      <c r="Y35" s="203">
        <v>80896</v>
      </c>
      <c r="Z35" s="203">
        <v>80922</v>
      </c>
      <c r="AA35" s="203">
        <v>967468</v>
      </c>
    </row>
    <row r="36" spans="7:27" ht="15" customHeight="1" x14ac:dyDescent="0.25">
      <c r="G36" s="227"/>
      <c r="H36" s="227"/>
      <c r="I36" s="228"/>
      <c r="J36" s="228"/>
      <c r="K36" s="228"/>
      <c r="M36" s="204" t="s">
        <v>1282</v>
      </c>
      <c r="N36" s="205" t="s">
        <v>1283</v>
      </c>
      <c r="O36" s="206">
        <v>79940</v>
      </c>
      <c r="P36" s="206">
        <v>80308</v>
      </c>
      <c r="Q36" s="206">
        <v>80688</v>
      </c>
      <c r="R36" s="206">
        <v>80439</v>
      </c>
      <c r="S36" s="206">
        <v>80647</v>
      </c>
      <c r="T36" s="206">
        <v>80647</v>
      </c>
      <c r="U36" s="206">
        <v>80443</v>
      </c>
      <c r="V36" s="206">
        <v>80842</v>
      </c>
      <c r="W36" s="206">
        <v>80830</v>
      </c>
      <c r="X36" s="206">
        <v>80866</v>
      </c>
      <c r="Y36" s="206">
        <v>80896</v>
      </c>
      <c r="Z36" s="206">
        <v>80922</v>
      </c>
      <c r="AA36" s="206">
        <v>967468</v>
      </c>
    </row>
    <row r="37" spans="7:27" ht="15" customHeight="1" x14ac:dyDescent="0.25">
      <c r="G37" s="227"/>
      <c r="H37" s="227"/>
      <c r="I37" s="228"/>
      <c r="J37" s="228"/>
      <c r="K37" s="228"/>
      <c r="M37" s="202" t="s">
        <v>1284</v>
      </c>
      <c r="N37" s="203" t="s">
        <v>1285</v>
      </c>
      <c r="O37" s="203">
        <v>1346</v>
      </c>
      <c r="P37" s="203">
        <v>1338</v>
      </c>
      <c r="Q37" s="203">
        <v>1335</v>
      </c>
      <c r="R37" s="203">
        <v>1328</v>
      </c>
      <c r="S37" s="203">
        <v>1336</v>
      </c>
      <c r="T37" s="203">
        <v>1326</v>
      </c>
      <c r="U37" s="203">
        <v>1338</v>
      </c>
      <c r="V37" s="203">
        <v>1323</v>
      </c>
      <c r="W37" s="203">
        <v>1326</v>
      </c>
      <c r="X37" s="203">
        <v>1325</v>
      </c>
      <c r="Y37" s="203">
        <v>1325</v>
      </c>
      <c r="Z37" s="203">
        <v>1318</v>
      </c>
      <c r="AA37" s="203">
        <v>15964</v>
      </c>
    </row>
    <row r="38" spans="7:27" ht="15" customHeight="1" x14ac:dyDescent="0.25">
      <c r="G38" s="227"/>
      <c r="H38" s="227"/>
      <c r="I38" s="228"/>
      <c r="J38" s="228"/>
      <c r="K38" s="228"/>
      <c r="M38" s="204" t="s">
        <v>1286</v>
      </c>
      <c r="N38" s="205" t="s">
        <v>1287</v>
      </c>
      <c r="O38" s="206">
        <v>14</v>
      </c>
      <c r="P38" s="206">
        <v>14</v>
      </c>
      <c r="Q38" s="206">
        <v>14</v>
      </c>
      <c r="R38" s="206">
        <v>14</v>
      </c>
      <c r="S38" s="206">
        <v>14</v>
      </c>
      <c r="T38" s="206">
        <v>14</v>
      </c>
      <c r="U38" s="206">
        <v>14</v>
      </c>
      <c r="V38" s="206">
        <v>14</v>
      </c>
      <c r="W38" s="206">
        <v>14</v>
      </c>
      <c r="X38" s="206">
        <v>14</v>
      </c>
      <c r="Y38" s="206">
        <v>14</v>
      </c>
      <c r="Z38" s="206">
        <v>14</v>
      </c>
      <c r="AA38" s="206">
        <v>168</v>
      </c>
    </row>
    <row r="39" spans="7:27" ht="15" customHeight="1" x14ac:dyDescent="0.25">
      <c r="G39" s="227"/>
      <c r="H39" s="227"/>
      <c r="I39" s="228"/>
      <c r="J39" s="228"/>
      <c r="K39" s="228"/>
      <c r="M39" s="204" t="s">
        <v>1288</v>
      </c>
      <c r="N39" s="205" t="s">
        <v>1289</v>
      </c>
      <c r="O39" s="206">
        <v>1332</v>
      </c>
      <c r="P39" s="206">
        <v>1324</v>
      </c>
      <c r="Q39" s="206">
        <v>1321</v>
      </c>
      <c r="R39" s="206">
        <v>1314</v>
      </c>
      <c r="S39" s="206">
        <v>1322</v>
      </c>
      <c r="T39" s="206">
        <v>1312</v>
      </c>
      <c r="U39" s="206">
        <v>1324</v>
      </c>
      <c r="V39" s="206">
        <v>1309</v>
      </c>
      <c r="W39" s="206">
        <v>1312</v>
      </c>
      <c r="X39" s="206">
        <v>1311</v>
      </c>
      <c r="Y39" s="206">
        <v>1311</v>
      </c>
      <c r="Z39" s="206">
        <v>1304</v>
      </c>
      <c r="AA39" s="206">
        <v>15796</v>
      </c>
    </row>
    <row r="40" spans="7:27" ht="15" customHeight="1" x14ac:dyDescent="0.25">
      <c r="G40" s="227"/>
      <c r="H40" s="227"/>
      <c r="I40" s="228"/>
      <c r="J40" s="228"/>
      <c r="K40" s="228"/>
      <c r="M40" s="202" t="s">
        <v>1347</v>
      </c>
      <c r="N40" s="203" t="s">
        <v>1348</v>
      </c>
      <c r="O40" s="203">
        <v>188</v>
      </c>
      <c r="P40" s="203">
        <v>186</v>
      </c>
      <c r="Q40" s="203">
        <v>194</v>
      </c>
      <c r="R40" s="203">
        <v>250</v>
      </c>
      <c r="S40" s="203">
        <v>193</v>
      </c>
      <c r="T40" s="203">
        <v>193</v>
      </c>
      <c r="U40" s="203">
        <v>194</v>
      </c>
      <c r="V40" s="203">
        <v>193</v>
      </c>
      <c r="W40" s="203">
        <v>197</v>
      </c>
      <c r="X40" s="203">
        <v>193</v>
      </c>
      <c r="Y40" s="203">
        <v>195</v>
      </c>
      <c r="Z40" s="203">
        <v>193</v>
      </c>
      <c r="AA40" s="203">
        <v>2369</v>
      </c>
    </row>
    <row r="41" spans="7:27" ht="15" customHeight="1" x14ac:dyDescent="0.25">
      <c r="G41" s="227"/>
      <c r="H41" s="227"/>
      <c r="I41" s="228"/>
      <c r="J41" s="228"/>
      <c r="K41" s="228"/>
      <c r="M41" s="204" t="s">
        <v>1349</v>
      </c>
      <c r="N41" s="205" t="s">
        <v>1350</v>
      </c>
      <c r="O41" s="206">
        <v>188</v>
      </c>
      <c r="P41" s="206">
        <v>186</v>
      </c>
      <c r="Q41" s="206">
        <v>194</v>
      </c>
      <c r="R41" s="206">
        <v>250</v>
      </c>
      <c r="S41" s="206">
        <v>193</v>
      </c>
      <c r="T41" s="206">
        <v>193</v>
      </c>
      <c r="U41" s="206">
        <v>194</v>
      </c>
      <c r="V41" s="206">
        <v>193</v>
      </c>
      <c r="W41" s="206">
        <v>197</v>
      </c>
      <c r="X41" s="206">
        <v>193</v>
      </c>
      <c r="Y41" s="206">
        <v>195</v>
      </c>
      <c r="Z41" s="206">
        <v>193</v>
      </c>
      <c r="AA41" s="206">
        <v>2369</v>
      </c>
    </row>
    <row r="42" spans="7:27" ht="15" customHeight="1" x14ac:dyDescent="0.25">
      <c r="G42" s="227"/>
      <c r="H42" s="227"/>
      <c r="I42" s="228"/>
      <c r="J42" s="228"/>
      <c r="K42" s="228"/>
      <c r="M42" s="202" t="s">
        <v>1290</v>
      </c>
      <c r="N42" s="203" t="s">
        <v>1291</v>
      </c>
      <c r="O42" s="203">
        <v>9302</v>
      </c>
      <c r="P42" s="203">
        <v>9371</v>
      </c>
      <c r="Q42" s="203">
        <v>9357</v>
      </c>
      <c r="R42" s="203">
        <v>9356</v>
      </c>
      <c r="S42" s="203">
        <v>9391</v>
      </c>
      <c r="T42" s="203">
        <v>9418</v>
      </c>
      <c r="U42" s="203">
        <v>9418</v>
      </c>
      <c r="V42" s="203">
        <v>9463</v>
      </c>
      <c r="W42" s="203">
        <v>9459</v>
      </c>
      <c r="X42" s="203">
        <v>9497</v>
      </c>
      <c r="Y42" s="203">
        <v>9487</v>
      </c>
      <c r="Z42" s="203">
        <v>9508</v>
      </c>
      <c r="AA42" s="203">
        <v>113027</v>
      </c>
    </row>
    <row r="43" spans="7:27" ht="15" customHeight="1" x14ac:dyDescent="0.25">
      <c r="G43" s="227"/>
      <c r="H43" s="227"/>
      <c r="I43" s="228"/>
      <c r="J43" s="228"/>
      <c r="K43" s="228"/>
      <c r="M43" s="204" t="s">
        <v>1292</v>
      </c>
      <c r="N43" s="205" t="s">
        <v>1293</v>
      </c>
      <c r="O43" s="206">
        <v>9302</v>
      </c>
      <c r="P43" s="206">
        <v>9371</v>
      </c>
      <c r="Q43" s="206">
        <v>9357</v>
      </c>
      <c r="R43" s="206">
        <v>9356</v>
      </c>
      <c r="S43" s="206">
        <v>9391</v>
      </c>
      <c r="T43" s="206">
        <v>9418</v>
      </c>
      <c r="U43" s="206">
        <v>9418</v>
      </c>
      <c r="V43" s="206">
        <v>9463</v>
      </c>
      <c r="W43" s="206">
        <v>9459</v>
      </c>
      <c r="X43" s="206">
        <v>9497</v>
      </c>
      <c r="Y43" s="206">
        <v>9487</v>
      </c>
      <c r="Z43" s="206">
        <v>9508</v>
      </c>
      <c r="AA43" s="206">
        <v>113027</v>
      </c>
    </row>
    <row r="44" spans="7:27" ht="15" customHeight="1" x14ac:dyDescent="0.25">
      <c r="G44" s="227"/>
      <c r="H44" s="227"/>
      <c r="I44" s="228"/>
      <c r="J44" s="228"/>
      <c r="K44" s="228"/>
      <c r="M44" s="202" t="s">
        <v>1197</v>
      </c>
      <c r="N44" s="203" t="s">
        <v>1294</v>
      </c>
      <c r="O44" s="203">
        <v>828859</v>
      </c>
      <c r="P44" s="203">
        <v>829238</v>
      </c>
      <c r="Q44" s="203">
        <v>832182</v>
      </c>
      <c r="R44" s="203">
        <v>831522</v>
      </c>
      <c r="S44" s="203">
        <v>833149</v>
      </c>
      <c r="T44" s="203">
        <v>833453</v>
      </c>
      <c r="U44" s="203">
        <v>833570</v>
      </c>
      <c r="V44" s="203">
        <v>835230</v>
      </c>
      <c r="W44" s="203">
        <v>836456</v>
      </c>
      <c r="X44" s="203">
        <v>837928</v>
      </c>
      <c r="Y44" s="203">
        <v>838174</v>
      </c>
      <c r="Z44" s="203">
        <v>839961</v>
      </c>
      <c r="AA44" s="203">
        <v>10009722</v>
      </c>
    </row>
    <row r="45" spans="7:27" ht="15" customHeight="1" x14ac:dyDescent="0.2">
      <c r="G45" s="227"/>
      <c r="H45" s="227"/>
      <c r="I45" s="228"/>
      <c r="J45" s="228"/>
      <c r="K45" s="228"/>
    </row>
    <row r="46" spans="7:27" ht="15" customHeight="1" x14ac:dyDescent="0.2">
      <c r="G46" s="227"/>
      <c r="H46" s="227"/>
      <c r="I46" s="228"/>
      <c r="J46" s="228"/>
      <c r="K46" s="228"/>
    </row>
    <row r="47" spans="7:27" ht="15" customHeight="1" x14ac:dyDescent="0.2">
      <c r="G47" s="227"/>
      <c r="H47" s="227"/>
      <c r="I47" s="228"/>
      <c r="J47" s="228"/>
      <c r="K47" s="228"/>
    </row>
    <row r="48" spans="7:27" ht="15" customHeight="1" x14ac:dyDescent="0.2">
      <c r="G48" s="227"/>
      <c r="H48" s="227"/>
      <c r="I48" s="228"/>
      <c r="J48" s="228"/>
      <c r="K48" s="228"/>
    </row>
    <row r="49" spans="7:11" ht="15" customHeight="1" x14ac:dyDescent="0.2">
      <c r="G49" s="227"/>
      <c r="H49" s="227"/>
      <c r="I49" s="228"/>
      <c r="J49" s="228"/>
      <c r="K49" s="228"/>
    </row>
    <row r="50" spans="7:11" ht="15" customHeight="1" x14ac:dyDescent="0.2">
      <c r="G50" s="227"/>
      <c r="H50" s="227"/>
      <c r="I50" s="228"/>
      <c r="J50" s="228"/>
      <c r="K50" s="228"/>
    </row>
    <row r="51" spans="7:11" ht="15" customHeight="1" x14ac:dyDescent="0.2">
      <c r="G51" s="227"/>
      <c r="H51" s="227"/>
      <c r="I51" s="228"/>
      <c r="J51" s="228"/>
      <c r="K51" s="228"/>
    </row>
    <row r="52" spans="7:11" ht="15" customHeight="1" x14ac:dyDescent="0.2">
      <c r="G52" s="227"/>
      <c r="H52" s="227"/>
      <c r="I52" s="228"/>
      <c r="J52" s="228"/>
      <c r="K52" s="228"/>
    </row>
    <row r="53" spans="7:11" ht="15" customHeight="1" x14ac:dyDescent="0.2">
      <c r="G53" s="227"/>
      <c r="H53" s="227"/>
      <c r="I53" s="228"/>
      <c r="J53" s="228"/>
      <c r="K53" s="228"/>
    </row>
    <row r="54" spans="7:11" ht="15" customHeight="1" x14ac:dyDescent="0.2">
      <c r="G54" s="227"/>
      <c r="H54" s="227"/>
      <c r="I54" s="228"/>
      <c r="J54" s="228"/>
      <c r="K54" s="228"/>
    </row>
    <row r="55" spans="7:11" ht="15" customHeight="1" x14ac:dyDescent="0.2">
      <c r="G55" s="227"/>
      <c r="H55" s="227"/>
      <c r="I55" s="228"/>
      <c r="J55" s="228"/>
      <c r="K55" s="228"/>
    </row>
    <row r="56" spans="7:11" ht="15" customHeight="1" x14ac:dyDescent="0.2">
      <c r="G56" s="227"/>
      <c r="H56" s="227"/>
      <c r="I56" s="228"/>
      <c r="J56" s="228"/>
      <c r="K56" s="228"/>
    </row>
    <row r="57" spans="7:11" ht="15" customHeight="1" x14ac:dyDescent="0.2">
      <c r="G57" s="227"/>
      <c r="H57" s="227"/>
      <c r="I57" s="228"/>
      <c r="J57" s="228"/>
      <c r="K57" s="228"/>
    </row>
    <row r="58" spans="7:11" ht="15" customHeight="1" x14ac:dyDescent="0.2">
      <c r="G58" s="227"/>
      <c r="H58" s="227"/>
      <c r="I58" s="228"/>
      <c r="J58" s="228"/>
      <c r="K58" s="228"/>
    </row>
    <row r="59" spans="7:11" ht="15" customHeight="1" x14ac:dyDescent="0.2">
      <c r="G59" s="227"/>
      <c r="H59" s="227"/>
      <c r="I59" s="228"/>
      <c r="J59" s="228"/>
      <c r="K59" s="228"/>
    </row>
    <row r="60" spans="7:11" ht="15" customHeight="1" x14ac:dyDescent="0.2">
      <c r="G60" s="227"/>
      <c r="H60" s="227"/>
      <c r="I60" s="228"/>
      <c r="J60" s="228"/>
      <c r="K60" s="228"/>
    </row>
    <row r="61" spans="7:11" ht="15" customHeight="1" x14ac:dyDescent="0.2">
      <c r="G61" s="227"/>
      <c r="H61" s="227"/>
      <c r="I61" s="228"/>
      <c r="J61" s="228"/>
      <c r="K61" s="228"/>
    </row>
    <row r="62" spans="7:11" ht="15" customHeight="1" x14ac:dyDescent="0.2">
      <c r="G62" s="227"/>
      <c r="H62" s="227"/>
      <c r="I62" s="228"/>
      <c r="J62" s="228"/>
      <c r="K62" s="228"/>
    </row>
    <row r="63" spans="7:11" ht="15" customHeight="1" x14ac:dyDescent="0.2">
      <c r="G63" s="227"/>
      <c r="H63" s="227"/>
      <c r="I63" s="228"/>
      <c r="J63" s="228"/>
      <c r="K63" s="228"/>
    </row>
    <row r="64" spans="7:11" ht="15" customHeight="1" x14ac:dyDescent="0.2">
      <c r="G64" s="227"/>
      <c r="H64" s="227"/>
      <c r="I64" s="228"/>
      <c r="J64" s="228"/>
      <c r="K64" s="228"/>
    </row>
    <row r="65" spans="7:11" ht="15" customHeight="1" x14ac:dyDescent="0.2">
      <c r="G65" s="227"/>
      <c r="H65" s="227"/>
      <c r="I65" s="228"/>
      <c r="J65" s="228"/>
      <c r="K65" s="228"/>
    </row>
    <row r="66" spans="7:11" ht="15" customHeight="1" x14ac:dyDescent="0.2">
      <c r="G66" s="227"/>
      <c r="H66" s="227"/>
      <c r="I66" s="228"/>
      <c r="J66" s="228"/>
      <c r="K66" s="228"/>
    </row>
    <row r="67" spans="7:11" ht="15" customHeight="1" x14ac:dyDescent="0.2">
      <c r="G67" s="227"/>
      <c r="H67" s="227"/>
      <c r="I67" s="228"/>
      <c r="J67" s="228"/>
      <c r="K67" s="228"/>
    </row>
    <row r="68" spans="7:11" ht="15" customHeight="1" x14ac:dyDescent="0.2">
      <c r="G68" s="227"/>
      <c r="H68" s="227"/>
      <c r="I68" s="228"/>
      <c r="J68" s="228"/>
      <c r="K68" s="228"/>
    </row>
    <row r="69" spans="7:11" ht="15" customHeight="1" x14ac:dyDescent="0.2">
      <c r="G69" s="227"/>
      <c r="H69" s="227"/>
      <c r="I69" s="228"/>
      <c r="J69" s="228"/>
      <c r="K69" s="228"/>
    </row>
    <row r="70" spans="7:11" ht="15" customHeight="1" x14ac:dyDescent="0.2">
      <c r="G70" s="227"/>
      <c r="H70" s="227"/>
      <c r="I70" s="228"/>
      <c r="J70" s="228"/>
      <c r="K70" s="228"/>
    </row>
    <row r="71" spans="7:11" ht="15" customHeight="1" x14ac:dyDescent="0.2">
      <c r="G71" s="227"/>
      <c r="H71" s="227"/>
      <c r="I71" s="228"/>
      <c r="J71" s="228"/>
      <c r="K71" s="228"/>
    </row>
    <row r="72" spans="7:11" ht="15" customHeight="1" x14ac:dyDescent="0.2">
      <c r="G72" s="227"/>
      <c r="H72" s="227"/>
      <c r="I72" s="228"/>
      <c r="J72" s="228"/>
      <c r="K72" s="228"/>
    </row>
    <row r="73" spans="7:11" ht="15" customHeight="1" x14ac:dyDescent="0.2">
      <c r="G73" s="227"/>
      <c r="H73" s="227"/>
      <c r="I73" s="228"/>
      <c r="J73" s="228"/>
      <c r="K73" s="228"/>
    </row>
    <row r="74" spans="7:11" ht="15" customHeight="1" x14ac:dyDescent="0.2">
      <c r="G74" s="227"/>
      <c r="H74" s="227"/>
      <c r="I74" s="228"/>
      <c r="J74" s="228"/>
      <c r="K74" s="228"/>
    </row>
    <row r="75" spans="7:11" ht="15" customHeight="1" x14ac:dyDescent="0.2">
      <c r="G75" s="227"/>
      <c r="H75" s="227"/>
      <c r="I75" s="228"/>
      <c r="J75" s="228"/>
      <c r="K75" s="228"/>
    </row>
    <row r="76" spans="7:11" ht="15" customHeight="1" x14ac:dyDescent="0.2">
      <c r="G76" s="227"/>
      <c r="H76" s="227"/>
      <c r="I76" s="228"/>
      <c r="J76" s="228"/>
      <c r="K76" s="228"/>
    </row>
    <row r="77" spans="7:11" ht="15" customHeight="1" x14ac:dyDescent="0.2">
      <c r="G77" s="227"/>
      <c r="H77" s="227"/>
      <c r="I77" s="228"/>
      <c r="J77" s="228"/>
      <c r="K77" s="228"/>
    </row>
    <row r="78" spans="7:11" ht="15" customHeight="1" x14ac:dyDescent="0.2">
      <c r="G78" s="227"/>
      <c r="H78" s="227"/>
      <c r="I78" s="228"/>
      <c r="J78" s="228"/>
      <c r="K78" s="228"/>
    </row>
    <row r="79" spans="7:11" ht="15" customHeight="1" x14ac:dyDescent="0.2">
      <c r="G79" s="227"/>
      <c r="H79" s="227"/>
      <c r="I79" s="228"/>
      <c r="J79" s="228"/>
      <c r="K79" s="228"/>
    </row>
    <row r="80" spans="7:11" ht="15" customHeight="1" x14ac:dyDescent="0.2">
      <c r="G80" s="227"/>
      <c r="H80" s="227"/>
      <c r="I80" s="228"/>
      <c r="J80" s="228"/>
      <c r="K80" s="228"/>
    </row>
    <row r="81" spans="7:11" ht="15" customHeight="1" x14ac:dyDescent="0.2">
      <c r="G81" s="227"/>
      <c r="H81" s="227"/>
      <c r="I81" s="228"/>
      <c r="J81" s="228"/>
      <c r="K81" s="228"/>
    </row>
    <row r="82" spans="7:11" ht="15" customHeight="1" x14ac:dyDescent="0.2">
      <c r="G82" s="227"/>
      <c r="H82" s="227"/>
      <c r="I82" s="228"/>
      <c r="J82" s="228"/>
      <c r="K82" s="228"/>
    </row>
    <row r="83" spans="7:11" ht="15" customHeight="1" x14ac:dyDescent="0.2">
      <c r="G83" s="227"/>
      <c r="H83" s="227"/>
      <c r="I83" s="228"/>
      <c r="J83" s="228"/>
      <c r="K83" s="228"/>
    </row>
    <row r="84" spans="7:11" ht="15" customHeight="1" x14ac:dyDescent="0.2">
      <c r="G84" s="227"/>
      <c r="H84" s="227"/>
      <c r="I84" s="228"/>
      <c r="J84" s="228"/>
      <c r="K84" s="228"/>
    </row>
    <row r="85" spans="7:11" ht="15" customHeight="1" x14ac:dyDescent="0.2">
      <c r="G85" s="227"/>
      <c r="H85" s="227"/>
      <c r="I85" s="228"/>
      <c r="J85" s="228"/>
      <c r="K85" s="228"/>
    </row>
    <row r="86" spans="7:11" ht="15" customHeight="1" x14ac:dyDescent="0.2">
      <c r="G86" s="227"/>
      <c r="H86" s="227"/>
      <c r="I86" s="228"/>
      <c r="J86" s="228"/>
      <c r="K86" s="228"/>
    </row>
    <row r="87" spans="7:11" ht="15" customHeight="1" x14ac:dyDescent="0.2">
      <c r="G87" s="227"/>
      <c r="H87" s="227"/>
      <c r="I87" s="228"/>
      <c r="J87" s="228"/>
      <c r="K87" s="228"/>
    </row>
    <row r="88" spans="7:11" ht="15" customHeight="1" x14ac:dyDescent="0.2">
      <c r="G88" s="227"/>
      <c r="H88" s="227"/>
      <c r="I88" s="228"/>
      <c r="J88" s="228"/>
      <c r="K88" s="228"/>
    </row>
    <row r="89" spans="7:11" ht="15" customHeight="1" x14ac:dyDescent="0.2">
      <c r="G89" s="227"/>
      <c r="H89" s="227"/>
      <c r="I89" s="228"/>
      <c r="J89" s="228"/>
      <c r="K89" s="228"/>
    </row>
    <row r="90" spans="7:11" ht="15" customHeight="1" x14ac:dyDescent="0.2">
      <c r="G90" s="227"/>
      <c r="H90" s="227"/>
      <c r="I90" s="228"/>
      <c r="J90" s="228"/>
      <c r="K90" s="228"/>
    </row>
    <row r="91" spans="7:11" ht="15" customHeight="1" x14ac:dyDescent="0.2">
      <c r="G91" s="227"/>
      <c r="H91" s="227"/>
      <c r="I91" s="228"/>
      <c r="J91" s="228"/>
      <c r="K91" s="228"/>
    </row>
    <row r="92" spans="7:11" ht="15" customHeight="1" x14ac:dyDescent="0.2">
      <c r="G92" s="227"/>
      <c r="H92" s="227"/>
      <c r="I92" s="228"/>
      <c r="J92" s="228"/>
      <c r="K92" s="228"/>
    </row>
    <row r="93" spans="7:11" ht="15" customHeight="1" x14ac:dyDescent="0.2">
      <c r="G93" s="227"/>
      <c r="H93" s="227"/>
      <c r="I93" s="228"/>
      <c r="J93" s="228"/>
      <c r="K93" s="228"/>
    </row>
    <row r="94" spans="7:11" ht="15" customHeight="1" x14ac:dyDescent="0.2">
      <c r="G94" s="227"/>
      <c r="H94" s="227"/>
      <c r="I94" s="228"/>
      <c r="J94" s="228"/>
      <c r="K94" s="228"/>
    </row>
    <row r="95" spans="7:11" ht="15" customHeight="1" x14ac:dyDescent="0.2">
      <c r="G95" s="227"/>
      <c r="H95" s="227"/>
      <c r="I95" s="228"/>
      <c r="J95" s="228"/>
      <c r="K95" s="228"/>
    </row>
    <row r="96" spans="7:11" ht="15" customHeight="1" x14ac:dyDescent="0.2">
      <c r="G96" s="227"/>
      <c r="H96" s="227"/>
      <c r="I96" s="228"/>
      <c r="J96" s="228"/>
      <c r="K96" s="228"/>
    </row>
    <row r="97" spans="7:11" ht="15" customHeight="1" x14ac:dyDescent="0.2">
      <c r="G97" s="227"/>
      <c r="H97" s="227"/>
      <c r="I97" s="228"/>
      <c r="J97" s="228"/>
      <c r="K97" s="228"/>
    </row>
    <row r="98" spans="7:11" ht="15" customHeight="1" x14ac:dyDescent="0.2">
      <c r="G98" s="227"/>
      <c r="H98" s="227"/>
      <c r="I98" s="228"/>
      <c r="J98" s="228"/>
      <c r="K98" s="228"/>
    </row>
    <row r="99" spans="7:11" ht="15" customHeight="1" x14ac:dyDescent="0.2">
      <c r="G99" s="227"/>
      <c r="H99" s="227"/>
      <c r="I99" s="228"/>
      <c r="J99" s="228"/>
      <c r="K99" s="228"/>
    </row>
    <row r="100" spans="7:11" ht="15" customHeight="1" x14ac:dyDescent="0.2">
      <c r="G100" s="227"/>
      <c r="H100" s="227"/>
      <c r="I100" s="228"/>
      <c r="J100" s="228"/>
      <c r="K100" s="228"/>
    </row>
    <row r="101" spans="7:11" ht="15" customHeight="1" x14ac:dyDescent="0.2">
      <c r="G101" s="227"/>
      <c r="H101" s="227"/>
      <c r="I101" s="228"/>
      <c r="J101" s="228"/>
      <c r="K101" s="228"/>
    </row>
    <row r="102" spans="7:11" ht="15" customHeight="1" x14ac:dyDescent="0.2">
      <c r="G102" s="227"/>
      <c r="H102" s="227"/>
      <c r="I102" s="228"/>
      <c r="J102" s="228"/>
      <c r="K102" s="228"/>
    </row>
    <row r="103" spans="7:11" ht="15" customHeight="1" x14ac:dyDescent="0.2">
      <c r="G103" s="227"/>
      <c r="H103" s="227"/>
      <c r="I103" s="228"/>
      <c r="J103" s="228"/>
      <c r="K103" s="228"/>
    </row>
    <row r="104" spans="7:11" ht="15" customHeight="1" x14ac:dyDescent="0.2">
      <c r="G104" s="227"/>
      <c r="H104" s="227"/>
      <c r="I104" s="228"/>
      <c r="J104" s="228"/>
      <c r="K104" s="228"/>
    </row>
    <row r="105" spans="7:11" ht="15" customHeight="1" x14ac:dyDescent="0.2">
      <c r="G105" s="227"/>
      <c r="H105" s="227"/>
      <c r="I105" s="228"/>
      <c r="J105" s="228"/>
      <c r="K105" s="228"/>
    </row>
    <row r="106" spans="7:11" ht="15" customHeight="1" x14ac:dyDescent="0.2">
      <c r="G106" s="227"/>
      <c r="H106" s="227"/>
      <c r="I106" s="228"/>
      <c r="J106" s="228"/>
      <c r="K106" s="228"/>
    </row>
    <row r="107" spans="7:11" ht="15" customHeight="1" x14ac:dyDescent="0.2">
      <c r="G107" s="227"/>
      <c r="H107" s="227"/>
      <c r="I107" s="228"/>
      <c r="J107" s="228"/>
      <c r="K107" s="228"/>
    </row>
    <row r="108" spans="7:11" ht="15" customHeight="1" x14ac:dyDescent="0.2">
      <c r="G108" s="227"/>
      <c r="H108" s="227"/>
      <c r="I108" s="228"/>
      <c r="J108" s="228"/>
      <c r="K108" s="228"/>
    </row>
    <row r="109" spans="7:11" ht="15" customHeight="1" x14ac:dyDescent="0.2">
      <c r="G109" s="227"/>
      <c r="H109" s="227"/>
      <c r="I109" s="228"/>
      <c r="J109" s="228"/>
      <c r="K109" s="228"/>
    </row>
    <row r="110" spans="7:11" ht="15" customHeight="1" x14ac:dyDescent="0.2">
      <c r="G110" s="227"/>
      <c r="H110" s="227"/>
      <c r="I110" s="228"/>
      <c r="J110" s="228"/>
      <c r="K110" s="228"/>
    </row>
    <row r="111" spans="7:11" ht="15" customHeight="1" x14ac:dyDescent="0.2">
      <c r="G111" s="227"/>
      <c r="H111" s="227"/>
      <c r="I111" s="228"/>
      <c r="J111" s="228"/>
      <c r="K111" s="228"/>
    </row>
    <row r="112" spans="7:11" ht="15" customHeight="1" x14ac:dyDescent="0.2">
      <c r="G112" s="227"/>
      <c r="H112" s="227"/>
      <c r="I112" s="228"/>
      <c r="J112" s="228"/>
      <c r="K112" s="228"/>
    </row>
    <row r="113" spans="7:11" ht="15" customHeight="1" x14ac:dyDescent="0.2">
      <c r="G113" s="227"/>
      <c r="H113" s="227"/>
      <c r="I113" s="228"/>
      <c r="J113" s="228"/>
      <c r="K113" s="228"/>
    </row>
    <row r="114" spans="7:11" ht="15" customHeight="1" x14ac:dyDescent="0.2">
      <c r="G114" s="227"/>
      <c r="H114" s="227"/>
      <c r="I114" s="228"/>
      <c r="J114" s="228"/>
      <c r="K114" s="228"/>
    </row>
    <row r="115" spans="7:11" ht="15" customHeight="1" x14ac:dyDescent="0.2">
      <c r="G115" s="227"/>
      <c r="H115" s="227"/>
      <c r="I115" s="228"/>
      <c r="J115" s="228"/>
      <c r="K115" s="228"/>
    </row>
    <row r="116" spans="7:11" ht="15" customHeight="1" x14ac:dyDescent="0.2">
      <c r="G116" s="227"/>
      <c r="H116" s="227"/>
      <c r="I116" s="228"/>
      <c r="J116" s="228"/>
      <c r="K116" s="228"/>
    </row>
    <row r="117" spans="7:11" ht="15" customHeight="1" x14ac:dyDescent="0.2">
      <c r="G117" s="227"/>
      <c r="H117" s="227"/>
      <c r="I117" s="228"/>
      <c r="J117" s="228"/>
      <c r="K117" s="228"/>
    </row>
    <row r="118" spans="7:11" ht="15" customHeight="1" x14ac:dyDescent="0.2">
      <c r="G118" s="227"/>
      <c r="H118" s="227"/>
      <c r="I118" s="228"/>
      <c r="J118" s="228"/>
      <c r="K118" s="228"/>
    </row>
    <row r="119" spans="7:11" ht="15" customHeight="1" x14ac:dyDescent="0.2">
      <c r="G119" s="227"/>
      <c r="H119" s="227"/>
      <c r="I119" s="228"/>
      <c r="J119" s="228"/>
      <c r="K119" s="228"/>
    </row>
    <row r="120" spans="7:11" ht="15" customHeight="1" x14ac:dyDescent="0.2">
      <c r="G120" s="227"/>
      <c r="H120" s="227"/>
      <c r="I120" s="228"/>
      <c r="J120" s="228"/>
      <c r="K120" s="228"/>
    </row>
    <row r="121" spans="7:11" ht="15" customHeight="1" x14ac:dyDescent="0.2">
      <c r="G121" s="227"/>
      <c r="H121" s="227"/>
      <c r="I121" s="228"/>
      <c r="J121" s="228"/>
      <c r="K121" s="228"/>
    </row>
    <row r="122" spans="7:11" ht="15" customHeight="1" x14ac:dyDescent="0.2">
      <c r="G122" s="227"/>
      <c r="H122" s="227"/>
      <c r="I122" s="228"/>
      <c r="J122" s="228"/>
      <c r="K122" s="228"/>
    </row>
    <row r="123" spans="7:11" ht="15" customHeight="1" x14ac:dyDescent="0.2">
      <c r="G123" s="227"/>
      <c r="H123" s="227"/>
      <c r="I123" s="228"/>
      <c r="J123" s="228"/>
      <c r="K123" s="228"/>
    </row>
    <row r="124" spans="7:11" ht="15" customHeight="1" x14ac:dyDescent="0.2">
      <c r="G124" s="227"/>
      <c r="H124" s="227"/>
      <c r="I124" s="228"/>
      <c r="J124" s="228"/>
      <c r="K124" s="228"/>
    </row>
    <row r="125" spans="7:11" ht="15" customHeight="1" x14ac:dyDescent="0.2">
      <c r="G125" s="227"/>
      <c r="H125" s="227"/>
      <c r="I125" s="228"/>
      <c r="J125" s="228"/>
      <c r="K125" s="228"/>
    </row>
    <row r="126" spans="7:11" ht="15" customHeight="1" x14ac:dyDescent="0.2">
      <c r="G126" s="227"/>
      <c r="H126" s="227"/>
      <c r="I126" s="228"/>
      <c r="J126" s="228"/>
      <c r="K126" s="228"/>
    </row>
    <row r="127" spans="7:11" ht="15" customHeight="1" x14ac:dyDescent="0.2">
      <c r="G127" s="227"/>
      <c r="H127" s="227"/>
      <c r="I127" s="228"/>
      <c r="J127" s="228"/>
      <c r="K127" s="228"/>
    </row>
    <row r="128" spans="7:11" ht="15" customHeight="1" x14ac:dyDescent="0.2">
      <c r="G128" s="227"/>
      <c r="H128" s="227"/>
      <c r="I128" s="228"/>
      <c r="J128" s="228"/>
      <c r="K128" s="228"/>
    </row>
    <row r="129" spans="7:11" ht="15" customHeight="1" x14ac:dyDescent="0.2">
      <c r="G129" s="227"/>
      <c r="H129" s="227"/>
      <c r="I129" s="228"/>
      <c r="J129" s="228"/>
      <c r="K129" s="228"/>
    </row>
    <row r="130" spans="7:11" ht="15" customHeight="1" x14ac:dyDescent="0.2">
      <c r="G130" s="227"/>
      <c r="H130" s="227"/>
      <c r="I130" s="228"/>
      <c r="J130" s="228"/>
      <c r="K130" s="228"/>
    </row>
    <row r="131" spans="7:11" ht="15" customHeight="1" x14ac:dyDescent="0.2">
      <c r="G131" s="227"/>
      <c r="H131" s="227"/>
      <c r="I131" s="228"/>
      <c r="J131" s="228"/>
      <c r="K131" s="228"/>
    </row>
    <row r="132" spans="7:11" ht="15" customHeight="1" x14ac:dyDescent="0.2">
      <c r="G132" s="227"/>
      <c r="H132" s="227"/>
      <c r="I132" s="228"/>
      <c r="J132" s="228"/>
      <c r="K132" s="228"/>
    </row>
    <row r="133" spans="7:11" ht="15" customHeight="1" x14ac:dyDescent="0.2">
      <c r="G133" s="227"/>
      <c r="H133" s="227"/>
      <c r="I133" s="228"/>
      <c r="J133" s="228"/>
      <c r="K133" s="228"/>
    </row>
    <row r="134" spans="7:11" ht="15" customHeight="1" x14ac:dyDescent="0.2">
      <c r="G134" s="227"/>
      <c r="H134" s="227"/>
      <c r="I134" s="228"/>
      <c r="J134" s="228"/>
      <c r="K134" s="228"/>
    </row>
    <row r="135" spans="7:11" ht="15" customHeight="1" x14ac:dyDescent="0.2">
      <c r="G135" s="227"/>
      <c r="H135" s="227"/>
      <c r="I135" s="228"/>
      <c r="J135" s="228"/>
      <c r="K135" s="228"/>
    </row>
    <row r="136" spans="7:11" ht="15" customHeight="1" x14ac:dyDescent="0.2">
      <c r="G136" s="227"/>
      <c r="H136" s="227"/>
      <c r="I136" s="228"/>
      <c r="J136" s="228"/>
      <c r="K136" s="228"/>
    </row>
    <row r="137" spans="7:11" ht="15" customHeight="1" x14ac:dyDescent="0.2">
      <c r="G137" s="227"/>
      <c r="H137" s="227"/>
      <c r="I137" s="228"/>
      <c r="J137" s="228"/>
      <c r="K137" s="228"/>
    </row>
    <row r="138" spans="7:11" ht="15" customHeight="1" x14ac:dyDescent="0.2">
      <c r="G138" s="227"/>
      <c r="H138" s="227"/>
      <c r="I138" s="228"/>
      <c r="J138" s="228"/>
      <c r="K138" s="228"/>
    </row>
    <row r="139" spans="7:11" ht="15" customHeight="1" x14ac:dyDescent="0.2">
      <c r="G139" s="227"/>
      <c r="H139" s="227"/>
      <c r="I139" s="228"/>
      <c r="J139" s="228"/>
      <c r="K139" s="228"/>
    </row>
    <row r="140" spans="7:11" ht="15" customHeight="1" x14ac:dyDescent="0.2">
      <c r="G140" s="227"/>
      <c r="H140" s="227"/>
      <c r="I140" s="228"/>
      <c r="J140" s="228"/>
      <c r="K140" s="228"/>
    </row>
    <row r="141" spans="7:11" ht="15" customHeight="1" x14ac:dyDescent="0.2">
      <c r="G141" s="227"/>
      <c r="H141" s="227"/>
      <c r="I141" s="228"/>
      <c r="J141" s="228"/>
      <c r="K141" s="228"/>
    </row>
    <row r="142" spans="7:11" ht="15" customHeight="1" x14ac:dyDescent="0.2">
      <c r="G142" s="227"/>
      <c r="H142" s="227"/>
      <c r="I142" s="228"/>
      <c r="J142" s="228"/>
      <c r="K142" s="228"/>
    </row>
    <row r="143" spans="7:11" ht="15" customHeight="1" x14ac:dyDescent="0.2">
      <c r="G143" s="227"/>
      <c r="H143" s="227"/>
      <c r="I143" s="228"/>
      <c r="J143" s="228"/>
      <c r="K143" s="228"/>
    </row>
    <row r="144" spans="7:11" ht="15" customHeight="1" x14ac:dyDescent="0.2">
      <c r="G144" s="227"/>
      <c r="H144" s="227"/>
      <c r="I144" s="228"/>
      <c r="J144" s="228"/>
      <c r="K144" s="228"/>
    </row>
    <row r="145" spans="7:11" ht="15" customHeight="1" x14ac:dyDescent="0.2">
      <c r="G145" s="227"/>
      <c r="H145" s="227"/>
      <c r="I145" s="228"/>
      <c r="J145" s="228"/>
      <c r="K145" s="228"/>
    </row>
    <row r="146" spans="7:11" ht="15" customHeight="1" x14ac:dyDescent="0.2">
      <c r="G146" s="227"/>
      <c r="H146" s="227"/>
      <c r="I146" s="228"/>
      <c r="J146" s="228"/>
      <c r="K146" s="228"/>
    </row>
    <row r="147" spans="7:11" ht="15" customHeight="1" x14ac:dyDescent="0.2">
      <c r="G147" s="227"/>
      <c r="H147" s="227"/>
      <c r="I147" s="228"/>
      <c r="J147" s="228"/>
      <c r="K147" s="228"/>
    </row>
    <row r="148" spans="7:11" ht="15" customHeight="1" x14ac:dyDescent="0.2">
      <c r="G148" s="227"/>
      <c r="H148" s="227"/>
      <c r="I148" s="228"/>
      <c r="J148" s="228"/>
      <c r="K148" s="228"/>
    </row>
    <row r="149" spans="7:11" ht="15" customHeight="1" x14ac:dyDescent="0.2">
      <c r="G149" s="227"/>
      <c r="H149" s="227"/>
      <c r="I149" s="228"/>
      <c r="J149" s="228"/>
      <c r="K149" s="228"/>
    </row>
    <row r="150" spans="7:11" ht="15" customHeight="1" x14ac:dyDescent="0.2">
      <c r="G150" s="227"/>
      <c r="H150" s="227"/>
      <c r="I150" s="228"/>
      <c r="J150" s="228"/>
      <c r="K150" s="228"/>
    </row>
    <row r="151" spans="7:11" ht="15" customHeight="1" x14ac:dyDescent="0.2">
      <c r="G151" s="227"/>
      <c r="H151" s="227"/>
      <c r="I151" s="228"/>
      <c r="J151" s="228"/>
      <c r="K151" s="228"/>
    </row>
    <row r="152" spans="7:11" ht="15" customHeight="1" x14ac:dyDescent="0.2">
      <c r="G152" s="227"/>
      <c r="H152" s="227"/>
      <c r="I152" s="228"/>
      <c r="J152" s="228"/>
      <c r="K152" s="228"/>
    </row>
    <row r="153" spans="7:11" ht="15" customHeight="1" x14ac:dyDescent="0.2">
      <c r="G153" s="227"/>
      <c r="H153" s="227"/>
      <c r="I153" s="228"/>
      <c r="J153" s="228"/>
      <c r="K153" s="228"/>
    </row>
    <row r="154" spans="7:11" ht="15" customHeight="1" x14ac:dyDescent="0.2">
      <c r="G154" s="227"/>
      <c r="H154" s="227"/>
      <c r="I154" s="228"/>
      <c r="J154" s="228"/>
      <c r="K154" s="228"/>
    </row>
    <row r="155" spans="7:11" ht="15" customHeight="1" x14ac:dyDescent="0.2">
      <c r="G155" s="227"/>
      <c r="H155" s="227"/>
      <c r="I155" s="228"/>
      <c r="J155" s="228"/>
      <c r="K155" s="228"/>
    </row>
    <row r="156" spans="7:11" ht="15" customHeight="1" x14ac:dyDescent="0.2">
      <c r="G156" s="227"/>
      <c r="H156" s="227"/>
      <c r="I156" s="228"/>
      <c r="J156" s="228"/>
      <c r="K156" s="228"/>
    </row>
    <row r="157" spans="7:11" ht="15" customHeight="1" x14ac:dyDescent="0.2">
      <c r="G157" s="227"/>
      <c r="H157" s="227"/>
      <c r="I157" s="228"/>
      <c r="J157" s="228"/>
      <c r="K157" s="228"/>
    </row>
    <row r="158" spans="7:11" ht="15" customHeight="1" x14ac:dyDescent="0.2">
      <c r="G158" s="227"/>
      <c r="H158" s="227"/>
      <c r="I158" s="228"/>
      <c r="J158" s="228"/>
      <c r="K158" s="228"/>
    </row>
    <row r="159" spans="7:11" ht="15" customHeight="1" x14ac:dyDescent="0.2">
      <c r="G159" s="227"/>
      <c r="H159" s="227"/>
      <c r="I159" s="228"/>
      <c r="J159" s="228"/>
      <c r="K159" s="228"/>
    </row>
    <row r="160" spans="7:11" ht="15" customHeight="1" x14ac:dyDescent="0.2">
      <c r="G160" s="227"/>
      <c r="H160" s="227"/>
      <c r="I160" s="228"/>
      <c r="J160" s="228"/>
      <c r="K160" s="228"/>
    </row>
    <row r="161" spans="7:11" ht="15" customHeight="1" x14ac:dyDescent="0.2">
      <c r="G161" s="227"/>
      <c r="H161" s="227"/>
      <c r="I161" s="228"/>
      <c r="J161" s="228"/>
      <c r="K161" s="228"/>
    </row>
    <row r="162" spans="7:11" ht="15" customHeight="1" x14ac:dyDescent="0.2">
      <c r="G162" s="227"/>
      <c r="H162" s="227"/>
      <c r="I162" s="228"/>
      <c r="J162" s="228"/>
      <c r="K162" s="228"/>
    </row>
    <row r="163" spans="7:11" ht="15" customHeight="1" x14ac:dyDescent="0.2">
      <c r="G163" s="227"/>
      <c r="H163" s="227"/>
      <c r="I163" s="228"/>
      <c r="J163" s="228"/>
      <c r="K163" s="228"/>
    </row>
    <row r="164" spans="7:11" ht="15" customHeight="1" x14ac:dyDescent="0.2">
      <c r="G164" s="227"/>
      <c r="H164" s="227"/>
      <c r="I164" s="228"/>
      <c r="J164" s="228"/>
      <c r="K164" s="228"/>
    </row>
    <row r="165" spans="7:11" ht="15" customHeight="1" x14ac:dyDescent="0.2">
      <c r="G165" s="227"/>
      <c r="H165" s="227"/>
      <c r="I165" s="228"/>
      <c r="J165" s="228"/>
      <c r="K165" s="228"/>
    </row>
    <row r="166" spans="7:11" ht="15" customHeight="1" x14ac:dyDescent="0.2">
      <c r="G166" s="227"/>
      <c r="H166" s="227"/>
      <c r="I166" s="228"/>
      <c r="J166" s="228"/>
      <c r="K166" s="228"/>
    </row>
    <row r="167" spans="7:11" ht="15" customHeight="1" x14ac:dyDescent="0.2">
      <c r="G167" s="227"/>
      <c r="H167" s="227"/>
      <c r="I167" s="228"/>
      <c r="J167" s="228"/>
      <c r="K167" s="228"/>
    </row>
    <row r="168" spans="7:11" ht="15" customHeight="1" x14ac:dyDescent="0.2">
      <c r="G168" s="227"/>
      <c r="H168" s="227"/>
      <c r="I168" s="228"/>
      <c r="J168" s="228"/>
      <c r="K168" s="228"/>
    </row>
    <row r="169" spans="7:11" ht="15" customHeight="1" x14ac:dyDescent="0.2">
      <c r="G169" s="227"/>
      <c r="H169" s="227"/>
      <c r="I169" s="228"/>
      <c r="J169" s="228"/>
      <c r="K169" s="228"/>
    </row>
    <row r="170" spans="7:11" ht="15" customHeight="1" x14ac:dyDescent="0.2">
      <c r="G170" s="227"/>
      <c r="H170" s="227"/>
      <c r="I170" s="228"/>
      <c r="J170" s="228"/>
      <c r="K170" s="228"/>
    </row>
    <row r="171" spans="7:11" ht="15" customHeight="1" x14ac:dyDescent="0.2">
      <c r="G171" s="227"/>
      <c r="H171" s="227"/>
      <c r="I171" s="228"/>
      <c r="J171" s="228"/>
      <c r="K171" s="228"/>
    </row>
    <row r="172" spans="7:11" ht="15" customHeight="1" x14ac:dyDescent="0.2">
      <c r="G172" s="227"/>
      <c r="H172" s="227"/>
      <c r="I172" s="228"/>
      <c r="J172" s="228"/>
      <c r="K172" s="228"/>
    </row>
    <row r="173" spans="7:11" ht="15" customHeight="1" x14ac:dyDescent="0.2">
      <c r="G173" s="227"/>
      <c r="H173" s="227"/>
      <c r="I173" s="228"/>
      <c r="J173" s="228"/>
      <c r="K173" s="228"/>
    </row>
    <row r="174" spans="7:11" ht="15" customHeight="1" x14ac:dyDescent="0.2">
      <c r="G174" s="227"/>
      <c r="H174" s="227"/>
      <c r="I174" s="228"/>
      <c r="J174" s="228"/>
      <c r="K174" s="228"/>
    </row>
    <row r="175" spans="7:11" ht="15" customHeight="1" x14ac:dyDescent="0.2">
      <c r="G175" s="227"/>
      <c r="H175" s="227"/>
      <c r="I175" s="228"/>
      <c r="J175" s="228"/>
      <c r="K175" s="228"/>
    </row>
    <row r="176" spans="7:11" ht="15" customHeight="1" x14ac:dyDescent="0.2">
      <c r="G176" s="227"/>
      <c r="H176" s="227"/>
      <c r="I176" s="228"/>
      <c r="J176" s="228"/>
      <c r="K176" s="228"/>
    </row>
    <row r="177" spans="7:11" ht="15" customHeight="1" x14ac:dyDescent="0.2">
      <c r="G177" s="227"/>
      <c r="H177" s="227"/>
      <c r="I177" s="228"/>
      <c r="J177" s="228"/>
      <c r="K177" s="228"/>
    </row>
    <row r="178" spans="7:11" ht="15" customHeight="1" x14ac:dyDescent="0.2">
      <c r="G178" s="227"/>
      <c r="H178" s="227"/>
      <c r="I178" s="228"/>
      <c r="J178" s="228"/>
      <c r="K178" s="228"/>
    </row>
    <row r="179" spans="7:11" ht="15" customHeight="1" x14ac:dyDescent="0.2">
      <c r="G179" s="227"/>
      <c r="H179" s="227"/>
      <c r="I179" s="228"/>
      <c r="J179" s="228"/>
      <c r="K179" s="228"/>
    </row>
    <row r="180" spans="7:11" ht="15" customHeight="1" x14ac:dyDescent="0.2">
      <c r="G180" s="227"/>
      <c r="H180" s="227"/>
      <c r="I180" s="228"/>
      <c r="J180" s="228"/>
      <c r="K180" s="228"/>
    </row>
    <row r="181" spans="7:11" ht="15" customHeight="1" x14ac:dyDescent="0.2">
      <c r="G181" s="227"/>
      <c r="H181" s="227"/>
      <c r="I181" s="228"/>
      <c r="J181" s="228"/>
      <c r="K181" s="228"/>
    </row>
    <row r="182" spans="7:11" ht="15" customHeight="1" x14ac:dyDescent="0.2">
      <c r="G182" s="227"/>
      <c r="H182" s="227"/>
      <c r="I182" s="228"/>
      <c r="J182" s="228"/>
      <c r="K182" s="228"/>
    </row>
    <row r="183" spans="7:11" ht="15" customHeight="1" x14ac:dyDescent="0.2">
      <c r="G183" s="227"/>
      <c r="H183" s="227"/>
      <c r="I183" s="228"/>
      <c r="J183" s="228"/>
      <c r="K183" s="228"/>
    </row>
    <row r="184" spans="7:11" ht="15" customHeight="1" x14ac:dyDescent="0.2">
      <c r="G184" s="227"/>
      <c r="H184" s="227"/>
      <c r="I184" s="228"/>
      <c r="J184" s="228"/>
      <c r="K184" s="228"/>
    </row>
    <row r="185" spans="7:11" ht="15" customHeight="1" x14ac:dyDescent="0.2">
      <c r="G185" s="227"/>
      <c r="H185" s="227"/>
      <c r="I185" s="228"/>
      <c r="J185" s="228"/>
      <c r="K185" s="228"/>
    </row>
    <row r="186" spans="7:11" ht="15" customHeight="1" x14ac:dyDescent="0.2">
      <c r="G186" s="227"/>
      <c r="H186" s="227"/>
      <c r="I186" s="228"/>
      <c r="J186" s="228"/>
      <c r="K186" s="228"/>
    </row>
    <row r="187" spans="7:11" ht="15" customHeight="1" x14ac:dyDescent="0.2">
      <c r="G187" s="227"/>
      <c r="H187" s="227"/>
      <c r="I187" s="228"/>
      <c r="J187" s="228"/>
      <c r="K187" s="228"/>
    </row>
    <row r="188" spans="7:11" ht="15" customHeight="1" x14ac:dyDescent="0.2">
      <c r="G188" s="227"/>
      <c r="H188" s="227"/>
      <c r="I188" s="228"/>
      <c r="J188" s="228"/>
      <c r="K188" s="228"/>
    </row>
    <row r="189" spans="7:11" ht="15" customHeight="1" x14ac:dyDescent="0.2">
      <c r="G189" s="227"/>
      <c r="H189" s="227"/>
      <c r="I189" s="228"/>
      <c r="J189" s="228"/>
      <c r="K189" s="228"/>
    </row>
    <row r="190" spans="7:11" ht="15" customHeight="1" x14ac:dyDescent="0.2">
      <c r="G190" s="227"/>
      <c r="H190" s="227"/>
      <c r="I190" s="228"/>
      <c r="J190" s="228"/>
      <c r="K190" s="228"/>
    </row>
    <row r="191" spans="7:11" ht="15" customHeight="1" x14ac:dyDescent="0.2">
      <c r="G191" s="227"/>
      <c r="H191" s="227"/>
      <c r="I191" s="228"/>
      <c r="J191" s="228"/>
      <c r="K191" s="228"/>
    </row>
    <row r="192" spans="7:11" ht="15" customHeight="1" x14ac:dyDescent="0.2">
      <c r="G192" s="227"/>
      <c r="H192" s="227"/>
      <c r="I192" s="228"/>
      <c r="J192" s="228"/>
      <c r="K192" s="228"/>
    </row>
    <row r="193" spans="7:11" ht="15" customHeight="1" x14ac:dyDescent="0.2">
      <c r="G193" s="227"/>
      <c r="H193" s="227"/>
      <c r="I193" s="228"/>
      <c r="J193" s="228"/>
      <c r="K193" s="228"/>
    </row>
    <row r="194" spans="7:11" ht="15" customHeight="1" x14ac:dyDescent="0.2">
      <c r="G194" s="227"/>
      <c r="H194" s="227"/>
      <c r="I194" s="228"/>
      <c r="J194" s="228"/>
      <c r="K194" s="228"/>
    </row>
    <row r="195" spans="7:11" ht="15" customHeight="1" x14ac:dyDescent="0.2">
      <c r="G195" s="227"/>
      <c r="H195" s="227"/>
      <c r="I195" s="228"/>
      <c r="J195" s="228"/>
      <c r="K195" s="228"/>
    </row>
    <row r="196" spans="7:11" ht="15" customHeight="1" x14ac:dyDescent="0.2">
      <c r="G196" s="227"/>
      <c r="H196" s="227"/>
      <c r="I196" s="228"/>
      <c r="J196" s="228"/>
      <c r="K196" s="228"/>
    </row>
    <row r="197" spans="7:11" ht="15" customHeight="1" x14ac:dyDescent="0.2">
      <c r="G197" s="227"/>
      <c r="H197" s="227"/>
      <c r="I197" s="228"/>
      <c r="J197" s="228"/>
      <c r="K197" s="228"/>
    </row>
    <row r="198" spans="7:11" ht="15" customHeight="1" x14ac:dyDescent="0.2">
      <c r="G198" s="227"/>
      <c r="H198" s="227"/>
      <c r="I198" s="228"/>
      <c r="J198" s="228"/>
      <c r="K198" s="228"/>
    </row>
    <row r="199" spans="7:11" ht="15" customHeight="1" x14ac:dyDescent="0.2">
      <c r="G199" s="227"/>
      <c r="H199" s="227"/>
      <c r="I199" s="228"/>
      <c r="J199" s="228"/>
      <c r="K199" s="228"/>
    </row>
    <row r="200" spans="7:11" ht="15" customHeight="1" x14ac:dyDescent="0.2">
      <c r="G200" s="227"/>
      <c r="H200" s="227"/>
      <c r="I200" s="228"/>
      <c r="J200" s="228"/>
      <c r="K200" s="228"/>
    </row>
    <row r="201" spans="7:11" ht="15" customHeight="1" x14ac:dyDescent="0.2">
      <c r="G201" s="227"/>
      <c r="H201" s="227"/>
      <c r="I201" s="228"/>
      <c r="J201" s="228"/>
      <c r="K201" s="228"/>
    </row>
    <row r="202" spans="7:11" ht="15" customHeight="1" x14ac:dyDescent="0.2">
      <c r="G202" s="227"/>
      <c r="H202" s="227"/>
      <c r="I202" s="228"/>
      <c r="J202" s="228"/>
      <c r="K202" s="228"/>
    </row>
    <row r="203" spans="7:11" ht="15" customHeight="1" x14ac:dyDescent="0.2">
      <c r="G203" s="227"/>
      <c r="H203" s="227"/>
      <c r="I203" s="228"/>
      <c r="J203" s="228"/>
      <c r="K203" s="228"/>
    </row>
    <row r="204" spans="7:11" ht="15" customHeight="1" x14ac:dyDescent="0.2">
      <c r="G204" s="227"/>
      <c r="H204" s="227"/>
      <c r="I204" s="228"/>
      <c r="J204" s="228"/>
      <c r="K204" s="228"/>
    </row>
    <row r="205" spans="7:11" ht="15" customHeight="1" x14ac:dyDescent="0.2">
      <c r="G205" s="227"/>
      <c r="H205" s="227"/>
      <c r="I205" s="228"/>
      <c r="J205" s="228"/>
      <c r="K205" s="228"/>
    </row>
    <row r="206" spans="7:11" ht="15" customHeight="1" x14ac:dyDescent="0.2">
      <c r="G206" s="227"/>
      <c r="H206" s="227"/>
      <c r="I206" s="228"/>
      <c r="J206" s="228"/>
      <c r="K206" s="228"/>
    </row>
    <row r="207" spans="7:11" ht="15" customHeight="1" x14ac:dyDescent="0.2">
      <c r="G207" s="227"/>
      <c r="H207" s="227"/>
      <c r="I207" s="228"/>
      <c r="J207" s="228"/>
      <c r="K207" s="228"/>
    </row>
    <row r="208" spans="7:11" ht="15" customHeight="1" x14ac:dyDescent="0.2">
      <c r="G208" s="227"/>
      <c r="H208" s="227"/>
      <c r="I208" s="228"/>
      <c r="J208" s="228"/>
      <c r="K208" s="228"/>
    </row>
    <row r="209" spans="7:11" ht="15" customHeight="1" x14ac:dyDescent="0.2">
      <c r="G209" s="227"/>
      <c r="H209" s="227"/>
      <c r="I209" s="228"/>
      <c r="J209" s="228"/>
      <c r="K209" s="228"/>
    </row>
    <row r="210" spans="7:11" ht="15" customHeight="1" x14ac:dyDescent="0.2">
      <c r="G210" s="227"/>
      <c r="H210" s="227"/>
      <c r="I210" s="228"/>
      <c r="J210" s="228"/>
      <c r="K210" s="228"/>
    </row>
    <row r="211" spans="7:11" ht="15" customHeight="1" x14ac:dyDescent="0.2">
      <c r="G211" s="227"/>
      <c r="H211" s="227"/>
      <c r="I211" s="228"/>
      <c r="J211" s="228"/>
      <c r="K211" s="228"/>
    </row>
    <row r="212" spans="7:11" ht="15" customHeight="1" x14ac:dyDescent="0.2">
      <c r="G212" s="227"/>
      <c r="H212" s="227"/>
      <c r="I212" s="228"/>
      <c r="J212" s="228"/>
      <c r="K212" s="228"/>
    </row>
    <row r="213" spans="7:11" ht="15" customHeight="1" x14ac:dyDescent="0.2">
      <c r="G213" s="227"/>
      <c r="H213" s="227"/>
      <c r="I213" s="228"/>
      <c r="J213" s="228"/>
      <c r="K213" s="228"/>
    </row>
    <row r="214" spans="7:11" ht="15" customHeight="1" x14ac:dyDescent="0.2">
      <c r="G214" s="227"/>
      <c r="H214" s="227"/>
      <c r="I214" s="228"/>
      <c r="J214" s="228"/>
      <c r="K214" s="228"/>
    </row>
    <row r="215" spans="7:11" ht="15" customHeight="1" x14ac:dyDescent="0.2">
      <c r="G215" s="227"/>
      <c r="H215" s="227"/>
      <c r="I215" s="228"/>
      <c r="J215" s="228"/>
      <c r="K215" s="228"/>
    </row>
    <row r="216" spans="7:11" ht="15" customHeight="1" x14ac:dyDescent="0.2">
      <c r="G216" s="227"/>
      <c r="H216" s="227"/>
      <c r="I216" s="228"/>
      <c r="J216" s="228"/>
      <c r="K216" s="228"/>
    </row>
    <row r="217" spans="7:11" ht="15" customHeight="1" x14ac:dyDescent="0.2">
      <c r="G217" s="227"/>
      <c r="H217" s="227"/>
      <c r="I217" s="228"/>
      <c r="J217" s="228"/>
      <c r="K217" s="228"/>
    </row>
    <row r="218" spans="7:11" ht="15" customHeight="1" x14ac:dyDescent="0.2">
      <c r="G218" s="227"/>
      <c r="H218" s="227"/>
      <c r="I218" s="228"/>
      <c r="J218" s="228"/>
      <c r="K218" s="228"/>
    </row>
    <row r="219" spans="7:11" ht="15" customHeight="1" x14ac:dyDescent="0.2">
      <c r="G219" s="227"/>
      <c r="H219" s="227"/>
      <c r="I219" s="228"/>
      <c r="J219" s="228"/>
      <c r="K219" s="228"/>
    </row>
    <row r="220" spans="7:11" ht="15" customHeight="1" x14ac:dyDescent="0.2">
      <c r="G220" s="227"/>
      <c r="H220" s="227"/>
      <c r="I220" s="228"/>
      <c r="J220" s="228"/>
      <c r="K220" s="228"/>
    </row>
    <row r="221" spans="7:11" ht="15" customHeight="1" x14ac:dyDescent="0.2">
      <c r="G221" s="227"/>
      <c r="H221" s="227"/>
      <c r="I221" s="228"/>
      <c r="J221" s="228"/>
      <c r="K221" s="228"/>
    </row>
    <row r="222" spans="7:11" ht="15" customHeight="1" x14ac:dyDescent="0.2">
      <c r="G222" s="227"/>
      <c r="H222" s="227"/>
      <c r="I222" s="228"/>
      <c r="J222" s="228"/>
      <c r="K222" s="228"/>
    </row>
    <row r="223" spans="7:11" ht="15" customHeight="1" x14ac:dyDescent="0.2">
      <c r="G223" s="227"/>
      <c r="H223" s="227"/>
      <c r="I223" s="228"/>
      <c r="J223" s="228"/>
      <c r="K223" s="228"/>
    </row>
    <row r="224" spans="7:11" ht="15" customHeight="1" x14ac:dyDescent="0.2">
      <c r="G224" s="227"/>
      <c r="H224" s="227"/>
      <c r="I224" s="228"/>
      <c r="J224" s="228"/>
      <c r="K224" s="228"/>
    </row>
    <row r="225" spans="7:11" ht="15" customHeight="1" x14ac:dyDescent="0.2">
      <c r="G225" s="227"/>
      <c r="H225" s="227"/>
      <c r="I225" s="228"/>
      <c r="J225" s="228"/>
      <c r="K225" s="228"/>
    </row>
    <row r="226" spans="7:11" ht="15" customHeight="1" x14ac:dyDescent="0.2">
      <c r="G226" s="227"/>
      <c r="H226" s="227"/>
      <c r="I226" s="228"/>
      <c r="J226" s="228"/>
      <c r="K226" s="228"/>
    </row>
    <row r="227" spans="7:11" ht="15" customHeight="1" x14ac:dyDescent="0.2">
      <c r="G227" s="227"/>
      <c r="H227" s="227"/>
      <c r="I227" s="228"/>
      <c r="J227" s="228"/>
      <c r="K227" s="228"/>
    </row>
    <row r="228" spans="7:11" ht="15" customHeight="1" x14ac:dyDescent="0.2">
      <c r="G228" s="227"/>
      <c r="H228" s="227"/>
      <c r="I228" s="228"/>
      <c r="J228" s="228"/>
      <c r="K228" s="228"/>
    </row>
    <row r="229" spans="7:11" ht="15" customHeight="1" x14ac:dyDescent="0.2">
      <c r="G229" s="227"/>
      <c r="H229" s="227"/>
      <c r="I229" s="228"/>
      <c r="J229" s="228"/>
      <c r="K229" s="228"/>
    </row>
    <row r="230" spans="7:11" ht="15" customHeight="1" x14ac:dyDescent="0.2">
      <c r="G230" s="227"/>
      <c r="H230" s="227"/>
      <c r="I230" s="228"/>
      <c r="J230" s="228"/>
      <c r="K230" s="228"/>
    </row>
    <row r="231" spans="7:11" ht="15" customHeight="1" x14ac:dyDescent="0.2">
      <c r="G231" s="227"/>
      <c r="H231" s="227"/>
      <c r="I231" s="228"/>
      <c r="J231" s="228"/>
      <c r="K231" s="228"/>
    </row>
    <row r="232" spans="7:11" ht="15" customHeight="1" x14ac:dyDescent="0.2">
      <c r="G232" s="227"/>
      <c r="H232" s="227"/>
      <c r="I232" s="228"/>
      <c r="J232" s="228"/>
      <c r="K232" s="228"/>
    </row>
    <row r="233" spans="7:11" ht="15" customHeight="1" x14ac:dyDescent="0.2">
      <c r="G233" s="227"/>
      <c r="H233" s="227"/>
      <c r="I233" s="228"/>
      <c r="J233" s="228"/>
      <c r="K233" s="228"/>
    </row>
    <row r="234" spans="7:11" ht="15" customHeight="1" x14ac:dyDescent="0.2">
      <c r="G234" s="227"/>
      <c r="H234" s="227"/>
      <c r="I234" s="228"/>
      <c r="J234" s="228"/>
      <c r="K234" s="228"/>
    </row>
    <row r="235" spans="7:11" ht="15" customHeight="1" x14ac:dyDescent="0.2">
      <c r="G235" s="227"/>
      <c r="H235" s="227"/>
      <c r="I235" s="228"/>
      <c r="J235" s="228"/>
      <c r="K235" s="228"/>
    </row>
    <row r="236" spans="7:11" ht="15" customHeight="1" x14ac:dyDescent="0.2">
      <c r="G236" s="227"/>
      <c r="H236" s="227"/>
      <c r="I236" s="228"/>
      <c r="J236" s="228"/>
      <c r="K236" s="228"/>
    </row>
    <row r="237" spans="7:11" ht="15" customHeight="1" x14ac:dyDescent="0.2">
      <c r="G237" s="227"/>
      <c r="H237" s="227"/>
      <c r="I237" s="228"/>
      <c r="J237" s="228"/>
      <c r="K237" s="228"/>
    </row>
    <row r="238" spans="7:11" ht="15" customHeight="1" x14ac:dyDescent="0.2">
      <c r="G238" s="227"/>
      <c r="H238" s="227"/>
      <c r="I238" s="228"/>
      <c r="J238" s="228"/>
      <c r="K238" s="228"/>
    </row>
    <row r="239" spans="7:11" ht="15" customHeight="1" x14ac:dyDescent="0.2">
      <c r="G239" s="227"/>
      <c r="H239" s="227"/>
      <c r="I239" s="228"/>
      <c r="J239" s="228"/>
      <c r="K239" s="228"/>
    </row>
    <row r="240" spans="7:11" ht="15" customHeight="1" x14ac:dyDescent="0.2">
      <c r="G240" s="227"/>
      <c r="H240" s="227"/>
      <c r="I240" s="228"/>
      <c r="J240" s="228"/>
      <c r="K240" s="228"/>
    </row>
    <row r="241" spans="7:11" ht="15" customHeight="1" x14ac:dyDescent="0.2">
      <c r="G241" s="227"/>
      <c r="H241" s="227"/>
      <c r="I241" s="228"/>
      <c r="J241" s="228"/>
      <c r="K241" s="228"/>
    </row>
    <row r="242" spans="7:11" ht="15" customHeight="1" x14ac:dyDescent="0.2">
      <c r="G242" s="227"/>
      <c r="H242" s="227"/>
      <c r="I242" s="228"/>
      <c r="J242" s="228"/>
      <c r="K242" s="228"/>
    </row>
    <row r="243" spans="7:11" ht="15" customHeight="1" x14ac:dyDescent="0.2">
      <c r="G243" s="227"/>
      <c r="H243" s="227"/>
      <c r="I243" s="228"/>
      <c r="J243" s="228"/>
      <c r="K243" s="228"/>
    </row>
    <row r="244" spans="7:11" ht="15" customHeight="1" x14ac:dyDescent="0.2">
      <c r="G244" s="227"/>
      <c r="H244" s="227"/>
      <c r="I244" s="228"/>
      <c r="J244" s="228"/>
      <c r="K244" s="228"/>
    </row>
    <row r="245" spans="7:11" ht="15" customHeight="1" x14ac:dyDescent="0.2">
      <c r="G245" s="227"/>
      <c r="H245" s="227"/>
      <c r="I245" s="228"/>
      <c r="J245" s="228"/>
      <c r="K245" s="228"/>
    </row>
    <row r="246" spans="7:11" ht="15" customHeight="1" x14ac:dyDescent="0.2">
      <c r="G246" s="227"/>
      <c r="H246" s="227"/>
      <c r="I246" s="228"/>
      <c r="J246" s="228"/>
      <c r="K246" s="228"/>
    </row>
    <row r="247" spans="7:11" ht="15" customHeight="1" x14ac:dyDescent="0.2">
      <c r="G247" s="227"/>
      <c r="H247" s="227"/>
      <c r="I247" s="228"/>
      <c r="J247" s="228"/>
      <c r="K247" s="228"/>
    </row>
    <row r="248" spans="7:11" ht="15" customHeight="1" x14ac:dyDescent="0.2">
      <c r="G248" s="227"/>
      <c r="H248" s="227"/>
      <c r="I248" s="228"/>
      <c r="J248" s="228"/>
      <c r="K248" s="228"/>
    </row>
    <row r="249" spans="7:11" ht="15" customHeight="1" x14ac:dyDescent="0.2">
      <c r="G249" s="227"/>
      <c r="H249" s="227"/>
      <c r="I249" s="228"/>
      <c r="J249" s="228"/>
      <c r="K249" s="228"/>
    </row>
    <row r="250" spans="7:11" ht="15" customHeight="1" x14ac:dyDescent="0.2">
      <c r="G250" s="227"/>
      <c r="H250" s="227"/>
      <c r="I250" s="228"/>
      <c r="J250" s="228"/>
      <c r="K250" s="228"/>
    </row>
    <row r="251" spans="7:11" ht="15" customHeight="1" x14ac:dyDescent="0.2">
      <c r="G251" s="227"/>
      <c r="H251" s="227"/>
      <c r="I251" s="228"/>
      <c r="J251" s="228"/>
      <c r="K251" s="228"/>
    </row>
    <row r="252" spans="7:11" ht="15" customHeight="1" x14ac:dyDescent="0.2">
      <c r="G252" s="227"/>
      <c r="H252" s="227"/>
      <c r="I252" s="228"/>
      <c r="J252" s="228"/>
      <c r="K252" s="228"/>
    </row>
    <row r="253" spans="7:11" ht="15" customHeight="1" x14ac:dyDescent="0.2">
      <c r="G253" s="227"/>
      <c r="H253" s="227"/>
      <c r="I253" s="228"/>
      <c r="J253" s="228"/>
      <c r="K253" s="228"/>
    </row>
    <row r="254" spans="7:11" ht="15" customHeight="1" x14ac:dyDescent="0.2">
      <c r="G254" s="227"/>
      <c r="H254" s="227"/>
      <c r="I254" s="228"/>
      <c r="J254" s="228"/>
      <c r="K254" s="228"/>
    </row>
    <row r="255" spans="7:11" ht="15" customHeight="1" x14ac:dyDescent="0.2">
      <c r="G255" s="227"/>
      <c r="H255" s="227"/>
      <c r="I255" s="228"/>
      <c r="J255" s="228"/>
      <c r="K255" s="228"/>
    </row>
    <row r="256" spans="7:11" ht="15" customHeight="1" x14ac:dyDescent="0.2">
      <c r="G256" s="227"/>
      <c r="H256" s="227"/>
      <c r="I256" s="228"/>
      <c r="J256" s="228"/>
      <c r="K256" s="228"/>
    </row>
    <row r="257" spans="7:11" ht="15" customHeight="1" x14ac:dyDescent="0.2">
      <c r="G257" s="227"/>
      <c r="H257" s="227"/>
      <c r="I257" s="228"/>
      <c r="J257" s="228"/>
      <c r="K257" s="228"/>
    </row>
    <row r="258" spans="7:11" ht="15" customHeight="1" x14ac:dyDescent="0.2">
      <c r="G258" s="227"/>
      <c r="H258" s="227"/>
      <c r="I258" s="228"/>
      <c r="J258" s="228"/>
      <c r="K258" s="228"/>
    </row>
    <row r="259" spans="7:11" ht="15" customHeight="1" x14ac:dyDescent="0.2">
      <c r="G259" s="227"/>
      <c r="H259" s="227"/>
      <c r="I259" s="228"/>
      <c r="J259" s="228"/>
      <c r="K259" s="228"/>
    </row>
    <row r="260" spans="7:11" ht="15" customHeight="1" x14ac:dyDescent="0.2">
      <c r="G260" s="227"/>
      <c r="H260" s="227"/>
      <c r="I260" s="228"/>
      <c r="J260" s="228"/>
      <c r="K260" s="228"/>
    </row>
    <row r="261" spans="7:11" ht="15" customHeight="1" x14ac:dyDescent="0.2">
      <c r="G261" s="227"/>
      <c r="H261" s="227"/>
      <c r="I261" s="228"/>
      <c r="J261" s="228"/>
      <c r="K261" s="228"/>
    </row>
    <row r="262" spans="7:11" ht="15" customHeight="1" x14ac:dyDescent="0.2">
      <c r="G262" s="227"/>
      <c r="H262" s="227"/>
      <c r="I262" s="228"/>
      <c r="J262" s="228"/>
      <c r="K262" s="228"/>
    </row>
    <row r="263" spans="7:11" ht="15" customHeight="1" x14ac:dyDescent="0.2">
      <c r="G263" s="227"/>
      <c r="H263" s="227"/>
      <c r="I263" s="228"/>
      <c r="J263" s="228"/>
      <c r="K263" s="228"/>
    </row>
    <row r="264" spans="7:11" ht="15" customHeight="1" x14ac:dyDescent="0.2">
      <c r="G264" s="227"/>
      <c r="H264" s="227"/>
      <c r="I264" s="228"/>
      <c r="J264" s="228"/>
      <c r="K264" s="228"/>
    </row>
    <row r="265" spans="7:11" ht="15" customHeight="1" x14ac:dyDescent="0.2">
      <c r="G265" s="227"/>
      <c r="H265" s="227"/>
      <c r="I265" s="228"/>
      <c r="J265" s="228"/>
      <c r="K265" s="228"/>
    </row>
    <row r="266" spans="7:11" ht="15" customHeight="1" x14ac:dyDescent="0.2">
      <c r="G266" s="227"/>
      <c r="H266" s="227"/>
      <c r="I266" s="228"/>
      <c r="J266" s="228"/>
      <c r="K266" s="228"/>
    </row>
    <row r="267" spans="7:11" ht="15" customHeight="1" x14ac:dyDescent="0.2">
      <c r="G267" s="227"/>
      <c r="H267" s="227"/>
      <c r="I267" s="228"/>
      <c r="J267" s="228"/>
      <c r="K267" s="228"/>
    </row>
    <row r="268" spans="7:11" ht="15" customHeight="1" x14ac:dyDescent="0.2">
      <c r="G268" s="227"/>
      <c r="H268" s="227"/>
      <c r="I268" s="228"/>
      <c r="J268" s="228"/>
      <c r="K268" s="228"/>
    </row>
    <row r="269" spans="7:11" ht="15" customHeight="1" x14ac:dyDescent="0.2">
      <c r="G269" s="227"/>
      <c r="H269" s="227"/>
      <c r="I269" s="228"/>
      <c r="J269" s="228"/>
      <c r="K269" s="228"/>
    </row>
    <row r="270" spans="7:11" ht="15" customHeight="1" x14ac:dyDescent="0.2">
      <c r="G270" s="227"/>
      <c r="H270" s="227"/>
      <c r="I270" s="228"/>
      <c r="J270" s="228"/>
      <c r="K270" s="228"/>
    </row>
    <row r="271" spans="7:11" ht="15" customHeight="1" x14ac:dyDescent="0.2">
      <c r="G271" s="227"/>
      <c r="H271" s="227"/>
      <c r="I271" s="228"/>
      <c r="J271" s="228"/>
      <c r="K271" s="228"/>
    </row>
    <row r="272" spans="7:11" ht="15" customHeight="1" x14ac:dyDescent="0.2">
      <c r="G272" s="227"/>
      <c r="H272" s="227"/>
      <c r="I272" s="228"/>
      <c r="J272" s="228"/>
      <c r="K272" s="228"/>
    </row>
    <row r="273" spans="7:11" ht="15" customHeight="1" x14ac:dyDescent="0.2">
      <c r="G273" s="227"/>
      <c r="H273" s="227"/>
      <c r="I273" s="228"/>
      <c r="J273" s="228"/>
      <c r="K273" s="228"/>
    </row>
    <row r="274" spans="7:11" ht="15" customHeight="1" x14ac:dyDescent="0.2">
      <c r="G274" s="227"/>
      <c r="H274" s="227"/>
      <c r="I274" s="228"/>
      <c r="J274" s="228"/>
      <c r="K274" s="228"/>
    </row>
    <row r="275" spans="7:11" ht="15" customHeight="1" x14ac:dyDescent="0.2">
      <c r="G275" s="227"/>
      <c r="H275" s="227"/>
      <c r="I275" s="228"/>
      <c r="J275" s="228"/>
      <c r="K275" s="228"/>
    </row>
    <row r="276" spans="7:11" ht="15" customHeight="1" x14ac:dyDescent="0.2">
      <c r="G276" s="227"/>
      <c r="H276" s="227"/>
      <c r="I276" s="228"/>
      <c r="J276" s="228"/>
      <c r="K276" s="228"/>
    </row>
    <row r="277" spans="7:11" ht="15" customHeight="1" x14ac:dyDescent="0.2">
      <c r="G277" s="227"/>
      <c r="H277" s="227"/>
      <c r="I277" s="228"/>
      <c r="J277" s="228"/>
      <c r="K277" s="228"/>
    </row>
    <row r="278" spans="7:11" ht="15" customHeight="1" x14ac:dyDescent="0.2">
      <c r="G278" s="227"/>
      <c r="H278" s="227"/>
      <c r="I278" s="228"/>
      <c r="J278" s="228"/>
      <c r="K278" s="228"/>
    </row>
    <row r="279" spans="7:11" ht="15" customHeight="1" x14ac:dyDescent="0.2">
      <c r="G279" s="227"/>
      <c r="H279" s="227"/>
      <c r="I279" s="228"/>
      <c r="J279" s="228"/>
      <c r="K279" s="228"/>
    </row>
    <row r="280" spans="7:11" ht="15" customHeight="1" x14ac:dyDescent="0.2">
      <c r="G280" s="227"/>
      <c r="H280" s="227"/>
      <c r="I280" s="228"/>
      <c r="J280" s="228"/>
      <c r="K280" s="228"/>
    </row>
    <row r="281" spans="7:11" ht="15" customHeight="1" x14ac:dyDescent="0.2">
      <c r="G281" s="227"/>
      <c r="H281" s="227"/>
      <c r="I281" s="228"/>
      <c r="J281" s="228"/>
      <c r="K281" s="228"/>
    </row>
    <row r="282" spans="7:11" ht="15" customHeight="1" x14ac:dyDescent="0.2">
      <c r="G282" s="227"/>
      <c r="H282" s="227"/>
      <c r="I282" s="228"/>
      <c r="J282" s="228"/>
      <c r="K282" s="228"/>
    </row>
    <row r="283" spans="7:11" ht="15" customHeight="1" x14ac:dyDescent="0.2">
      <c r="G283" s="227"/>
      <c r="H283" s="227"/>
      <c r="I283" s="228"/>
      <c r="J283" s="228"/>
      <c r="K283" s="228"/>
    </row>
    <row r="284" spans="7:11" ht="15" customHeight="1" x14ac:dyDescent="0.2">
      <c r="G284" s="227"/>
      <c r="H284" s="227"/>
      <c r="I284" s="228"/>
      <c r="J284" s="228"/>
      <c r="K284" s="228"/>
    </row>
    <row r="285" spans="7:11" ht="15" customHeight="1" x14ac:dyDescent="0.2">
      <c r="G285" s="227"/>
      <c r="H285" s="227"/>
      <c r="I285" s="228"/>
      <c r="J285" s="228"/>
      <c r="K285" s="228"/>
    </row>
    <row r="286" spans="7:11" ht="15" customHeight="1" x14ac:dyDescent="0.2">
      <c r="G286" s="227"/>
      <c r="H286" s="227"/>
      <c r="I286" s="228"/>
      <c r="J286" s="228"/>
      <c r="K286" s="228"/>
    </row>
    <row r="287" spans="7:11" ht="15" customHeight="1" x14ac:dyDescent="0.2">
      <c r="G287" s="227"/>
      <c r="H287" s="227"/>
      <c r="I287" s="228"/>
      <c r="J287" s="228"/>
      <c r="K287" s="228"/>
    </row>
    <row r="288" spans="7:11" ht="15" customHeight="1" x14ac:dyDescent="0.2">
      <c r="G288" s="227"/>
      <c r="H288" s="227"/>
      <c r="I288" s="228"/>
      <c r="J288" s="228"/>
      <c r="K288" s="228"/>
    </row>
    <row r="289" spans="7:11" ht="15" customHeight="1" x14ac:dyDescent="0.2">
      <c r="G289" s="227"/>
      <c r="H289" s="227"/>
      <c r="I289" s="228"/>
      <c r="J289" s="228"/>
      <c r="K289" s="228"/>
    </row>
    <row r="290" spans="7:11" ht="15" customHeight="1" x14ac:dyDescent="0.2">
      <c r="G290" s="227"/>
      <c r="H290" s="227"/>
      <c r="I290" s="228"/>
      <c r="J290" s="228"/>
      <c r="K290" s="228"/>
    </row>
    <row r="291" spans="7:11" ht="15" customHeight="1" x14ac:dyDescent="0.2">
      <c r="G291" s="227"/>
      <c r="H291" s="227"/>
      <c r="I291" s="228"/>
      <c r="J291" s="228"/>
      <c r="K291" s="228"/>
    </row>
    <row r="292" spans="7:11" ht="15" customHeight="1" x14ac:dyDescent="0.2">
      <c r="G292" s="227"/>
      <c r="H292" s="227"/>
      <c r="I292" s="228"/>
      <c r="J292" s="228"/>
      <c r="K292" s="228"/>
    </row>
    <row r="293" spans="7:11" ht="15" customHeight="1" x14ac:dyDescent="0.2">
      <c r="G293" s="227"/>
      <c r="H293" s="227"/>
      <c r="I293" s="228"/>
      <c r="J293" s="228"/>
      <c r="K293" s="228"/>
    </row>
    <row r="294" spans="7:11" ht="15" customHeight="1" x14ac:dyDescent="0.2">
      <c r="G294" s="227"/>
      <c r="H294" s="227"/>
      <c r="I294" s="228"/>
      <c r="J294" s="228"/>
      <c r="K294" s="228"/>
    </row>
    <row r="295" spans="7:11" ht="15" customHeight="1" x14ac:dyDescent="0.2">
      <c r="G295" s="227"/>
      <c r="H295" s="227"/>
      <c r="I295" s="228"/>
      <c r="J295" s="228"/>
      <c r="K295" s="228"/>
    </row>
    <row r="296" spans="7:11" ht="15" customHeight="1" x14ac:dyDescent="0.2">
      <c r="G296" s="227"/>
      <c r="H296" s="227"/>
      <c r="I296" s="228"/>
      <c r="J296" s="228"/>
      <c r="K296" s="228"/>
    </row>
    <row r="297" spans="7:11" ht="15" customHeight="1" x14ac:dyDescent="0.2">
      <c r="G297" s="227"/>
      <c r="H297" s="227"/>
      <c r="I297" s="228"/>
      <c r="J297" s="228"/>
      <c r="K297" s="228"/>
    </row>
    <row r="298" spans="7:11" ht="15" customHeight="1" x14ac:dyDescent="0.2">
      <c r="G298" s="227"/>
      <c r="H298" s="227"/>
      <c r="I298" s="228"/>
      <c r="J298" s="228"/>
      <c r="K298" s="228"/>
    </row>
    <row r="299" spans="7:11" ht="15" customHeight="1" x14ac:dyDescent="0.2">
      <c r="G299" s="227"/>
      <c r="H299" s="227"/>
      <c r="I299" s="228"/>
      <c r="J299" s="228"/>
      <c r="K299" s="228"/>
    </row>
    <row r="300" spans="7:11" ht="15" customHeight="1" x14ac:dyDescent="0.2">
      <c r="G300" s="227"/>
      <c r="H300" s="227"/>
      <c r="I300" s="228"/>
      <c r="J300" s="228"/>
      <c r="K300" s="228"/>
    </row>
    <row r="301" spans="7:11" ht="15" customHeight="1" x14ac:dyDescent="0.2">
      <c r="G301" s="227"/>
      <c r="H301" s="227"/>
      <c r="I301" s="228"/>
      <c r="J301" s="228"/>
      <c r="K301" s="228"/>
    </row>
    <row r="302" spans="7:11" ht="15" customHeight="1" x14ac:dyDescent="0.2">
      <c r="G302" s="227"/>
      <c r="H302" s="227"/>
      <c r="I302" s="228"/>
      <c r="J302" s="228"/>
      <c r="K302" s="228"/>
    </row>
    <row r="303" spans="7:11" ht="15" customHeight="1" x14ac:dyDescent="0.2">
      <c r="G303" s="227"/>
      <c r="H303" s="227"/>
      <c r="I303" s="228"/>
      <c r="J303" s="228"/>
      <c r="K303" s="228"/>
    </row>
    <row r="304" spans="7:11" ht="15" customHeight="1" x14ac:dyDescent="0.2">
      <c r="G304" s="227"/>
      <c r="H304" s="227"/>
      <c r="I304" s="228"/>
      <c r="J304" s="228"/>
      <c r="K304" s="228"/>
    </row>
    <row r="305" spans="7:11" ht="15" customHeight="1" x14ac:dyDescent="0.2">
      <c r="G305" s="227"/>
      <c r="H305" s="227"/>
      <c r="I305" s="228"/>
      <c r="J305" s="228"/>
      <c r="K305" s="228"/>
    </row>
    <row r="306" spans="7:11" ht="15" customHeight="1" x14ac:dyDescent="0.2">
      <c r="G306" s="227"/>
      <c r="H306" s="227"/>
      <c r="I306" s="228"/>
      <c r="J306" s="228"/>
      <c r="K306" s="228"/>
    </row>
    <row r="307" spans="7:11" ht="15" customHeight="1" x14ac:dyDescent="0.2">
      <c r="G307" s="227"/>
      <c r="H307" s="227"/>
      <c r="I307" s="228"/>
      <c r="J307" s="228"/>
      <c r="K307" s="228"/>
    </row>
    <row r="308" spans="7:11" ht="15" customHeight="1" x14ac:dyDescent="0.2">
      <c r="G308" s="227"/>
      <c r="H308" s="227"/>
      <c r="I308" s="228"/>
      <c r="J308" s="228"/>
      <c r="K308" s="228"/>
    </row>
    <row r="309" spans="7:11" ht="15" customHeight="1" x14ac:dyDescent="0.2">
      <c r="G309" s="227"/>
      <c r="H309" s="227"/>
      <c r="I309" s="228"/>
      <c r="J309" s="228"/>
      <c r="K309" s="228"/>
    </row>
    <row r="310" spans="7:11" ht="15" customHeight="1" x14ac:dyDescent="0.2">
      <c r="G310" s="227"/>
      <c r="H310" s="227"/>
      <c r="I310" s="228"/>
      <c r="J310" s="228"/>
      <c r="K310" s="228"/>
    </row>
    <row r="311" spans="7:11" ht="15" customHeight="1" x14ac:dyDescent="0.2">
      <c r="G311" s="227"/>
      <c r="H311" s="227"/>
      <c r="I311" s="228"/>
      <c r="J311" s="228"/>
      <c r="K311" s="228"/>
    </row>
    <row r="312" spans="7:11" ht="15" customHeight="1" x14ac:dyDescent="0.2">
      <c r="G312" s="227"/>
      <c r="H312" s="227"/>
      <c r="I312" s="228"/>
      <c r="J312" s="228"/>
      <c r="K312" s="228"/>
    </row>
    <row r="313" spans="7:11" ht="15" customHeight="1" x14ac:dyDescent="0.2">
      <c r="G313" s="227"/>
      <c r="H313" s="227"/>
      <c r="I313" s="228"/>
      <c r="J313" s="228"/>
      <c r="K313" s="228"/>
    </row>
    <row r="314" spans="7:11" ht="15" customHeight="1" x14ac:dyDescent="0.2">
      <c r="G314" s="227"/>
      <c r="H314" s="227"/>
      <c r="I314" s="228"/>
      <c r="J314" s="228"/>
      <c r="K314" s="228"/>
    </row>
    <row r="315" spans="7:11" ht="15" customHeight="1" x14ac:dyDescent="0.2">
      <c r="G315" s="227"/>
      <c r="H315" s="227"/>
      <c r="I315" s="228"/>
      <c r="J315" s="228"/>
      <c r="K315" s="228"/>
    </row>
    <row r="316" spans="7:11" ht="15" customHeight="1" x14ac:dyDescent="0.2">
      <c r="G316" s="227"/>
      <c r="H316" s="227"/>
      <c r="I316" s="228"/>
      <c r="J316" s="228"/>
      <c r="K316" s="228"/>
    </row>
    <row r="317" spans="7:11" ht="15" customHeight="1" x14ac:dyDescent="0.2">
      <c r="G317" s="227"/>
      <c r="H317" s="227"/>
      <c r="I317" s="228"/>
      <c r="J317" s="228"/>
      <c r="K317" s="228"/>
    </row>
    <row r="318" spans="7:11" ht="15" customHeight="1" x14ac:dyDescent="0.2">
      <c r="G318" s="227"/>
      <c r="H318" s="227"/>
      <c r="I318" s="228"/>
      <c r="J318" s="228"/>
      <c r="K318" s="228"/>
    </row>
    <row r="319" spans="7:11" ht="15" customHeight="1" x14ac:dyDescent="0.2">
      <c r="G319" s="227"/>
      <c r="H319" s="227"/>
      <c r="I319" s="228"/>
      <c r="J319" s="228"/>
      <c r="K319" s="228"/>
    </row>
    <row r="320" spans="7:11" ht="15" customHeight="1" x14ac:dyDescent="0.2">
      <c r="G320" s="227"/>
      <c r="H320" s="227"/>
      <c r="I320" s="228"/>
      <c r="J320" s="228"/>
      <c r="K320" s="228"/>
    </row>
    <row r="321" spans="7:11" ht="15" customHeight="1" x14ac:dyDescent="0.2">
      <c r="G321" s="227"/>
      <c r="H321" s="227"/>
      <c r="I321" s="228"/>
      <c r="J321" s="228"/>
      <c r="K321" s="228"/>
    </row>
    <row r="322" spans="7:11" ht="15" customHeight="1" x14ac:dyDescent="0.2">
      <c r="G322" s="227"/>
      <c r="H322" s="227"/>
      <c r="I322" s="228"/>
      <c r="J322" s="228"/>
      <c r="K322" s="228"/>
    </row>
    <row r="323" spans="7:11" ht="15" customHeight="1" x14ac:dyDescent="0.2">
      <c r="G323" s="227"/>
      <c r="H323" s="227"/>
      <c r="I323" s="228"/>
      <c r="J323" s="228"/>
      <c r="K323" s="228"/>
    </row>
    <row r="324" spans="7:11" ht="15" customHeight="1" x14ac:dyDescent="0.2">
      <c r="G324" s="227"/>
      <c r="H324" s="227"/>
      <c r="I324" s="228"/>
      <c r="J324" s="228"/>
      <c r="K324" s="228"/>
    </row>
    <row r="325" spans="7:11" ht="15" customHeight="1" x14ac:dyDescent="0.2">
      <c r="G325" s="227"/>
      <c r="H325" s="227"/>
      <c r="I325" s="228"/>
      <c r="J325" s="228"/>
      <c r="K325" s="228"/>
    </row>
    <row r="326" spans="7:11" ht="15" customHeight="1" x14ac:dyDescent="0.2">
      <c r="G326" s="227"/>
      <c r="H326" s="227"/>
      <c r="I326" s="228"/>
      <c r="J326" s="228"/>
      <c r="K326" s="228"/>
    </row>
    <row r="327" spans="7:11" ht="15" customHeight="1" x14ac:dyDescent="0.2">
      <c r="G327" s="227"/>
      <c r="H327" s="227"/>
      <c r="I327" s="228"/>
      <c r="J327" s="228"/>
      <c r="K327" s="228"/>
    </row>
    <row r="328" spans="7:11" ht="15" customHeight="1" x14ac:dyDescent="0.2">
      <c r="G328" s="227"/>
      <c r="H328" s="227"/>
      <c r="I328" s="228"/>
      <c r="J328" s="228"/>
      <c r="K328" s="228"/>
    </row>
    <row r="329" spans="7:11" ht="15" customHeight="1" x14ac:dyDescent="0.2">
      <c r="G329" s="227"/>
      <c r="H329" s="227"/>
      <c r="I329" s="228"/>
      <c r="J329" s="228"/>
      <c r="K329" s="228"/>
    </row>
    <row r="330" spans="7:11" ht="15" customHeight="1" x14ac:dyDescent="0.2">
      <c r="G330" s="227"/>
      <c r="H330" s="227"/>
      <c r="I330" s="228"/>
      <c r="J330" s="228"/>
      <c r="K330" s="228"/>
    </row>
    <row r="331" spans="7:11" ht="15" customHeight="1" x14ac:dyDescent="0.2">
      <c r="G331" s="227"/>
      <c r="H331" s="227"/>
      <c r="I331" s="228"/>
      <c r="J331" s="228"/>
      <c r="K331" s="228"/>
    </row>
    <row r="332" spans="7:11" ht="15" customHeight="1" x14ac:dyDescent="0.2">
      <c r="G332" s="227"/>
      <c r="H332" s="227"/>
      <c r="I332" s="228"/>
      <c r="J332" s="228"/>
      <c r="K332" s="228"/>
    </row>
    <row r="333" spans="7:11" ht="15" customHeight="1" x14ac:dyDescent="0.2">
      <c r="G333" s="227"/>
      <c r="H333" s="227"/>
      <c r="I333" s="228"/>
      <c r="J333" s="228"/>
      <c r="K333" s="228"/>
    </row>
    <row r="334" spans="7:11" ht="15" customHeight="1" x14ac:dyDescent="0.2">
      <c r="G334" s="227"/>
      <c r="H334" s="227"/>
      <c r="I334" s="228"/>
      <c r="J334" s="228"/>
      <c r="K334" s="228"/>
    </row>
    <row r="335" spans="7:11" ht="15" customHeight="1" x14ac:dyDescent="0.2">
      <c r="G335" s="227"/>
      <c r="H335" s="227"/>
      <c r="I335" s="228"/>
      <c r="J335" s="228"/>
      <c r="K335" s="228"/>
    </row>
    <row r="336" spans="7:11" ht="15" customHeight="1" x14ac:dyDescent="0.2">
      <c r="G336" s="227"/>
      <c r="H336" s="227"/>
      <c r="I336" s="228"/>
      <c r="J336" s="228"/>
      <c r="K336" s="228"/>
    </row>
    <row r="337" spans="7:11" ht="15" customHeight="1" x14ac:dyDescent="0.2">
      <c r="G337" s="227"/>
      <c r="H337" s="227"/>
      <c r="I337" s="228"/>
      <c r="J337" s="228"/>
      <c r="K337" s="228"/>
    </row>
    <row r="338" spans="7:11" ht="15" customHeight="1" x14ac:dyDescent="0.2">
      <c r="G338" s="227"/>
      <c r="H338" s="227"/>
      <c r="I338" s="228"/>
      <c r="J338" s="228"/>
      <c r="K338" s="228"/>
    </row>
    <row r="339" spans="7:11" ht="15" customHeight="1" x14ac:dyDescent="0.2">
      <c r="G339" s="227"/>
      <c r="H339" s="227"/>
      <c r="I339" s="228"/>
      <c r="J339" s="228"/>
      <c r="K339" s="228"/>
    </row>
    <row r="340" spans="7:11" ht="15" customHeight="1" x14ac:dyDescent="0.2">
      <c r="G340" s="227"/>
      <c r="H340" s="227"/>
      <c r="I340" s="228"/>
      <c r="J340" s="228"/>
      <c r="K340" s="228"/>
    </row>
    <row r="341" spans="7:11" ht="15" customHeight="1" x14ac:dyDescent="0.2">
      <c r="G341" s="227"/>
      <c r="H341" s="227"/>
      <c r="I341" s="228"/>
      <c r="J341" s="228"/>
      <c r="K341" s="228"/>
    </row>
    <row r="342" spans="7:11" ht="15" customHeight="1" x14ac:dyDescent="0.2">
      <c r="G342" s="227"/>
      <c r="H342" s="227"/>
      <c r="I342" s="228"/>
      <c r="J342" s="228"/>
      <c r="K342" s="228"/>
    </row>
    <row r="343" spans="7:11" ht="15" customHeight="1" x14ac:dyDescent="0.2">
      <c r="G343" s="227"/>
      <c r="H343" s="227"/>
      <c r="I343" s="228"/>
      <c r="J343" s="228"/>
      <c r="K343" s="228"/>
    </row>
    <row r="344" spans="7:11" ht="15" customHeight="1" x14ac:dyDescent="0.2">
      <c r="G344" s="227"/>
      <c r="H344" s="227"/>
      <c r="I344" s="228"/>
      <c r="J344" s="228"/>
      <c r="K344" s="228"/>
    </row>
    <row r="345" spans="7:11" ht="15" customHeight="1" x14ac:dyDescent="0.2">
      <c r="G345" s="227"/>
      <c r="H345" s="227"/>
      <c r="I345" s="228"/>
      <c r="J345" s="228"/>
      <c r="K345" s="228"/>
    </row>
    <row r="346" spans="7:11" ht="15" customHeight="1" x14ac:dyDescent="0.2">
      <c r="G346" s="227"/>
      <c r="H346" s="227"/>
      <c r="I346" s="228"/>
      <c r="J346" s="228"/>
      <c r="K346" s="228"/>
    </row>
    <row r="347" spans="7:11" ht="15" customHeight="1" x14ac:dyDescent="0.2">
      <c r="G347" s="227"/>
      <c r="H347" s="227"/>
      <c r="I347" s="228"/>
      <c r="J347" s="228"/>
      <c r="K347" s="228"/>
    </row>
    <row r="348" spans="7:11" ht="15" customHeight="1" x14ac:dyDescent="0.2">
      <c r="G348" s="227"/>
      <c r="H348" s="227"/>
      <c r="I348" s="228"/>
      <c r="J348" s="228"/>
      <c r="K348" s="228"/>
    </row>
    <row r="349" spans="7:11" ht="15" customHeight="1" x14ac:dyDescent="0.2">
      <c r="G349" s="227"/>
      <c r="H349" s="227"/>
      <c r="I349" s="228"/>
      <c r="J349" s="228"/>
      <c r="K349" s="228"/>
    </row>
    <row r="350" spans="7:11" ht="15" customHeight="1" x14ac:dyDescent="0.2">
      <c r="G350" s="227"/>
      <c r="H350" s="227"/>
      <c r="I350" s="228"/>
      <c r="J350" s="228"/>
      <c r="K350" s="228"/>
    </row>
    <row r="351" spans="7:11" ht="15" customHeight="1" x14ac:dyDescent="0.2">
      <c r="G351" s="227"/>
      <c r="H351" s="227"/>
      <c r="I351" s="228"/>
      <c r="J351" s="228"/>
      <c r="K351" s="228"/>
    </row>
    <row r="352" spans="7:11" ht="15" customHeight="1" x14ac:dyDescent="0.2">
      <c r="G352" s="227"/>
      <c r="H352" s="227"/>
      <c r="I352" s="228"/>
      <c r="J352" s="228"/>
      <c r="K352" s="228"/>
    </row>
    <row r="353" spans="7:11" ht="15" customHeight="1" x14ac:dyDescent="0.2">
      <c r="G353" s="227"/>
      <c r="H353" s="227"/>
      <c r="I353" s="228"/>
      <c r="J353" s="228"/>
      <c r="K353" s="228"/>
    </row>
    <row r="354" spans="7:11" ht="15" customHeight="1" x14ac:dyDescent="0.2">
      <c r="G354" s="227"/>
      <c r="H354" s="227"/>
      <c r="I354" s="228"/>
      <c r="J354" s="228"/>
      <c r="K354" s="228"/>
    </row>
    <row r="355" spans="7:11" ht="15" customHeight="1" x14ac:dyDescent="0.2">
      <c r="G355" s="227"/>
      <c r="H355" s="227"/>
      <c r="I355" s="228"/>
      <c r="J355" s="228"/>
      <c r="K355" s="228"/>
    </row>
    <row r="356" spans="7:11" ht="15" customHeight="1" x14ac:dyDescent="0.2">
      <c r="G356" s="227"/>
      <c r="H356" s="227"/>
      <c r="I356" s="228"/>
      <c r="J356" s="228"/>
      <c r="K356" s="228"/>
    </row>
    <row r="357" spans="7:11" ht="15" customHeight="1" x14ac:dyDescent="0.2">
      <c r="G357" s="227"/>
      <c r="H357" s="227"/>
      <c r="I357" s="228"/>
      <c r="J357" s="228"/>
      <c r="K357" s="228"/>
    </row>
    <row r="358" spans="7:11" ht="15" customHeight="1" x14ac:dyDescent="0.2">
      <c r="G358" s="227"/>
      <c r="H358" s="227"/>
      <c r="I358" s="228"/>
      <c r="J358" s="228"/>
      <c r="K358" s="228"/>
    </row>
    <row r="359" spans="7:11" ht="15" customHeight="1" x14ac:dyDescent="0.2">
      <c r="G359" s="227"/>
      <c r="H359" s="227"/>
      <c r="I359" s="228"/>
      <c r="J359" s="228"/>
      <c r="K359" s="228"/>
    </row>
    <row r="360" spans="7:11" ht="15" customHeight="1" x14ac:dyDescent="0.2">
      <c r="G360" s="227"/>
      <c r="H360" s="227"/>
      <c r="I360" s="228"/>
      <c r="J360" s="228"/>
      <c r="K360" s="228"/>
    </row>
    <row r="361" spans="7:11" ht="15" customHeight="1" x14ac:dyDescent="0.2">
      <c r="G361" s="227"/>
      <c r="H361" s="227"/>
      <c r="I361" s="228"/>
      <c r="J361" s="228"/>
      <c r="K361" s="228"/>
    </row>
    <row r="362" spans="7:11" ht="15" customHeight="1" x14ac:dyDescent="0.2">
      <c r="G362" s="227"/>
      <c r="H362" s="227"/>
      <c r="I362" s="228"/>
      <c r="J362" s="228"/>
      <c r="K362" s="228"/>
    </row>
    <row r="363" spans="7:11" ht="15" customHeight="1" x14ac:dyDescent="0.2">
      <c r="G363" s="227"/>
      <c r="H363" s="227"/>
      <c r="I363" s="228"/>
      <c r="J363" s="228"/>
      <c r="K363" s="228"/>
    </row>
    <row r="364" spans="7:11" ht="15" customHeight="1" x14ac:dyDescent="0.2">
      <c r="G364" s="227"/>
      <c r="H364" s="227"/>
      <c r="I364" s="228"/>
      <c r="J364" s="228"/>
      <c r="K364" s="228"/>
    </row>
    <row r="365" spans="7:11" ht="15" customHeight="1" x14ac:dyDescent="0.2">
      <c r="G365" s="227"/>
      <c r="H365" s="227"/>
      <c r="I365" s="228"/>
      <c r="J365" s="228"/>
      <c r="K365" s="228"/>
    </row>
    <row r="366" spans="7:11" ht="15" customHeight="1" x14ac:dyDescent="0.2">
      <c r="G366" s="227"/>
      <c r="H366" s="227"/>
      <c r="I366" s="228"/>
      <c r="J366" s="228"/>
      <c r="K366" s="228"/>
    </row>
    <row r="367" spans="7:11" ht="15" customHeight="1" x14ac:dyDescent="0.2">
      <c r="G367" s="227"/>
      <c r="H367" s="227"/>
      <c r="I367" s="228"/>
      <c r="J367" s="228"/>
      <c r="K367" s="228"/>
    </row>
    <row r="368" spans="7:11" ht="15" customHeight="1" x14ac:dyDescent="0.2">
      <c r="G368" s="227"/>
      <c r="H368" s="227"/>
      <c r="I368" s="228"/>
      <c r="J368" s="228"/>
      <c r="K368" s="228"/>
    </row>
    <row r="369" spans="7:11" ht="15" customHeight="1" x14ac:dyDescent="0.2">
      <c r="G369" s="227"/>
      <c r="H369" s="227"/>
      <c r="I369" s="228"/>
      <c r="J369" s="228"/>
      <c r="K369" s="228"/>
    </row>
    <row r="370" spans="7:11" ht="15" customHeight="1" x14ac:dyDescent="0.2">
      <c r="G370" s="227"/>
      <c r="H370" s="227"/>
      <c r="I370" s="228"/>
      <c r="J370" s="228"/>
      <c r="K370" s="228"/>
    </row>
    <row r="371" spans="7:11" ht="15" customHeight="1" x14ac:dyDescent="0.2">
      <c r="G371" s="227"/>
      <c r="H371" s="227"/>
      <c r="I371" s="228"/>
      <c r="J371" s="228"/>
      <c r="K371" s="228"/>
    </row>
    <row r="372" spans="7:11" ht="15" customHeight="1" x14ac:dyDescent="0.2">
      <c r="G372" s="227"/>
      <c r="H372" s="227"/>
      <c r="I372" s="228"/>
      <c r="J372" s="228"/>
      <c r="K372" s="228"/>
    </row>
    <row r="373" spans="7:11" ht="15" customHeight="1" x14ac:dyDescent="0.2">
      <c r="G373" s="227"/>
      <c r="H373" s="227"/>
      <c r="I373" s="228"/>
      <c r="J373" s="228"/>
      <c r="K373" s="228"/>
    </row>
    <row r="374" spans="7:11" ht="15" customHeight="1" x14ac:dyDescent="0.2">
      <c r="G374" s="227"/>
      <c r="H374" s="227"/>
      <c r="I374" s="228"/>
      <c r="J374" s="228"/>
      <c r="K374" s="228"/>
    </row>
    <row r="375" spans="7:11" ht="15" customHeight="1" x14ac:dyDescent="0.2">
      <c r="G375" s="227"/>
      <c r="H375" s="227"/>
      <c r="I375" s="228"/>
      <c r="J375" s="228"/>
      <c r="K375" s="228"/>
    </row>
    <row r="376" spans="7:11" ht="15" customHeight="1" x14ac:dyDescent="0.2">
      <c r="G376" s="227"/>
      <c r="H376" s="227"/>
      <c r="I376" s="228"/>
      <c r="J376" s="228"/>
      <c r="K376" s="228"/>
    </row>
    <row r="377" spans="7:11" ht="15" customHeight="1" x14ac:dyDescent="0.2">
      <c r="G377" s="227"/>
      <c r="H377" s="227"/>
      <c r="I377" s="228"/>
      <c r="J377" s="228"/>
      <c r="K377" s="228"/>
    </row>
    <row r="378" spans="7:11" ht="15" customHeight="1" x14ac:dyDescent="0.2">
      <c r="G378" s="227"/>
      <c r="H378" s="227"/>
      <c r="I378" s="228"/>
      <c r="J378" s="228"/>
      <c r="K378" s="228"/>
    </row>
    <row r="379" spans="7:11" ht="15" customHeight="1" x14ac:dyDescent="0.2">
      <c r="G379" s="227"/>
      <c r="H379" s="227"/>
      <c r="I379" s="228"/>
      <c r="J379" s="228"/>
      <c r="K379" s="228"/>
    </row>
    <row r="380" spans="7:11" ht="15" customHeight="1" x14ac:dyDescent="0.2">
      <c r="G380" s="227"/>
      <c r="H380" s="227"/>
      <c r="I380" s="228"/>
      <c r="J380" s="228"/>
      <c r="K380" s="228"/>
    </row>
    <row r="381" spans="7:11" ht="15" customHeight="1" x14ac:dyDescent="0.2">
      <c r="G381" s="227"/>
      <c r="H381" s="227"/>
      <c r="I381" s="228"/>
      <c r="J381" s="228"/>
      <c r="K381" s="228"/>
    </row>
    <row r="382" spans="7:11" ht="15" customHeight="1" x14ac:dyDescent="0.2">
      <c r="G382" s="227"/>
      <c r="H382" s="227"/>
      <c r="I382" s="228"/>
      <c r="J382" s="228"/>
      <c r="K382" s="228"/>
    </row>
    <row r="383" spans="7:11" ht="15" customHeight="1" x14ac:dyDescent="0.2">
      <c r="G383" s="227"/>
      <c r="H383" s="227"/>
      <c r="I383" s="228"/>
      <c r="J383" s="228"/>
      <c r="K383" s="228"/>
    </row>
    <row r="384" spans="7:11" ht="15" customHeight="1" x14ac:dyDescent="0.2">
      <c r="G384" s="227"/>
      <c r="H384" s="227"/>
      <c r="I384" s="228"/>
      <c r="J384" s="228"/>
      <c r="K384" s="228"/>
    </row>
    <row r="385" spans="7:11" ht="15" customHeight="1" x14ac:dyDescent="0.2">
      <c r="G385" s="227"/>
      <c r="H385" s="227"/>
      <c r="I385" s="228"/>
      <c r="J385" s="228"/>
      <c r="K385" s="228"/>
    </row>
    <row r="386" spans="7:11" ht="15" customHeight="1" x14ac:dyDescent="0.2">
      <c r="G386" s="227"/>
      <c r="H386" s="227"/>
      <c r="I386" s="228"/>
      <c r="J386" s="228"/>
      <c r="K386" s="228"/>
    </row>
    <row r="387" spans="7:11" ht="15" customHeight="1" x14ac:dyDescent="0.2">
      <c r="G387" s="227"/>
      <c r="H387" s="227"/>
      <c r="I387" s="228"/>
      <c r="J387" s="228"/>
      <c r="K387" s="228"/>
    </row>
    <row r="388" spans="7:11" ht="15" customHeight="1" x14ac:dyDescent="0.2">
      <c r="G388" s="227"/>
      <c r="H388" s="227"/>
      <c r="I388" s="228"/>
      <c r="J388" s="228"/>
      <c r="K388" s="228"/>
    </row>
    <row r="389" spans="7:11" ht="15" customHeight="1" x14ac:dyDescent="0.2">
      <c r="G389" s="227"/>
      <c r="H389" s="227"/>
      <c r="I389" s="228"/>
      <c r="J389" s="228"/>
      <c r="K389" s="228"/>
    </row>
    <row r="390" spans="7:11" ht="15" customHeight="1" x14ac:dyDescent="0.2">
      <c r="G390" s="227"/>
      <c r="H390" s="227"/>
    </row>
    <row r="391" spans="7:11" ht="15" customHeight="1" x14ac:dyDescent="0.2">
      <c r="G391" s="227"/>
      <c r="H391" s="227"/>
    </row>
    <row r="392" spans="7:11" ht="15" customHeight="1" x14ac:dyDescent="0.2">
      <c r="G392" s="227"/>
      <c r="H392" s="227"/>
    </row>
    <row r="393" spans="7:11" ht="15" customHeight="1" x14ac:dyDescent="0.2">
      <c r="G393" s="227"/>
      <c r="H393" s="227"/>
    </row>
    <row r="394" spans="7:11" ht="15" customHeight="1" x14ac:dyDescent="0.2">
      <c r="G394" s="227"/>
      <c r="H394" s="227"/>
    </row>
    <row r="395" spans="7:11" ht="15" customHeight="1" x14ac:dyDescent="0.2">
      <c r="G395" s="227"/>
      <c r="H395" s="227"/>
    </row>
    <row r="396" spans="7:11" ht="15" customHeight="1" x14ac:dyDescent="0.2">
      <c r="G396" s="227"/>
      <c r="H396" s="227"/>
    </row>
    <row r="397" spans="7:11" ht="15" customHeight="1" x14ac:dyDescent="0.2">
      <c r="G397" s="227"/>
      <c r="H397" s="227"/>
    </row>
    <row r="398" spans="7:11" ht="15" customHeight="1" x14ac:dyDescent="0.2">
      <c r="G398" s="227"/>
      <c r="H398" s="227"/>
    </row>
    <row r="399" spans="7:11" ht="15" customHeight="1" x14ac:dyDescent="0.2">
      <c r="G399" s="227"/>
      <c r="H399" s="227"/>
    </row>
    <row r="400" spans="7:11" ht="15" customHeight="1" x14ac:dyDescent="0.2">
      <c r="G400" s="227"/>
      <c r="H400" s="227"/>
    </row>
    <row r="401" spans="7:8" ht="15" customHeight="1" x14ac:dyDescent="0.2">
      <c r="G401" s="227"/>
      <c r="H401" s="227"/>
    </row>
    <row r="402" spans="7:8" ht="15" customHeight="1" x14ac:dyDescent="0.2">
      <c r="G402" s="227"/>
      <c r="H402" s="227"/>
    </row>
    <row r="403" spans="7:8" ht="15" customHeight="1" x14ac:dyDescent="0.2">
      <c r="G403" s="227"/>
      <c r="H403" s="227"/>
    </row>
    <row r="404" spans="7:8" ht="15" customHeight="1" x14ac:dyDescent="0.2">
      <c r="G404" s="227"/>
      <c r="H404" s="227"/>
    </row>
    <row r="405" spans="7:8" ht="15" customHeight="1" x14ac:dyDescent="0.2">
      <c r="G405" s="227"/>
      <c r="H405" s="227"/>
    </row>
    <row r="406" spans="7:8" ht="15" customHeight="1" x14ac:dyDescent="0.2">
      <c r="G406" s="227"/>
      <c r="H406" s="227"/>
    </row>
    <row r="407" spans="7:8" ht="15" customHeight="1" x14ac:dyDescent="0.2">
      <c r="G407" s="227"/>
      <c r="H407" s="227"/>
    </row>
    <row r="408" spans="7:8" ht="15" customHeight="1" x14ac:dyDescent="0.2">
      <c r="G408" s="227"/>
      <c r="H408" s="227"/>
    </row>
    <row r="409" spans="7:8" ht="15" customHeight="1" x14ac:dyDescent="0.2">
      <c r="G409" s="227"/>
      <c r="H409" s="227"/>
    </row>
    <row r="410" spans="7:8" ht="15" customHeight="1" x14ac:dyDescent="0.2">
      <c r="G410" s="227"/>
      <c r="H410" s="227"/>
    </row>
    <row r="411" spans="7:8" ht="15" customHeight="1" x14ac:dyDescent="0.2">
      <c r="G411" s="227"/>
      <c r="H411" s="227"/>
    </row>
    <row r="412" spans="7:8" ht="15" customHeight="1" x14ac:dyDescent="0.2">
      <c r="G412" s="227"/>
      <c r="H412" s="227"/>
    </row>
    <row r="413" spans="7:8" ht="15" customHeight="1" x14ac:dyDescent="0.2">
      <c r="G413" s="227"/>
      <c r="H413" s="227"/>
    </row>
    <row r="414" spans="7:8" ht="15" customHeight="1" x14ac:dyDescent="0.2">
      <c r="G414" s="227"/>
      <c r="H414" s="227"/>
    </row>
    <row r="415" spans="7:8" ht="15" customHeight="1" x14ac:dyDescent="0.2">
      <c r="G415" s="227"/>
      <c r="H415" s="227"/>
    </row>
    <row r="416" spans="7:8" ht="15" customHeight="1" x14ac:dyDescent="0.2">
      <c r="G416" s="227"/>
      <c r="H416" s="227"/>
    </row>
    <row r="417" spans="7:8" ht="15" customHeight="1" x14ac:dyDescent="0.2">
      <c r="G417" s="227"/>
      <c r="H417" s="227"/>
    </row>
    <row r="418" spans="7:8" ht="15" customHeight="1" x14ac:dyDescent="0.2">
      <c r="G418" s="227"/>
      <c r="H418" s="227"/>
    </row>
    <row r="419" spans="7:8" ht="15" customHeight="1" x14ac:dyDescent="0.2">
      <c r="G419" s="227"/>
      <c r="H419" s="227"/>
    </row>
    <row r="420" spans="7:8" ht="15" customHeight="1" x14ac:dyDescent="0.2">
      <c r="G420" s="227"/>
      <c r="H420" s="227"/>
    </row>
    <row r="421" spans="7:8" ht="15" customHeight="1" x14ac:dyDescent="0.2">
      <c r="G421" s="227"/>
      <c r="H421" s="227"/>
    </row>
    <row r="422" spans="7:8" ht="15" customHeight="1" x14ac:dyDescent="0.2">
      <c r="G422" s="227"/>
      <c r="H422" s="227"/>
    </row>
    <row r="423" spans="7:8" ht="15" customHeight="1" x14ac:dyDescent="0.2">
      <c r="G423" s="227"/>
      <c r="H423" s="227"/>
    </row>
    <row r="424" spans="7:8" ht="15" customHeight="1" x14ac:dyDescent="0.2">
      <c r="G424" s="227"/>
      <c r="H424" s="227"/>
    </row>
    <row r="425" spans="7:8" ht="15" customHeight="1" x14ac:dyDescent="0.2">
      <c r="G425" s="227"/>
      <c r="H425" s="227"/>
    </row>
    <row r="426" spans="7:8" ht="15" customHeight="1" x14ac:dyDescent="0.2">
      <c r="G426" s="227"/>
      <c r="H426" s="227"/>
    </row>
    <row r="427" spans="7:8" ht="15" customHeight="1" x14ac:dyDescent="0.2">
      <c r="G427" s="227"/>
      <c r="H427" s="227"/>
    </row>
    <row r="428" spans="7:8" ht="15" customHeight="1" x14ac:dyDescent="0.2">
      <c r="G428" s="227"/>
      <c r="H428" s="227"/>
    </row>
    <row r="429" spans="7:8" ht="15" customHeight="1" x14ac:dyDescent="0.2">
      <c r="G429" s="227"/>
      <c r="H429" s="227"/>
    </row>
    <row r="430" spans="7:8" ht="15" customHeight="1" x14ac:dyDescent="0.2">
      <c r="G430" s="227"/>
      <c r="H430" s="227"/>
    </row>
    <row r="431" spans="7:8" ht="15" customHeight="1" x14ac:dyDescent="0.2">
      <c r="G431" s="227"/>
      <c r="H431" s="227"/>
    </row>
    <row r="432" spans="7:8" ht="15" customHeight="1" x14ac:dyDescent="0.2">
      <c r="G432" s="227"/>
      <c r="H432" s="227"/>
    </row>
    <row r="433" spans="7:8" ht="15" customHeight="1" x14ac:dyDescent="0.2">
      <c r="G433" s="227"/>
      <c r="H433" s="227"/>
    </row>
    <row r="434" spans="7:8" ht="15" customHeight="1" x14ac:dyDescent="0.2">
      <c r="G434" s="227"/>
      <c r="H434" s="227"/>
    </row>
    <row r="435" spans="7:8" ht="15" customHeight="1" x14ac:dyDescent="0.2">
      <c r="G435" s="227"/>
      <c r="H435" s="227"/>
    </row>
    <row r="436" spans="7:8" ht="15" customHeight="1" x14ac:dyDescent="0.2">
      <c r="G436" s="227"/>
      <c r="H436" s="227"/>
    </row>
    <row r="437" spans="7:8" ht="15" customHeight="1" x14ac:dyDescent="0.2">
      <c r="G437" s="227"/>
      <c r="H437" s="227"/>
    </row>
    <row r="438" spans="7:8" ht="15" customHeight="1" x14ac:dyDescent="0.2">
      <c r="G438" s="227"/>
      <c r="H438" s="227"/>
    </row>
    <row r="439" spans="7:8" ht="15" customHeight="1" x14ac:dyDescent="0.2">
      <c r="G439" s="227"/>
      <c r="H439" s="227"/>
    </row>
    <row r="440" spans="7:8" ht="15" customHeight="1" x14ac:dyDescent="0.2">
      <c r="G440" s="227"/>
      <c r="H440" s="227"/>
    </row>
    <row r="441" spans="7:8" ht="15" customHeight="1" x14ac:dyDescent="0.2">
      <c r="G441" s="227"/>
      <c r="H441" s="227"/>
    </row>
    <row r="442" spans="7:8" ht="15" customHeight="1" x14ac:dyDescent="0.2">
      <c r="G442" s="227"/>
      <c r="H442" s="227"/>
    </row>
    <row r="443" spans="7:8" ht="15" customHeight="1" x14ac:dyDescent="0.2">
      <c r="G443" s="227"/>
      <c r="H443" s="227"/>
    </row>
    <row r="444" spans="7:8" ht="15" customHeight="1" x14ac:dyDescent="0.2">
      <c r="G444" s="227"/>
      <c r="H444" s="227"/>
    </row>
    <row r="445" spans="7:8" ht="15" customHeight="1" x14ac:dyDescent="0.2">
      <c r="G445" s="227"/>
      <c r="H445" s="227"/>
    </row>
    <row r="446" spans="7:8" ht="15" customHeight="1" x14ac:dyDescent="0.2">
      <c r="G446" s="227"/>
      <c r="H446" s="227"/>
    </row>
    <row r="447" spans="7:8" ht="15" customHeight="1" x14ac:dyDescent="0.2">
      <c r="G447" s="227"/>
      <c r="H447" s="227"/>
    </row>
    <row r="448" spans="7:8" ht="15" customHeight="1" x14ac:dyDescent="0.2">
      <c r="G448" s="227"/>
      <c r="H448" s="227"/>
    </row>
    <row r="449" spans="7:8" ht="15" customHeight="1" x14ac:dyDescent="0.2">
      <c r="G449" s="227"/>
      <c r="H449" s="227"/>
    </row>
    <row r="450" spans="7:8" ht="15" customHeight="1" x14ac:dyDescent="0.2">
      <c r="G450" s="227"/>
      <c r="H450" s="227"/>
    </row>
    <row r="451" spans="7:8" ht="15" customHeight="1" x14ac:dyDescent="0.2">
      <c r="G451" s="227"/>
      <c r="H451" s="227"/>
    </row>
    <row r="452" spans="7:8" ht="15" customHeight="1" x14ac:dyDescent="0.2">
      <c r="G452" s="227"/>
      <c r="H452" s="227"/>
    </row>
    <row r="453" spans="7:8" ht="15" customHeight="1" x14ac:dyDescent="0.2">
      <c r="G453" s="227"/>
      <c r="H453" s="227"/>
    </row>
    <row r="454" spans="7:8" ht="15" customHeight="1" x14ac:dyDescent="0.2">
      <c r="G454" s="227"/>
      <c r="H454" s="227"/>
    </row>
    <row r="455" spans="7:8" ht="15" customHeight="1" x14ac:dyDescent="0.2">
      <c r="G455" s="227"/>
      <c r="H455" s="227"/>
    </row>
    <row r="456" spans="7:8" ht="15" customHeight="1" x14ac:dyDescent="0.2">
      <c r="G456" s="227"/>
      <c r="H456" s="227"/>
    </row>
    <row r="457" spans="7:8" ht="15" customHeight="1" x14ac:dyDescent="0.2">
      <c r="G457" s="227"/>
      <c r="H457" s="227"/>
    </row>
    <row r="458" spans="7:8" ht="15" customHeight="1" x14ac:dyDescent="0.2">
      <c r="G458" s="227"/>
      <c r="H458" s="227"/>
    </row>
    <row r="459" spans="7:8" ht="15" customHeight="1" x14ac:dyDescent="0.2">
      <c r="G459" s="227"/>
      <c r="H459" s="227"/>
    </row>
    <row r="460" spans="7:8" ht="15" customHeight="1" x14ac:dyDescent="0.2">
      <c r="G460" s="227"/>
      <c r="H460" s="227"/>
    </row>
    <row r="461" spans="7:8" ht="15" customHeight="1" x14ac:dyDescent="0.2">
      <c r="G461" s="227"/>
      <c r="H461" s="227"/>
    </row>
    <row r="462" spans="7:8" ht="15" customHeight="1" x14ac:dyDescent="0.2">
      <c r="G462" s="227"/>
      <c r="H462" s="227"/>
    </row>
    <row r="463" spans="7:8" ht="15" customHeight="1" x14ac:dyDescent="0.2">
      <c r="G463" s="227"/>
      <c r="H463" s="227"/>
    </row>
    <row r="464" spans="7:8" ht="15" customHeight="1" x14ac:dyDescent="0.2">
      <c r="G464" s="227"/>
      <c r="H464" s="227"/>
    </row>
    <row r="465" spans="7:8" ht="15" customHeight="1" x14ac:dyDescent="0.2">
      <c r="G465" s="227"/>
      <c r="H465" s="227"/>
    </row>
    <row r="466" spans="7:8" ht="15" customHeight="1" x14ac:dyDescent="0.2">
      <c r="G466" s="227"/>
      <c r="H466" s="227"/>
    </row>
    <row r="467" spans="7:8" ht="15" customHeight="1" x14ac:dyDescent="0.2">
      <c r="G467" s="227"/>
      <c r="H467" s="227"/>
    </row>
    <row r="468" spans="7:8" ht="15" customHeight="1" x14ac:dyDescent="0.2">
      <c r="G468" s="227"/>
      <c r="H468" s="227"/>
    </row>
    <row r="469" spans="7:8" ht="15" customHeight="1" x14ac:dyDescent="0.2">
      <c r="G469" s="227"/>
      <c r="H469" s="227"/>
    </row>
    <row r="470" spans="7:8" ht="15" customHeight="1" x14ac:dyDescent="0.2">
      <c r="G470" s="227"/>
      <c r="H470" s="227"/>
    </row>
    <row r="471" spans="7:8" ht="15" customHeight="1" x14ac:dyDescent="0.2">
      <c r="G471" s="227"/>
      <c r="H471" s="227"/>
    </row>
    <row r="472" spans="7:8" ht="15" customHeight="1" x14ac:dyDescent="0.2">
      <c r="G472" s="227"/>
      <c r="H472" s="227"/>
    </row>
    <row r="473" spans="7:8" ht="15" customHeight="1" x14ac:dyDescent="0.2">
      <c r="G473" s="227"/>
      <c r="H473" s="227"/>
    </row>
    <row r="474" spans="7:8" ht="15" customHeight="1" x14ac:dyDescent="0.2">
      <c r="G474" s="227"/>
      <c r="H474" s="227"/>
    </row>
    <row r="475" spans="7:8" ht="15" customHeight="1" x14ac:dyDescent="0.2">
      <c r="G475" s="227"/>
      <c r="H475" s="227"/>
    </row>
    <row r="476" spans="7:8" ht="15" customHeight="1" x14ac:dyDescent="0.2">
      <c r="G476" s="227"/>
      <c r="H476" s="227"/>
    </row>
    <row r="477" spans="7:8" ht="15" customHeight="1" x14ac:dyDescent="0.2">
      <c r="G477" s="227"/>
      <c r="H477" s="227"/>
    </row>
    <row r="478" spans="7:8" ht="15" customHeight="1" x14ac:dyDescent="0.2">
      <c r="G478" s="227"/>
      <c r="H478" s="227"/>
    </row>
    <row r="479" spans="7:8" ht="15" customHeight="1" x14ac:dyDescent="0.2">
      <c r="G479" s="227"/>
      <c r="H479" s="227"/>
    </row>
    <row r="480" spans="7:8" ht="15" customHeight="1" x14ac:dyDescent="0.2">
      <c r="G480" s="227"/>
      <c r="H480" s="227"/>
    </row>
    <row r="481" spans="7:8" ht="15" customHeight="1" x14ac:dyDescent="0.2">
      <c r="G481" s="227"/>
      <c r="H481" s="227"/>
    </row>
    <row r="482" spans="7:8" ht="15" customHeight="1" x14ac:dyDescent="0.2">
      <c r="G482" s="227"/>
      <c r="H482" s="227"/>
    </row>
    <row r="483" spans="7:8" ht="15" customHeight="1" x14ac:dyDescent="0.2">
      <c r="G483" s="227"/>
      <c r="H483" s="227"/>
    </row>
    <row r="484" spans="7:8" ht="15" customHeight="1" x14ac:dyDescent="0.2">
      <c r="G484" s="227"/>
      <c r="H484" s="227"/>
    </row>
    <row r="485" spans="7:8" ht="15" customHeight="1" x14ac:dyDescent="0.2">
      <c r="G485" s="227"/>
      <c r="H485" s="227"/>
    </row>
    <row r="486" spans="7:8" ht="15" customHeight="1" x14ac:dyDescent="0.2">
      <c r="G486" s="227"/>
      <c r="H486" s="227"/>
    </row>
    <row r="487" spans="7:8" ht="15" customHeight="1" x14ac:dyDescent="0.2">
      <c r="G487" s="227"/>
      <c r="H487" s="227"/>
    </row>
    <row r="488" spans="7:8" ht="15" customHeight="1" x14ac:dyDescent="0.2">
      <c r="G488" s="227"/>
      <c r="H488" s="227"/>
    </row>
    <row r="489" spans="7:8" ht="15" customHeight="1" x14ac:dyDescent="0.2">
      <c r="G489" s="227"/>
      <c r="H489" s="227"/>
    </row>
    <row r="490" spans="7:8" ht="15" customHeight="1" x14ac:dyDescent="0.2">
      <c r="G490" s="227"/>
      <c r="H490" s="227"/>
    </row>
    <row r="491" spans="7:8" ht="15" customHeight="1" x14ac:dyDescent="0.2">
      <c r="G491" s="227"/>
      <c r="H491" s="227"/>
    </row>
    <row r="492" spans="7:8" ht="15" customHeight="1" x14ac:dyDescent="0.2">
      <c r="G492" s="227"/>
      <c r="H492" s="227"/>
    </row>
    <row r="493" spans="7:8" ht="15" customHeight="1" x14ac:dyDescent="0.2">
      <c r="G493" s="227"/>
      <c r="H493" s="227"/>
    </row>
    <row r="655" spans="7:11" ht="15" customHeight="1" x14ac:dyDescent="0.2">
      <c r="G655" s="228"/>
      <c r="H655" s="228"/>
      <c r="I655" s="228"/>
      <c r="J655" s="228"/>
      <c r="K655" s="228"/>
    </row>
  </sheetData>
  <conditionalFormatting sqref="M4:N4">
    <cfRule type="expression" dxfId="44" priority="45" stopIfTrue="1">
      <formula>$H4=4</formula>
    </cfRule>
    <cfRule type="expression" dxfId="43" priority="48">
      <formula>$H4=7</formula>
    </cfRule>
    <cfRule type="expression" dxfId="42" priority="47" stopIfTrue="1">
      <formula>$H4=6</formula>
    </cfRule>
    <cfRule type="expression" dxfId="41" priority="43">
      <formula>$G4="Y"</formula>
    </cfRule>
    <cfRule type="expression" dxfId="40" priority="44" stopIfTrue="1">
      <formula>$H4=3</formula>
    </cfRule>
    <cfRule type="expression" dxfId="39" priority="21" stopIfTrue="1">
      <formula>$G4="N"</formula>
    </cfRule>
    <cfRule type="expression" dxfId="38" priority="46" stopIfTrue="1">
      <formula>$H4=5</formula>
    </cfRule>
  </conditionalFormatting>
  <conditionalFormatting sqref="M13:N13">
    <cfRule type="expression" dxfId="37" priority="55" stopIfTrue="1">
      <formula>$H13=4</formula>
    </cfRule>
    <cfRule type="expression" dxfId="36" priority="54" stopIfTrue="1">
      <formula>$H13=3</formula>
    </cfRule>
    <cfRule type="expression" dxfId="35" priority="53">
      <formula>$G13="Y"</formula>
    </cfRule>
    <cfRule type="expression" dxfId="34" priority="52" stopIfTrue="1">
      <formula>$E13="BLANK"</formula>
    </cfRule>
    <cfRule type="expression" dxfId="33" priority="51" stopIfTrue="1">
      <formula>$E13="TOTAL"</formula>
    </cfRule>
    <cfRule type="expression" dxfId="32" priority="56">
      <formula>$H13=7</formula>
    </cfRule>
  </conditionalFormatting>
  <conditionalFormatting sqref="M13:N14">
    <cfRule type="expression" dxfId="31" priority="9" stopIfTrue="1">
      <formula>$H13=5</formula>
    </cfRule>
    <cfRule type="expression" dxfId="30" priority="10" stopIfTrue="1">
      <formula>$H13=6</formula>
    </cfRule>
  </conditionalFormatting>
  <conditionalFormatting sqref="M14:N14">
    <cfRule type="expression" dxfId="29" priority="57" stopIfTrue="1">
      <formula>#REF!="TOTAL"</formula>
    </cfRule>
    <cfRule type="expression" dxfId="28" priority="58" stopIfTrue="1">
      <formula>#REF!="BLANK"</formula>
    </cfRule>
    <cfRule type="expression" dxfId="27" priority="59">
      <formula>#REF!="Y"</formula>
    </cfRule>
    <cfRule type="expression" dxfId="26" priority="60" stopIfTrue="1">
      <formula>$H14=3</formula>
    </cfRule>
    <cfRule type="expression" dxfId="25" priority="61" stopIfTrue="1">
      <formula>$H14=4</formula>
    </cfRule>
    <cfRule type="expression" dxfId="24" priority="62">
      <formula>$H14=7</formula>
    </cfRule>
  </conditionalFormatting>
  <conditionalFormatting sqref="O4:AA4">
    <cfRule type="expression" dxfId="23" priority="19">
      <formula>$H4=7</formula>
    </cfRule>
    <cfRule type="cellIs" dxfId="22" priority="20" stopIfTrue="1" operator="notEqual">
      <formula>#REF!</formula>
    </cfRule>
    <cfRule type="expression" dxfId="21" priority="13" stopIfTrue="1">
      <formula>$G4="N"</formula>
    </cfRule>
    <cfRule type="expression" dxfId="20" priority="14">
      <formula>$G4="Y"</formula>
    </cfRule>
    <cfRule type="expression" dxfId="19" priority="15" stopIfTrue="1">
      <formula>$H4=3</formula>
    </cfRule>
    <cfRule type="expression" dxfId="18" priority="16" stopIfTrue="1">
      <formula>$H4=4</formula>
    </cfRule>
    <cfRule type="expression" dxfId="17" priority="17" stopIfTrue="1">
      <formula>$H4=5</formula>
    </cfRule>
    <cfRule type="expression" dxfId="16" priority="18" stopIfTrue="1">
      <formula>$H4=6</formula>
    </cfRule>
  </conditionalFormatting>
  <conditionalFormatting sqref="O34:AA34 O36:AA36 O38:AA39 O41:AA41 O43:AA43">
    <cfRule type="expression" dxfId="15" priority="6" stopIfTrue="1">
      <formula>$H33=5</formula>
    </cfRule>
    <cfRule type="expression" dxfId="14" priority="8">
      <formula>$H33=7</formula>
    </cfRule>
    <cfRule type="expression" dxfId="13" priority="7" stopIfTrue="1">
      <formula>$H33=6</formula>
    </cfRule>
    <cfRule type="expression" dxfId="12" priority="5" stopIfTrue="1">
      <formula>$H33=4</formula>
    </cfRule>
    <cfRule type="expression" dxfId="11" priority="4" stopIfTrue="1">
      <formula>$H33=3</formula>
    </cfRule>
    <cfRule type="expression" dxfId="10" priority="3">
      <formula>$G33="Y"</formula>
    </cfRule>
    <cfRule type="expression" dxfId="9" priority="2" stopIfTrue="1">
      <formula>$G33="N"</formula>
    </cfRule>
    <cfRule type="cellIs" dxfId="8" priority="1" stopIfTrue="1" operator="notEqual">
      <formula>#REF!</formula>
    </cfRule>
  </conditionalFormatting>
  <conditionalFormatting sqref="T23:T24">
    <cfRule type="expression" dxfId="7" priority="22" stopIfTrue="1">
      <formula>$G22="N"</formula>
    </cfRule>
    <cfRule type="cellIs" dxfId="6" priority="50" stopIfTrue="1" operator="notEqual">
      <formula>#REF!</formula>
    </cfRule>
    <cfRule type="expression" dxfId="5" priority="26" stopIfTrue="1">
      <formula>$H22=5</formula>
    </cfRule>
    <cfRule type="expression" dxfId="4" priority="27" stopIfTrue="1">
      <formula>$H22=6</formula>
    </cfRule>
    <cfRule type="expression" dxfId="3" priority="28">
      <formula>$H22=7</formula>
    </cfRule>
    <cfRule type="expression" dxfId="2" priority="24" stopIfTrue="1">
      <formula>$H22=3</formula>
    </cfRule>
    <cfRule type="expression" dxfId="1" priority="25" stopIfTrue="1">
      <formula>$H22=4</formula>
    </cfRule>
    <cfRule type="expression" dxfId="0" priority="23">
      <formula>$G22="Y"</formula>
    </cfRule>
  </conditionalFormatting>
  <dataValidations count="4">
    <dataValidation type="list" allowBlank="1" showInputMessage="1" showErrorMessage="1" sqref="N21" xr:uid="{740FCF68-A186-4BB9-AE46-36DFBB35DE28}">
      <formula1>$K$6:$K$9</formula1>
    </dataValidation>
    <dataValidation type="list" allowBlank="1" showInputMessage="1" showErrorMessage="1" sqref="N11" xr:uid="{5E97CE32-4C30-4790-B690-E24E3EAAC864}">
      <formula1>$B$22:$B$23</formula1>
    </dataValidation>
    <dataValidation type="list" allowBlank="1" showInputMessage="1" showErrorMessage="1" sqref="N26" xr:uid="{B7E24F4C-0245-457F-81D8-E3DA8F1C1BFF}">
      <formula1>$P$1:$P$2</formula1>
    </dataValidation>
    <dataValidation type="list" allowBlank="1" showInputMessage="1" showErrorMessage="1" sqref="F14" xr:uid="{1295D9C8-FE88-4408-8FE6-C4183097B211}">
      <formula1>$L$6:$L$10</formula1>
    </dataValidation>
  </dataValidations>
  <pageMargins left="0.7" right="0.7" top="0.75" bottom="0.75" header="0.3" footer="0.3"/>
  <customProperties>
    <customPr name="_pios_id" r:id="rId1"/>
    <customPr name="EpmWorksheetKeyString_GUID" r:id="rId2"/>
    <customPr name="FPMExcelClientCellBasedFunctionStatus" r:id="rId3"/>
  </customProperties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F6B34-D367-4192-A7C7-9BF842FD5306}">
  <sheetPr>
    <tabColor theme="9" tint="0.39997558519241921"/>
  </sheetPr>
  <dimension ref="A1:AI226"/>
  <sheetViews>
    <sheetView zoomScale="70" zoomScaleNormal="70" workbookViewId="0">
      <selection activeCell="S192" sqref="S192"/>
    </sheetView>
  </sheetViews>
  <sheetFormatPr defaultRowHeight="15" x14ac:dyDescent="0.25"/>
  <cols>
    <col min="3" max="3" width="46.36328125" bestFit="1" customWidth="1"/>
    <col min="4" max="4" width="5.90625" bestFit="1" customWidth="1"/>
    <col min="7" max="18" width="12.453125" style="229" bestFit="1" customWidth="1"/>
    <col min="19" max="19" width="13.54296875" style="229" bestFit="1" customWidth="1"/>
  </cols>
  <sheetData>
    <row r="1" spans="1:35" ht="17.399999999999999" x14ac:dyDescent="0.3">
      <c r="A1" s="289" t="s">
        <v>1351</v>
      </c>
      <c r="B1" s="289"/>
      <c r="C1" s="290"/>
      <c r="D1" s="290"/>
      <c r="E1" s="291"/>
      <c r="F1" s="290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290"/>
      <c r="U1" s="290"/>
      <c r="V1" s="292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</row>
    <row r="2" spans="1:35" ht="15.6" x14ac:dyDescent="0.3">
      <c r="A2" s="293" t="s">
        <v>48</v>
      </c>
      <c r="B2" s="293"/>
      <c r="C2" s="293"/>
      <c r="D2" s="293"/>
      <c r="E2" s="293"/>
      <c r="F2" s="293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293"/>
      <c r="U2" s="293"/>
      <c r="V2" s="294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</row>
    <row r="3" spans="1:35" x14ac:dyDescent="0.25">
      <c r="A3" s="295" t="s">
        <v>1352</v>
      </c>
      <c r="B3" s="295"/>
      <c r="C3" s="295"/>
      <c r="D3" s="295"/>
      <c r="E3" s="295"/>
      <c r="F3" s="295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295"/>
      <c r="U3" s="295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</row>
    <row r="4" spans="1:35" x14ac:dyDescent="0.25">
      <c r="A4" s="295" t="s">
        <v>1353</v>
      </c>
      <c r="B4" s="295"/>
      <c r="C4" s="295"/>
      <c r="D4" s="295"/>
      <c r="E4" s="295"/>
      <c r="F4" s="295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295"/>
      <c r="U4" s="295"/>
      <c r="V4" s="295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</row>
    <row r="5" spans="1:35" ht="15.6" x14ac:dyDescent="0.3">
      <c r="A5" s="296" t="s">
        <v>1354</v>
      </c>
      <c r="B5" s="296"/>
      <c r="C5" s="296"/>
      <c r="D5" s="296"/>
      <c r="E5" s="296"/>
      <c r="F5" s="296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296"/>
      <c r="U5" s="296"/>
      <c r="V5" s="296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7"/>
    </row>
    <row r="6" spans="1:35" ht="15.6" x14ac:dyDescent="0.3">
      <c r="A6" s="296" t="s">
        <v>1355</v>
      </c>
      <c r="B6" s="296"/>
      <c r="C6" s="296"/>
      <c r="D6" s="296"/>
      <c r="E6" s="291"/>
      <c r="F6" s="295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290"/>
    </row>
    <row r="7" spans="1:35" ht="15.6" x14ac:dyDescent="0.3">
      <c r="A7" s="296" t="s">
        <v>1356</v>
      </c>
      <c r="B7" s="296"/>
      <c r="C7" s="296"/>
      <c r="D7" s="296"/>
      <c r="E7" s="296"/>
      <c r="F7" s="296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296"/>
      <c r="U7" s="296"/>
      <c r="V7" s="290"/>
      <c r="W7" s="290"/>
      <c r="X7" s="290"/>
      <c r="Y7" s="290"/>
      <c r="Z7" s="290"/>
      <c r="AA7" s="290"/>
      <c r="AB7" s="290"/>
      <c r="AC7" s="290"/>
      <c r="AD7" s="290"/>
      <c r="AE7" s="290"/>
      <c r="AF7" s="290"/>
      <c r="AG7" s="290"/>
      <c r="AH7" s="290"/>
      <c r="AI7" s="290"/>
    </row>
    <row r="8" spans="1:35" x14ac:dyDescent="0.25">
      <c r="A8" s="295" t="s">
        <v>1357</v>
      </c>
      <c r="B8" s="295"/>
      <c r="C8" s="295"/>
      <c r="D8" s="295"/>
      <c r="E8" s="295"/>
      <c r="F8" s="295"/>
      <c r="G8" s="346"/>
      <c r="H8" s="346"/>
      <c r="I8" s="346"/>
      <c r="J8" s="346"/>
      <c r="K8" s="346"/>
      <c r="L8" s="346"/>
      <c r="M8" s="346"/>
      <c r="N8" s="346"/>
      <c r="O8" s="346"/>
      <c r="P8" s="346"/>
      <c r="Q8" s="346"/>
      <c r="R8" s="346"/>
      <c r="S8" s="346"/>
      <c r="T8" s="295"/>
      <c r="U8" s="295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</row>
    <row r="9" spans="1:35" x14ac:dyDescent="0.25">
      <c r="A9" s="295"/>
      <c r="B9" s="295"/>
      <c r="C9" s="295"/>
      <c r="D9" s="295"/>
      <c r="E9" s="295"/>
      <c r="F9" s="295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295"/>
      <c r="U9" s="295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</row>
    <row r="10" spans="1:35" ht="17.399999999999999" x14ac:dyDescent="0.3">
      <c r="A10" s="298" t="s">
        <v>1358</v>
      </c>
      <c r="B10" s="298"/>
      <c r="C10" s="298"/>
      <c r="D10" s="298"/>
      <c r="E10" s="298"/>
      <c r="F10" s="29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298"/>
      <c r="U10" s="298"/>
      <c r="V10" s="298"/>
      <c r="W10" s="290"/>
      <c r="X10" s="290"/>
      <c r="Y10" s="290"/>
      <c r="Z10" s="290"/>
      <c r="AA10" s="290"/>
      <c r="AB10" s="290"/>
      <c r="AC10" s="290"/>
      <c r="AD10" s="290"/>
      <c r="AE10" s="290"/>
      <c r="AF10" s="290"/>
      <c r="AG10" s="290"/>
      <c r="AH10" s="290"/>
      <c r="AI10" s="290"/>
    </row>
    <row r="11" spans="1:35" x14ac:dyDescent="0.25">
      <c r="A11" s="295"/>
      <c r="B11" s="290"/>
      <c r="C11" s="290"/>
      <c r="D11" s="299"/>
      <c r="E11" s="300"/>
      <c r="F11" s="301"/>
      <c r="G11" s="346"/>
      <c r="H11" s="346"/>
      <c r="I11" s="346"/>
      <c r="J11" s="346"/>
      <c r="K11" s="344"/>
      <c r="L11" s="344"/>
      <c r="M11" s="344"/>
      <c r="N11" s="344"/>
      <c r="O11" s="344"/>
      <c r="P11" s="344"/>
      <c r="Q11" s="344"/>
      <c r="R11" s="344"/>
      <c r="S11" s="346" t="s">
        <v>1359</v>
      </c>
      <c r="T11" s="290"/>
      <c r="U11" s="290"/>
      <c r="V11" s="290"/>
      <c r="W11" s="295"/>
      <c r="X11" s="295"/>
      <c r="Y11" s="295"/>
      <c r="Z11" s="295"/>
      <c r="AA11" s="290"/>
      <c r="AB11" s="290"/>
      <c r="AC11" s="290"/>
      <c r="AD11" s="290"/>
      <c r="AE11" s="290"/>
      <c r="AF11" s="290"/>
      <c r="AG11" s="290"/>
      <c r="AH11" s="290"/>
      <c r="AI11" s="290"/>
    </row>
    <row r="12" spans="1:35" x14ac:dyDescent="0.25">
      <c r="A12" s="290"/>
      <c r="B12" s="290"/>
      <c r="C12" s="290"/>
      <c r="D12" s="290"/>
      <c r="E12" s="300"/>
      <c r="F12" s="301"/>
      <c r="G12" s="346" t="s">
        <v>1360</v>
      </c>
      <c r="H12" s="346" t="s">
        <v>1360</v>
      </c>
      <c r="I12" s="346" t="s">
        <v>1360</v>
      </c>
      <c r="J12" s="346" t="s">
        <v>1360</v>
      </c>
      <c r="K12" s="346" t="s">
        <v>1360</v>
      </c>
      <c r="L12" s="346" t="s">
        <v>1360</v>
      </c>
      <c r="M12" s="346" t="s">
        <v>1360</v>
      </c>
      <c r="N12" s="346" t="s">
        <v>1360</v>
      </c>
      <c r="O12" s="346" t="s">
        <v>1360</v>
      </c>
      <c r="P12" s="346" t="s">
        <v>1360</v>
      </c>
      <c r="Q12" s="346" t="s">
        <v>1360</v>
      </c>
      <c r="R12" s="346" t="s">
        <v>1360</v>
      </c>
      <c r="S12" s="346" t="s">
        <v>1361</v>
      </c>
      <c r="T12" s="290"/>
      <c r="U12" s="302" t="s">
        <v>1362</v>
      </c>
      <c r="V12" s="302"/>
      <c r="W12" s="295"/>
      <c r="X12" s="295"/>
      <c r="Y12" s="295"/>
      <c r="Z12" s="295"/>
      <c r="AA12" s="290"/>
      <c r="AB12" s="290"/>
      <c r="AC12" s="290"/>
      <c r="AD12" s="290"/>
      <c r="AE12" s="290"/>
      <c r="AF12" s="290"/>
      <c r="AG12" s="290"/>
      <c r="AH12" s="290"/>
      <c r="AI12" s="290"/>
    </row>
    <row r="13" spans="1:35" ht="15.6" thickBot="1" x14ac:dyDescent="0.3">
      <c r="A13" s="303" t="s">
        <v>25</v>
      </c>
      <c r="B13" s="303"/>
      <c r="C13" s="303" t="s">
        <v>1356</v>
      </c>
      <c r="D13" s="303" t="s">
        <v>1363</v>
      </c>
      <c r="E13" s="304" t="s">
        <v>1364</v>
      </c>
      <c r="F13" s="301"/>
      <c r="G13" s="349" t="s">
        <v>1365</v>
      </c>
      <c r="H13" s="349" t="s">
        <v>1366</v>
      </c>
      <c r="I13" s="349" t="s">
        <v>1367</v>
      </c>
      <c r="J13" s="349" t="s">
        <v>1368</v>
      </c>
      <c r="K13" s="349" t="s">
        <v>1369</v>
      </c>
      <c r="L13" s="349" t="s">
        <v>1370</v>
      </c>
      <c r="M13" s="349" t="s">
        <v>1371</v>
      </c>
      <c r="N13" s="349" t="s">
        <v>1372</v>
      </c>
      <c r="O13" s="349" t="s">
        <v>1373</v>
      </c>
      <c r="P13" s="349" t="s">
        <v>1374</v>
      </c>
      <c r="Q13" s="349" t="s">
        <v>1375</v>
      </c>
      <c r="R13" s="349" t="s">
        <v>1376</v>
      </c>
      <c r="S13" s="349" t="s">
        <v>109</v>
      </c>
      <c r="T13" s="290"/>
      <c r="U13" s="305" t="s">
        <v>1377</v>
      </c>
      <c r="V13" s="305" t="s">
        <v>1378</v>
      </c>
      <c r="W13" s="295"/>
      <c r="X13" s="295"/>
      <c r="Y13" s="295"/>
      <c r="Z13" s="295"/>
      <c r="AA13" s="290"/>
      <c r="AB13" s="290"/>
      <c r="AC13" s="290"/>
      <c r="AD13" s="290"/>
      <c r="AE13" s="290"/>
      <c r="AF13" s="290"/>
      <c r="AG13" s="290"/>
      <c r="AH13" s="290"/>
      <c r="AI13" s="290"/>
    </row>
    <row r="14" spans="1:35" x14ac:dyDescent="0.25">
      <c r="A14" s="342"/>
      <c r="B14" s="342"/>
      <c r="C14" s="46"/>
      <c r="D14" s="46"/>
      <c r="E14" s="291"/>
      <c r="F14" s="290"/>
      <c r="G14" s="344"/>
      <c r="H14" s="344"/>
      <c r="I14" s="344"/>
      <c r="J14" s="344"/>
      <c r="K14" s="344"/>
      <c r="L14" s="344"/>
      <c r="M14" s="344"/>
      <c r="N14" s="344"/>
      <c r="O14" s="344"/>
      <c r="P14" s="344"/>
      <c r="Q14" s="344"/>
      <c r="R14" s="344"/>
      <c r="S14" s="344"/>
      <c r="T14" s="290"/>
      <c r="U14" s="295" t="s">
        <v>1379</v>
      </c>
      <c r="V14" s="295" t="s">
        <v>1379</v>
      </c>
      <c r="W14" s="290"/>
      <c r="X14" s="290"/>
      <c r="Y14" s="290"/>
      <c r="Z14" s="290"/>
      <c r="AA14" s="290"/>
      <c r="AB14" s="290"/>
      <c r="AC14" s="290"/>
      <c r="AD14" s="290"/>
      <c r="AE14" s="290"/>
      <c r="AF14" s="290"/>
      <c r="AG14" s="290"/>
      <c r="AH14" s="290"/>
      <c r="AI14" s="290"/>
    </row>
    <row r="15" spans="1:35" x14ac:dyDescent="0.25">
      <c r="A15" s="295">
        <v>1</v>
      </c>
      <c r="B15" s="290" t="s">
        <v>1380</v>
      </c>
      <c r="C15" s="290"/>
      <c r="D15" s="290"/>
      <c r="E15" s="291"/>
      <c r="F15" s="290"/>
      <c r="G15" s="350" t="s">
        <v>1183</v>
      </c>
      <c r="H15" s="350" t="s">
        <v>276</v>
      </c>
      <c r="I15" s="350" t="s">
        <v>276</v>
      </c>
      <c r="J15" s="350" t="s">
        <v>276</v>
      </c>
      <c r="K15" s="350" t="s">
        <v>276</v>
      </c>
      <c r="L15" s="350" t="s">
        <v>276</v>
      </c>
      <c r="M15" s="350" t="s">
        <v>276</v>
      </c>
      <c r="N15" s="350" t="s">
        <v>276</v>
      </c>
      <c r="O15" s="350" t="s">
        <v>276</v>
      </c>
      <c r="P15" s="350" t="s">
        <v>276</v>
      </c>
      <c r="Q15" s="350" t="s">
        <v>276</v>
      </c>
      <c r="R15" s="350" t="s">
        <v>276</v>
      </c>
      <c r="S15" s="344"/>
      <c r="T15" s="290"/>
      <c r="U15" s="290"/>
      <c r="V15" s="290"/>
      <c r="W15" s="290"/>
      <c r="X15" s="290"/>
      <c r="Y15" s="290" t="s">
        <v>1381</v>
      </c>
      <c r="Z15" s="290"/>
      <c r="AA15" s="290"/>
      <c r="AB15" s="290"/>
      <c r="AC15" s="290"/>
      <c r="AD15" s="290"/>
      <c r="AE15" s="290"/>
      <c r="AF15" s="290"/>
      <c r="AG15" s="290"/>
      <c r="AH15" s="290"/>
      <c r="AI15" s="290"/>
    </row>
    <row r="16" spans="1:35" ht="15.6" x14ac:dyDescent="0.3">
      <c r="A16" s="295"/>
      <c r="B16" s="290">
        <v>1</v>
      </c>
      <c r="C16" s="306" t="s">
        <v>1382</v>
      </c>
      <c r="D16" s="307">
        <v>593</v>
      </c>
      <c r="E16" s="291" t="s">
        <v>1383</v>
      </c>
      <c r="F16" s="290"/>
      <c r="G16" s="344">
        <v>1760137</v>
      </c>
      <c r="H16" s="344">
        <v>1976250</v>
      </c>
      <c r="I16" s="344">
        <v>2153451</v>
      </c>
      <c r="J16" s="344">
        <v>2028538</v>
      </c>
      <c r="K16" s="344">
        <v>2139710</v>
      </c>
      <c r="L16" s="344">
        <v>2100312</v>
      </c>
      <c r="M16" s="344">
        <v>2371112</v>
      </c>
      <c r="N16" s="344">
        <v>2043343</v>
      </c>
      <c r="O16" s="344">
        <v>1533794</v>
      </c>
      <c r="P16" s="344">
        <v>2074081</v>
      </c>
      <c r="Q16" s="344">
        <v>2457698</v>
      </c>
      <c r="R16" s="344">
        <v>2193087</v>
      </c>
      <c r="S16" s="344">
        <v>24831513</v>
      </c>
      <c r="T16" s="295"/>
      <c r="U16" s="308">
        <v>1</v>
      </c>
      <c r="V16" s="308">
        <v>0</v>
      </c>
      <c r="W16" s="290"/>
      <c r="X16" s="309">
        <v>24831513.190000001</v>
      </c>
      <c r="Y16" s="290">
        <v>0.23</v>
      </c>
      <c r="Z16" s="290"/>
      <c r="AA16" s="290"/>
      <c r="AB16" s="290"/>
      <c r="AC16" s="290"/>
      <c r="AD16" s="290"/>
      <c r="AE16" s="290"/>
      <c r="AF16" s="290"/>
      <c r="AG16" s="290"/>
      <c r="AH16" s="290"/>
      <c r="AI16" s="290"/>
    </row>
    <row r="17" spans="1:35" ht="15.6" x14ac:dyDescent="0.3">
      <c r="A17" s="295"/>
      <c r="B17" s="290"/>
      <c r="C17" s="306" t="s">
        <v>1382</v>
      </c>
      <c r="D17" s="307">
        <v>925</v>
      </c>
      <c r="E17" s="291" t="s">
        <v>1383</v>
      </c>
      <c r="F17" s="290"/>
      <c r="G17" s="344">
        <v>116</v>
      </c>
      <c r="H17" s="344">
        <v>110</v>
      </c>
      <c r="I17" s="344">
        <v>111</v>
      </c>
      <c r="J17" s="344">
        <v>142</v>
      </c>
      <c r="K17" s="344">
        <v>107</v>
      </c>
      <c r="L17" s="344">
        <v>123</v>
      </c>
      <c r="M17" s="344">
        <v>93</v>
      </c>
      <c r="N17" s="344">
        <v>110</v>
      </c>
      <c r="O17" s="344">
        <v>90</v>
      </c>
      <c r="P17" s="344">
        <v>117</v>
      </c>
      <c r="Q17" s="344">
        <v>177</v>
      </c>
      <c r="R17" s="344">
        <v>86</v>
      </c>
      <c r="S17" s="344">
        <v>1383</v>
      </c>
      <c r="T17" s="295"/>
      <c r="U17" s="308">
        <v>1</v>
      </c>
      <c r="V17" s="308">
        <v>0</v>
      </c>
      <c r="W17" s="290"/>
      <c r="X17" s="290"/>
      <c r="Y17" s="290"/>
      <c r="Z17" s="290"/>
      <c r="AA17" s="290"/>
      <c r="AB17" s="290"/>
      <c r="AC17" s="290"/>
      <c r="AD17" s="290"/>
      <c r="AE17" s="290"/>
      <c r="AF17" s="290"/>
      <c r="AG17" s="290"/>
      <c r="AH17" s="290"/>
      <c r="AI17" s="290"/>
    </row>
    <row r="18" spans="1:35" ht="15.6" x14ac:dyDescent="0.3">
      <c r="A18" s="295"/>
      <c r="B18" s="290"/>
      <c r="C18" s="306" t="s">
        <v>1382</v>
      </c>
      <c r="D18" s="307">
        <v>926</v>
      </c>
      <c r="E18" s="291" t="s">
        <v>1383</v>
      </c>
      <c r="F18" s="290"/>
      <c r="G18" s="344">
        <v>14734</v>
      </c>
      <c r="H18" s="344">
        <v>12694</v>
      </c>
      <c r="I18" s="344">
        <v>15169</v>
      </c>
      <c r="J18" s="344">
        <v>12813</v>
      </c>
      <c r="K18" s="344">
        <v>14779</v>
      </c>
      <c r="L18" s="344">
        <v>14915</v>
      </c>
      <c r="M18" s="344">
        <v>14280</v>
      </c>
      <c r="N18" s="344">
        <v>14588</v>
      </c>
      <c r="O18" s="344">
        <v>11315</v>
      </c>
      <c r="P18" s="344">
        <v>14886</v>
      </c>
      <c r="Q18" s="344">
        <v>15159</v>
      </c>
      <c r="R18" s="344">
        <v>10783</v>
      </c>
      <c r="S18" s="344">
        <v>166115</v>
      </c>
      <c r="T18" s="295"/>
      <c r="U18" s="308">
        <v>1</v>
      </c>
      <c r="V18" s="308">
        <v>0</v>
      </c>
      <c r="W18" s="290"/>
      <c r="X18" s="290"/>
      <c r="Y18" s="290"/>
      <c r="Z18" s="290"/>
      <c r="AA18" s="290"/>
      <c r="AB18" s="290"/>
      <c r="AC18" s="290"/>
      <c r="AD18" s="290"/>
      <c r="AE18" s="290"/>
      <c r="AF18" s="290"/>
      <c r="AG18" s="290"/>
      <c r="AH18" s="290"/>
      <c r="AI18" s="290"/>
    </row>
    <row r="19" spans="1:35" ht="15.6" x14ac:dyDescent="0.3">
      <c r="A19" s="295"/>
      <c r="B19" s="290"/>
      <c r="C19" s="306" t="s">
        <v>1382</v>
      </c>
      <c r="D19" s="307">
        <v>4081</v>
      </c>
      <c r="E19" s="291" t="s">
        <v>1383</v>
      </c>
      <c r="F19" s="290"/>
      <c r="G19" s="344">
        <v>4115</v>
      </c>
      <c r="H19" s="344">
        <v>3591</v>
      </c>
      <c r="I19" s="344">
        <v>4252</v>
      </c>
      <c r="J19" s="344">
        <v>3674</v>
      </c>
      <c r="K19" s="344">
        <v>4127</v>
      </c>
      <c r="L19" s="344">
        <v>4173</v>
      </c>
      <c r="M19" s="344">
        <v>4011</v>
      </c>
      <c r="N19" s="344">
        <v>4077</v>
      </c>
      <c r="O19" s="344">
        <v>3171</v>
      </c>
      <c r="P19" s="344">
        <v>4180</v>
      </c>
      <c r="Q19" s="344">
        <v>4272</v>
      </c>
      <c r="R19" s="344">
        <v>3023</v>
      </c>
      <c r="S19" s="344">
        <v>46665</v>
      </c>
      <c r="T19" s="295"/>
      <c r="U19" s="308">
        <v>1</v>
      </c>
      <c r="V19" s="308">
        <v>0</v>
      </c>
      <c r="W19" s="290"/>
      <c r="X19" s="290"/>
      <c r="Y19" s="290"/>
      <c r="Z19" s="290"/>
      <c r="AA19" s="290"/>
      <c r="AB19" s="290"/>
      <c r="AC19" s="290"/>
      <c r="AD19" s="290"/>
      <c r="AE19" s="290"/>
      <c r="AF19" s="290"/>
      <c r="AG19" s="290"/>
      <c r="AH19" s="290"/>
      <c r="AI19" s="290"/>
    </row>
    <row r="20" spans="1:35" ht="15.6" x14ac:dyDescent="0.3">
      <c r="A20" s="295"/>
      <c r="B20" s="290"/>
      <c r="C20" s="290"/>
      <c r="D20" s="310"/>
      <c r="E20" s="291"/>
      <c r="F20" s="290"/>
      <c r="G20" s="350" t="s">
        <v>1183</v>
      </c>
      <c r="H20" s="350" t="s">
        <v>276</v>
      </c>
      <c r="I20" s="350" t="s">
        <v>276</v>
      </c>
      <c r="J20" s="350" t="s">
        <v>276</v>
      </c>
      <c r="K20" s="350" t="s">
        <v>276</v>
      </c>
      <c r="L20" s="350" t="s">
        <v>276</v>
      </c>
      <c r="M20" s="350" t="s">
        <v>276</v>
      </c>
      <c r="N20" s="350" t="s">
        <v>276</v>
      </c>
      <c r="O20" s="350" t="s">
        <v>276</v>
      </c>
      <c r="P20" s="350" t="s">
        <v>276</v>
      </c>
      <c r="Q20" s="350" t="s">
        <v>276</v>
      </c>
      <c r="R20" s="350" t="s">
        <v>276</v>
      </c>
      <c r="S20" s="344"/>
      <c r="T20" s="295"/>
      <c r="U20" s="295"/>
      <c r="V20" s="295"/>
      <c r="W20" s="290"/>
      <c r="X20" s="290"/>
      <c r="Y20" s="290"/>
      <c r="Z20" s="290"/>
      <c r="AA20" s="290"/>
      <c r="AB20" s="290"/>
      <c r="AC20" s="290"/>
      <c r="AD20" s="290"/>
      <c r="AE20" s="290"/>
      <c r="AF20" s="290"/>
      <c r="AG20" s="290"/>
      <c r="AH20" s="290"/>
      <c r="AI20" s="290"/>
    </row>
    <row r="21" spans="1:35" ht="15.6" x14ac:dyDescent="0.3">
      <c r="A21" s="295"/>
      <c r="B21" s="290">
        <v>2</v>
      </c>
      <c r="C21" s="311" t="s">
        <v>1384</v>
      </c>
      <c r="D21" s="312">
        <v>571</v>
      </c>
      <c r="E21" s="291" t="s">
        <v>1385</v>
      </c>
      <c r="F21" s="290"/>
      <c r="G21" s="344">
        <v>283926</v>
      </c>
      <c r="H21" s="344">
        <v>444017</v>
      </c>
      <c r="I21" s="344">
        <v>514162</v>
      </c>
      <c r="J21" s="344">
        <v>200152</v>
      </c>
      <c r="K21" s="344">
        <v>376136</v>
      </c>
      <c r="L21" s="344">
        <v>277474</v>
      </c>
      <c r="M21" s="344">
        <v>435202</v>
      </c>
      <c r="N21" s="344">
        <v>450718</v>
      </c>
      <c r="O21" s="344">
        <v>493734</v>
      </c>
      <c r="P21" s="344">
        <v>405244</v>
      </c>
      <c r="Q21" s="344">
        <v>476743</v>
      </c>
      <c r="R21" s="344">
        <v>520466</v>
      </c>
      <c r="S21" s="344">
        <v>4877974</v>
      </c>
      <c r="T21" s="295"/>
      <c r="U21" s="308">
        <v>1</v>
      </c>
      <c r="V21" s="308">
        <v>0</v>
      </c>
      <c r="W21" s="290"/>
      <c r="X21" s="309">
        <v>4877974.2</v>
      </c>
      <c r="Y21" s="290">
        <v>-0.01</v>
      </c>
      <c r="Z21" s="290"/>
      <c r="AA21" s="290"/>
      <c r="AB21" s="290"/>
      <c r="AC21" s="290"/>
      <c r="AD21" s="290"/>
      <c r="AE21" s="290"/>
      <c r="AF21" s="290"/>
      <c r="AG21" s="290"/>
      <c r="AH21" s="290"/>
      <c r="AI21" s="290"/>
    </row>
    <row r="22" spans="1:35" ht="15.6" x14ac:dyDescent="0.3">
      <c r="A22" s="295"/>
      <c r="B22" s="290"/>
      <c r="C22" s="311" t="s">
        <v>1384</v>
      </c>
      <c r="D22" s="312">
        <v>925</v>
      </c>
      <c r="E22" s="291" t="s">
        <v>1385</v>
      </c>
      <c r="F22" s="290"/>
      <c r="G22" s="344">
        <v>62</v>
      </c>
      <c r="H22" s="344">
        <v>66</v>
      </c>
      <c r="I22" s="344">
        <v>55</v>
      </c>
      <c r="J22" s="344">
        <v>81</v>
      </c>
      <c r="K22" s="344">
        <v>61</v>
      </c>
      <c r="L22" s="344">
        <v>66</v>
      </c>
      <c r="M22" s="344">
        <v>51</v>
      </c>
      <c r="N22" s="344">
        <v>62</v>
      </c>
      <c r="O22" s="344">
        <v>54</v>
      </c>
      <c r="P22" s="344">
        <v>63</v>
      </c>
      <c r="Q22" s="344">
        <v>103</v>
      </c>
      <c r="R22" s="344">
        <v>60</v>
      </c>
      <c r="S22" s="344">
        <v>785</v>
      </c>
      <c r="T22" s="295"/>
      <c r="U22" s="308">
        <v>1</v>
      </c>
      <c r="V22" s="308">
        <v>0</v>
      </c>
      <c r="W22" s="290"/>
      <c r="X22" s="290"/>
      <c r="Y22" s="290"/>
      <c r="Z22" s="290"/>
      <c r="AA22" s="290"/>
      <c r="AB22" s="290"/>
      <c r="AC22" s="290"/>
      <c r="AD22" s="290"/>
      <c r="AE22" s="290"/>
      <c r="AF22" s="290"/>
      <c r="AG22" s="290"/>
      <c r="AH22" s="290"/>
      <c r="AI22" s="290"/>
    </row>
    <row r="23" spans="1:35" ht="15.6" x14ac:dyDescent="0.3">
      <c r="A23" s="295"/>
      <c r="B23" s="290"/>
      <c r="C23" s="311" t="s">
        <v>1384</v>
      </c>
      <c r="D23" s="312">
        <v>926</v>
      </c>
      <c r="E23" s="291" t="s">
        <v>1385</v>
      </c>
      <c r="F23" s="290"/>
      <c r="G23" s="344">
        <v>7858</v>
      </c>
      <c r="H23" s="344">
        <v>7554</v>
      </c>
      <c r="I23" s="344">
        <v>7567</v>
      </c>
      <c r="J23" s="344">
        <v>7293</v>
      </c>
      <c r="K23" s="344">
        <v>8463</v>
      </c>
      <c r="L23" s="344">
        <v>8017</v>
      </c>
      <c r="M23" s="344">
        <v>7789</v>
      </c>
      <c r="N23" s="344">
        <v>8281</v>
      </c>
      <c r="O23" s="344">
        <v>6811</v>
      </c>
      <c r="P23" s="344">
        <v>8020</v>
      </c>
      <c r="Q23" s="344">
        <v>8841</v>
      </c>
      <c r="R23" s="344">
        <v>7521</v>
      </c>
      <c r="S23" s="344">
        <v>94014</v>
      </c>
      <c r="T23" s="295"/>
      <c r="U23" s="308">
        <v>1</v>
      </c>
      <c r="V23" s="308">
        <v>0</v>
      </c>
      <c r="W23" s="290"/>
      <c r="X23" s="290"/>
      <c r="Y23" s="290"/>
      <c r="Z23" s="290"/>
      <c r="AA23" s="290"/>
      <c r="AB23" s="290"/>
      <c r="AC23" s="290"/>
      <c r="AD23" s="290"/>
      <c r="AE23" s="290"/>
      <c r="AF23" s="290"/>
      <c r="AG23" s="290"/>
      <c r="AH23" s="290"/>
      <c r="AI23" s="290"/>
    </row>
    <row r="24" spans="1:35" ht="15.6" x14ac:dyDescent="0.3">
      <c r="A24" s="295"/>
      <c r="B24" s="290"/>
      <c r="C24" s="311" t="s">
        <v>1384</v>
      </c>
      <c r="D24" s="312">
        <v>4081</v>
      </c>
      <c r="E24" s="291" t="s">
        <v>1385</v>
      </c>
      <c r="F24" s="290"/>
      <c r="G24" s="344">
        <v>2195</v>
      </c>
      <c r="H24" s="344">
        <v>2137</v>
      </c>
      <c r="I24" s="344">
        <v>2121</v>
      </c>
      <c r="J24" s="344">
        <v>2092</v>
      </c>
      <c r="K24" s="344">
        <v>2364</v>
      </c>
      <c r="L24" s="344">
        <v>2243</v>
      </c>
      <c r="M24" s="344">
        <v>2188</v>
      </c>
      <c r="N24" s="344">
        <v>2314</v>
      </c>
      <c r="O24" s="344">
        <v>1908</v>
      </c>
      <c r="P24" s="344">
        <v>2252</v>
      </c>
      <c r="Q24" s="344">
        <v>2491</v>
      </c>
      <c r="R24" s="344">
        <v>2108</v>
      </c>
      <c r="S24" s="344">
        <v>26413</v>
      </c>
      <c r="T24" s="295"/>
      <c r="U24" s="308">
        <v>1</v>
      </c>
      <c r="V24" s="308">
        <v>0</v>
      </c>
      <c r="W24" s="290"/>
      <c r="X24" s="290"/>
      <c r="Y24" s="290"/>
      <c r="Z24" s="290"/>
      <c r="AA24" s="290"/>
      <c r="AB24" s="290"/>
      <c r="AC24" s="290"/>
      <c r="AD24" s="290"/>
      <c r="AE24" s="290"/>
      <c r="AF24" s="290"/>
      <c r="AG24" s="290"/>
      <c r="AH24" s="290"/>
      <c r="AI24" s="290"/>
    </row>
    <row r="25" spans="1:35" ht="15.6" x14ac:dyDescent="0.3">
      <c r="A25" s="295"/>
      <c r="B25" s="290"/>
      <c r="C25" s="290"/>
      <c r="D25" s="310"/>
      <c r="E25" s="291"/>
      <c r="F25" s="290"/>
      <c r="G25" s="350" t="s">
        <v>1183</v>
      </c>
      <c r="H25" s="350" t="s">
        <v>276</v>
      </c>
      <c r="I25" s="350" t="s">
        <v>276</v>
      </c>
      <c r="J25" s="350" t="s">
        <v>276</v>
      </c>
      <c r="K25" s="350" t="s">
        <v>276</v>
      </c>
      <c r="L25" s="350" t="s">
        <v>276</v>
      </c>
      <c r="M25" s="350" t="s">
        <v>276</v>
      </c>
      <c r="N25" s="350" t="s">
        <v>276</v>
      </c>
      <c r="O25" s="350" t="s">
        <v>276</v>
      </c>
      <c r="P25" s="350" t="s">
        <v>276</v>
      </c>
      <c r="Q25" s="350" t="s">
        <v>276</v>
      </c>
      <c r="R25" s="350" t="s">
        <v>276</v>
      </c>
      <c r="S25" s="344"/>
      <c r="T25" s="295"/>
      <c r="U25" s="295"/>
      <c r="V25" s="295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  <c r="AI25" s="290"/>
    </row>
    <row r="26" spans="1:35" ht="15.6" x14ac:dyDescent="0.3">
      <c r="A26" s="295"/>
      <c r="B26" s="290">
        <v>3</v>
      </c>
      <c r="C26" s="313" t="s">
        <v>1386</v>
      </c>
      <c r="D26" s="314">
        <v>571</v>
      </c>
      <c r="E26" s="291" t="s">
        <v>1385</v>
      </c>
      <c r="F26" s="290"/>
      <c r="G26" s="344">
        <v>0</v>
      </c>
      <c r="H26" s="344">
        <v>0</v>
      </c>
      <c r="I26" s="344">
        <v>0</v>
      </c>
      <c r="J26" s="344">
        <v>0</v>
      </c>
      <c r="K26" s="344">
        <v>0</v>
      </c>
      <c r="L26" s="344">
        <v>0</v>
      </c>
      <c r="M26" s="344">
        <v>0</v>
      </c>
      <c r="N26" s="344">
        <v>0</v>
      </c>
      <c r="O26" s="344">
        <v>0</v>
      </c>
      <c r="P26" s="344">
        <v>0</v>
      </c>
      <c r="Q26" s="344">
        <v>0</v>
      </c>
      <c r="R26" s="344">
        <v>0</v>
      </c>
      <c r="S26" s="344">
        <v>0</v>
      </c>
      <c r="T26" s="295"/>
      <c r="U26" s="308">
        <v>1</v>
      </c>
      <c r="V26" s="308">
        <v>0</v>
      </c>
      <c r="W26" s="290"/>
      <c r="X26" s="290" t="s">
        <v>1183</v>
      </c>
      <c r="Y26" s="290" t="s">
        <v>276</v>
      </c>
      <c r="Z26" s="290"/>
      <c r="AA26" s="290"/>
      <c r="AB26" s="290"/>
      <c r="AC26" s="290"/>
      <c r="AD26" s="290"/>
      <c r="AE26" s="290"/>
      <c r="AF26" s="290"/>
      <c r="AG26" s="290"/>
      <c r="AH26" s="290"/>
      <c r="AI26" s="290"/>
    </row>
    <row r="27" spans="1:35" ht="15.6" x14ac:dyDescent="0.3">
      <c r="A27" s="295"/>
      <c r="B27" s="290"/>
      <c r="C27" s="313" t="s">
        <v>1386</v>
      </c>
      <c r="D27" s="314">
        <v>925</v>
      </c>
      <c r="E27" s="291" t="s">
        <v>1385</v>
      </c>
      <c r="F27" s="290"/>
      <c r="G27" s="344">
        <v>0</v>
      </c>
      <c r="H27" s="344">
        <v>0</v>
      </c>
      <c r="I27" s="344">
        <v>0</v>
      </c>
      <c r="J27" s="344">
        <v>0</v>
      </c>
      <c r="K27" s="344">
        <v>0</v>
      </c>
      <c r="L27" s="344">
        <v>0</v>
      </c>
      <c r="M27" s="344">
        <v>0</v>
      </c>
      <c r="N27" s="344">
        <v>0</v>
      </c>
      <c r="O27" s="344">
        <v>0</v>
      </c>
      <c r="P27" s="344">
        <v>0</v>
      </c>
      <c r="Q27" s="344">
        <v>0</v>
      </c>
      <c r="R27" s="344">
        <v>0</v>
      </c>
      <c r="S27" s="344">
        <v>0</v>
      </c>
      <c r="T27" s="295"/>
      <c r="U27" s="308">
        <v>1</v>
      </c>
      <c r="V27" s="308">
        <v>0</v>
      </c>
      <c r="W27" s="290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0"/>
    </row>
    <row r="28" spans="1:35" ht="15.6" x14ac:dyDescent="0.3">
      <c r="A28" s="295"/>
      <c r="B28" s="290"/>
      <c r="C28" s="313" t="s">
        <v>1386</v>
      </c>
      <c r="D28" s="314">
        <v>926</v>
      </c>
      <c r="E28" s="291" t="s">
        <v>1385</v>
      </c>
      <c r="F28" s="290"/>
      <c r="G28" s="344">
        <v>0</v>
      </c>
      <c r="H28" s="344">
        <v>0</v>
      </c>
      <c r="I28" s="344">
        <v>0</v>
      </c>
      <c r="J28" s="344">
        <v>0</v>
      </c>
      <c r="K28" s="344">
        <v>0</v>
      </c>
      <c r="L28" s="344">
        <v>0</v>
      </c>
      <c r="M28" s="344">
        <v>0</v>
      </c>
      <c r="N28" s="344">
        <v>0</v>
      </c>
      <c r="O28" s="344">
        <v>0</v>
      </c>
      <c r="P28" s="344">
        <v>0</v>
      </c>
      <c r="Q28" s="344">
        <v>0</v>
      </c>
      <c r="R28" s="344">
        <v>0</v>
      </c>
      <c r="S28" s="344">
        <v>0</v>
      </c>
      <c r="T28" s="295"/>
      <c r="U28" s="308">
        <v>1</v>
      </c>
      <c r="V28" s="308">
        <v>0</v>
      </c>
      <c r="W28" s="290"/>
      <c r="X28" s="290"/>
      <c r="Y28" s="290"/>
      <c r="Z28" s="290"/>
      <c r="AA28" s="290"/>
      <c r="AB28" s="290"/>
      <c r="AC28" s="290"/>
      <c r="AD28" s="290"/>
      <c r="AE28" s="290"/>
      <c r="AF28" s="290"/>
      <c r="AG28" s="290"/>
      <c r="AH28" s="290"/>
      <c r="AI28" s="290"/>
    </row>
    <row r="29" spans="1:35" ht="15.6" x14ac:dyDescent="0.3">
      <c r="A29" s="295"/>
      <c r="B29" s="290"/>
      <c r="C29" s="313" t="s">
        <v>1386</v>
      </c>
      <c r="D29" s="314">
        <v>4081</v>
      </c>
      <c r="E29" s="291" t="s">
        <v>1385</v>
      </c>
      <c r="F29" s="290"/>
      <c r="G29" s="344">
        <v>0</v>
      </c>
      <c r="H29" s="344">
        <v>0</v>
      </c>
      <c r="I29" s="344">
        <v>0</v>
      </c>
      <c r="J29" s="344">
        <v>0</v>
      </c>
      <c r="K29" s="344">
        <v>0</v>
      </c>
      <c r="L29" s="344">
        <v>0</v>
      </c>
      <c r="M29" s="344">
        <v>0</v>
      </c>
      <c r="N29" s="344">
        <v>0</v>
      </c>
      <c r="O29" s="344">
        <v>0</v>
      </c>
      <c r="P29" s="344">
        <v>0</v>
      </c>
      <c r="Q29" s="344">
        <v>0</v>
      </c>
      <c r="R29" s="344">
        <v>0</v>
      </c>
      <c r="S29" s="344">
        <v>0</v>
      </c>
      <c r="T29" s="295"/>
      <c r="U29" s="308">
        <v>1</v>
      </c>
      <c r="V29" s="308">
        <v>0</v>
      </c>
      <c r="W29" s="290"/>
      <c r="X29" s="290"/>
      <c r="Y29" s="290"/>
      <c r="Z29" s="290"/>
      <c r="AA29" s="290"/>
      <c r="AB29" s="290"/>
      <c r="AC29" s="290"/>
      <c r="AD29" s="290"/>
      <c r="AE29" s="290"/>
      <c r="AF29" s="290"/>
      <c r="AG29" s="290"/>
      <c r="AH29" s="290"/>
      <c r="AI29" s="290"/>
    </row>
    <row r="30" spans="1:35" x14ac:dyDescent="0.25">
      <c r="A30" s="295" t="s">
        <v>1387</v>
      </c>
      <c r="B30" s="315" t="s">
        <v>1388</v>
      </c>
      <c r="C30" s="315"/>
      <c r="D30" s="290"/>
      <c r="E30" s="295"/>
      <c r="F30" s="290"/>
      <c r="G30" s="344"/>
      <c r="H30" s="351"/>
      <c r="I30" s="351"/>
      <c r="J30" s="351"/>
      <c r="K30" s="351"/>
      <c r="L30" s="351"/>
      <c r="M30" s="351"/>
      <c r="N30" s="351"/>
      <c r="O30" s="351"/>
      <c r="P30" s="351"/>
      <c r="Q30" s="351"/>
      <c r="R30" s="351"/>
      <c r="S30" s="351">
        <v>0</v>
      </c>
      <c r="T30" s="290"/>
      <c r="U30" s="308">
        <v>1</v>
      </c>
      <c r="V30" s="308">
        <v>0</v>
      </c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</row>
    <row r="31" spans="1:35" ht="15.6" x14ac:dyDescent="0.3">
      <c r="A31" s="295" t="s">
        <v>1389</v>
      </c>
      <c r="B31" s="343" t="s">
        <v>1390</v>
      </c>
      <c r="C31" s="343"/>
      <c r="D31" s="290"/>
      <c r="E31" s="316"/>
      <c r="F31" s="290"/>
      <c r="G31" s="344">
        <v>2073143</v>
      </c>
      <c r="H31" s="344">
        <v>2446419</v>
      </c>
      <c r="I31" s="344">
        <v>2696888</v>
      </c>
      <c r="J31" s="344">
        <v>2254785</v>
      </c>
      <c r="K31" s="344">
        <v>2545747</v>
      </c>
      <c r="L31" s="344">
        <v>2407323</v>
      </c>
      <c r="M31" s="344">
        <v>2834725</v>
      </c>
      <c r="N31" s="344">
        <v>2523492</v>
      </c>
      <c r="O31" s="344">
        <v>2050877</v>
      </c>
      <c r="P31" s="344">
        <v>2508844</v>
      </c>
      <c r="Q31" s="344">
        <v>2965484</v>
      </c>
      <c r="R31" s="344">
        <v>2737133</v>
      </c>
      <c r="S31" s="344">
        <v>30044862</v>
      </c>
      <c r="T31" s="290"/>
      <c r="U31" s="317"/>
      <c r="V31" s="295"/>
      <c r="W31" s="290"/>
      <c r="X31" s="290"/>
      <c r="Y31" s="290"/>
      <c r="Z31" s="290"/>
      <c r="AA31" s="290"/>
      <c r="AB31" s="290"/>
      <c r="AC31" s="290"/>
      <c r="AD31" s="290"/>
      <c r="AE31" s="290"/>
      <c r="AF31" s="290"/>
      <c r="AG31" s="290"/>
      <c r="AH31" s="290"/>
      <c r="AI31" s="290"/>
    </row>
    <row r="32" spans="1:35" x14ac:dyDescent="0.25">
      <c r="A32" s="295"/>
      <c r="B32" s="290"/>
      <c r="C32" s="290"/>
      <c r="D32" s="290"/>
      <c r="E32" s="291"/>
      <c r="F32" s="290"/>
      <c r="G32" s="344"/>
      <c r="H32" s="344"/>
      <c r="I32" s="344"/>
      <c r="J32" s="344"/>
      <c r="K32" s="344"/>
      <c r="L32" s="344"/>
      <c r="M32" s="344"/>
      <c r="N32" s="344"/>
      <c r="O32" s="344"/>
      <c r="P32" s="344"/>
      <c r="Q32" s="344"/>
      <c r="R32" s="344"/>
      <c r="S32" s="344"/>
      <c r="T32" s="290"/>
      <c r="U32" s="295"/>
      <c r="V32" s="295"/>
      <c r="W32" s="290"/>
      <c r="X32" s="290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0"/>
    </row>
    <row r="33" spans="1:35" x14ac:dyDescent="0.25">
      <c r="A33" s="295">
        <v>2</v>
      </c>
      <c r="B33" s="290" t="s">
        <v>1391</v>
      </c>
      <c r="C33" s="290"/>
      <c r="D33" s="290"/>
      <c r="E33" s="291"/>
      <c r="F33" s="290"/>
      <c r="G33" s="350">
        <v>0</v>
      </c>
      <c r="H33" s="350">
        <v>0</v>
      </c>
      <c r="I33" s="350" t="s">
        <v>1183</v>
      </c>
      <c r="J33" s="350">
        <v>0</v>
      </c>
      <c r="K33" s="350">
        <v>0</v>
      </c>
      <c r="L33" s="350" t="s">
        <v>276</v>
      </c>
      <c r="M33" s="350">
        <v>0</v>
      </c>
      <c r="N33" s="350" t="s">
        <v>1183</v>
      </c>
      <c r="O33" s="350">
        <v>0</v>
      </c>
      <c r="P33" s="350">
        <v>0</v>
      </c>
      <c r="Q33" s="350">
        <v>0</v>
      </c>
      <c r="R33" s="350" t="s">
        <v>1183</v>
      </c>
      <c r="S33" s="344"/>
      <c r="T33" s="290"/>
      <c r="U33" s="295"/>
      <c r="V33" s="295"/>
      <c r="W33" s="290"/>
      <c r="X33" s="290"/>
      <c r="Y33" s="290"/>
      <c r="Z33" s="290"/>
      <c r="AA33" s="290"/>
      <c r="AB33" s="290"/>
      <c r="AC33" s="290"/>
      <c r="AD33" s="290"/>
      <c r="AE33" s="290"/>
      <c r="AF33" s="290"/>
      <c r="AG33" s="290"/>
      <c r="AH33" s="290"/>
      <c r="AI33" s="290"/>
    </row>
    <row r="34" spans="1:35" ht="15.6" x14ac:dyDescent="0.3">
      <c r="A34" s="295"/>
      <c r="B34" s="290">
        <v>1</v>
      </c>
      <c r="C34" s="318" t="s">
        <v>1392</v>
      </c>
      <c r="D34" s="319">
        <v>571</v>
      </c>
      <c r="E34" s="291" t="s">
        <v>1385</v>
      </c>
      <c r="F34" s="290"/>
      <c r="G34" s="344">
        <v>67015</v>
      </c>
      <c r="H34" s="344">
        <v>166023</v>
      </c>
      <c r="I34" s="344">
        <v>172906</v>
      </c>
      <c r="J34" s="344">
        <v>113366</v>
      </c>
      <c r="K34" s="344">
        <v>33174</v>
      </c>
      <c r="L34" s="344">
        <v>-129306</v>
      </c>
      <c r="M34" s="344">
        <v>131101</v>
      </c>
      <c r="N34" s="344">
        <v>438992</v>
      </c>
      <c r="O34" s="344">
        <v>44178</v>
      </c>
      <c r="P34" s="344">
        <v>59269</v>
      </c>
      <c r="Q34" s="344">
        <v>39403</v>
      </c>
      <c r="R34" s="344">
        <v>-226430</v>
      </c>
      <c r="S34" s="344">
        <v>909690</v>
      </c>
      <c r="T34" s="290"/>
      <c r="U34" s="308">
        <v>1</v>
      </c>
      <c r="V34" s="308">
        <v>0</v>
      </c>
      <c r="W34" s="290"/>
      <c r="X34" s="309">
        <v>900175.2</v>
      </c>
      <c r="Y34" s="309">
        <v>-9514.59</v>
      </c>
      <c r="Z34" s="290" t="s">
        <v>1393</v>
      </c>
      <c r="AA34" s="290"/>
      <c r="AB34" s="290"/>
      <c r="AC34" s="290"/>
      <c r="AD34" s="290"/>
      <c r="AE34" s="290"/>
      <c r="AF34" s="290"/>
      <c r="AG34" s="290"/>
      <c r="AH34" s="290"/>
      <c r="AI34" s="290"/>
    </row>
    <row r="35" spans="1:35" ht="15.6" x14ac:dyDescent="0.3">
      <c r="A35" s="295"/>
      <c r="B35" s="290"/>
      <c r="C35" s="318" t="s">
        <v>1392</v>
      </c>
      <c r="D35" s="319">
        <v>925</v>
      </c>
      <c r="E35" s="291" t="s">
        <v>1385</v>
      </c>
      <c r="F35" s="290"/>
      <c r="G35" s="344">
        <v>8</v>
      </c>
      <c r="H35" s="344">
        <v>12</v>
      </c>
      <c r="I35" s="344">
        <v>7</v>
      </c>
      <c r="J35" s="344">
        <v>20</v>
      </c>
      <c r="K35" s="344">
        <v>7</v>
      </c>
      <c r="L35" s="344">
        <v>9</v>
      </c>
      <c r="M35" s="344">
        <v>8</v>
      </c>
      <c r="N35" s="344">
        <v>10</v>
      </c>
      <c r="O35" s="344">
        <v>8</v>
      </c>
      <c r="P35" s="344">
        <v>13</v>
      </c>
      <c r="Q35" s="344">
        <v>15</v>
      </c>
      <c r="R35" s="344">
        <v>10</v>
      </c>
      <c r="S35" s="344">
        <v>127</v>
      </c>
      <c r="T35" s="290"/>
      <c r="U35" s="308">
        <v>1</v>
      </c>
      <c r="V35" s="308">
        <v>0</v>
      </c>
      <c r="W35" s="290"/>
      <c r="X35" s="290"/>
      <c r="Y35" s="290"/>
      <c r="Z35" s="290"/>
      <c r="AA35" s="290"/>
      <c r="AB35" s="290"/>
      <c r="AC35" s="290"/>
      <c r="AD35" s="290"/>
      <c r="AE35" s="290"/>
      <c r="AF35" s="290"/>
      <c r="AG35" s="290"/>
      <c r="AH35" s="290"/>
      <c r="AI35" s="290"/>
    </row>
    <row r="36" spans="1:35" ht="15.6" x14ac:dyDescent="0.3">
      <c r="A36" s="295"/>
      <c r="B36" s="290"/>
      <c r="C36" s="318" t="s">
        <v>1392</v>
      </c>
      <c r="D36" s="319">
        <v>926</v>
      </c>
      <c r="E36" s="291" t="s">
        <v>1385</v>
      </c>
      <c r="F36" s="290"/>
      <c r="G36" s="344">
        <v>1036</v>
      </c>
      <c r="H36" s="344">
        <v>513</v>
      </c>
      <c r="I36" s="344">
        <v>972</v>
      </c>
      <c r="J36" s="344">
        <v>1806</v>
      </c>
      <c r="K36" s="344">
        <v>960</v>
      </c>
      <c r="L36" s="344">
        <v>1282</v>
      </c>
      <c r="M36" s="344">
        <v>1244</v>
      </c>
      <c r="N36" s="344">
        <v>1889</v>
      </c>
      <c r="O36" s="344">
        <v>1009</v>
      </c>
      <c r="P36" s="344">
        <v>1557</v>
      </c>
      <c r="Q36" s="344">
        <v>465</v>
      </c>
      <c r="R36" s="344">
        <v>976</v>
      </c>
      <c r="S36" s="344">
        <v>13708</v>
      </c>
      <c r="T36" s="290"/>
      <c r="U36" s="308">
        <v>1</v>
      </c>
      <c r="V36" s="308">
        <v>0</v>
      </c>
      <c r="W36" s="290"/>
      <c r="X36" s="290"/>
      <c r="Y36" s="290"/>
      <c r="Z36" s="290"/>
      <c r="AA36" s="290"/>
      <c r="AB36" s="290"/>
      <c r="AC36" s="290"/>
      <c r="AD36" s="290"/>
      <c r="AE36" s="290"/>
      <c r="AF36" s="290"/>
      <c r="AG36" s="290"/>
      <c r="AH36" s="290"/>
      <c r="AI36" s="290"/>
    </row>
    <row r="37" spans="1:35" ht="15.6" x14ac:dyDescent="0.3">
      <c r="A37" s="295"/>
      <c r="B37" s="290"/>
      <c r="C37" s="318" t="s">
        <v>1392</v>
      </c>
      <c r="D37" s="319">
        <v>4081</v>
      </c>
      <c r="E37" s="291" t="s">
        <v>1385</v>
      </c>
      <c r="F37" s="290"/>
      <c r="G37" s="344">
        <v>290</v>
      </c>
      <c r="H37" s="344">
        <v>151</v>
      </c>
      <c r="I37" s="344">
        <v>273</v>
      </c>
      <c r="J37" s="344">
        <v>518</v>
      </c>
      <c r="K37" s="344">
        <v>268</v>
      </c>
      <c r="L37" s="344">
        <v>358</v>
      </c>
      <c r="M37" s="344">
        <v>350</v>
      </c>
      <c r="N37" s="344">
        <v>526</v>
      </c>
      <c r="O37" s="344">
        <v>283</v>
      </c>
      <c r="P37" s="344">
        <v>438</v>
      </c>
      <c r="Q37" s="344">
        <v>121</v>
      </c>
      <c r="R37" s="344">
        <v>275</v>
      </c>
      <c r="S37" s="344">
        <v>3852</v>
      </c>
      <c r="T37" s="290"/>
      <c r="U37" s="308">
        <v>1</v>
      </c>
      <c r="V37" s="308">
        <v>0</v>
      </c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</row>
    <row r="38" spans="1:35" ht="15.6" x14ac:dyDescent="0.3">
      <c r="A38" s="295"/>
      <c r="B38" s="290"/>
      <c r="C38" s="290"/>
      <c r="D38" s="310"/>
      <c r="E38" s="291"/>
      <c r="F38" s="290"/>
      <c r="G38" s="350" t="s">
        <v>1183</v>
      </c>
      <c r="H38" s="350" t="s">
        <v>276</v>
      </c>
      <c r="I38" s="350" t="s">
        <v>276</v>
      </c>
      <c r="J38" s="350" t="s">
        <v>276</v>
      </c>
      <c r="K38" s="350" t="s">
        <v>276</v>
      </c>
      <c r="L38" s="350" t="s">
        <v>276</v>
      </c>
      <c r="M38" s="350" t="s">
        <v>276</v>
      </c>
      <c r="N38" s="350" t="s">
        <v>276</v>
      </c>
      <c r="O38" s="350" t="s">
        <v>276</v>
      </c>
      <c r="P38" s="350" t="s">
        <v>276</v>
      </c>
      <c r="Q38" s="350" t="s">
        <v>276</v>
      </c>
      <c r="R38" s="350" t="s">
        <v>276</v>
      </c>
      <c r="S38" s="344"/>
      <c r="T38" s="290"/>
      <c r="U38" s="295"/>
      <c r="V38" s="295"/>
      <c r="W38" s="290"/>
      <c r="X38" s="290"/>
      <c r="Y38" s="290"/>
      <c r="Z38" s="290"/>
      <c r="AA38" s="290"/>
      <c r="AB38" s="290"/>
      <c r="AC38" s="290"/>
      <c r="AD38" s="290"/>
      <c r="AE38" s="290"/>
      <c r="AF38" s="290"/>
      <c r="AG38" s="290"/>
      <c r="AH38" s="290"/>
      <c r="AI38" s="290"/>
    </row>
    <row r="39" spans="1:35" ht="15.6" x14ac:dyDescent="0.3">
      <c r="A39" s="295"/>
      <c r="B39" s="290"/>
      <c r="C39" s="318" t="s">
        <v>1392</v>
      </c>
      <c r="D39" s="319">
        <v>549</v>
      </c>
      <c r="E39" s="291" t="s">
        <v>1385</v>
      </c>
      <c r="F39" s="290"/>
      <c r="G39" s="344">
        <v>0</v>
      </c>
      <c r="H39" s="344">
        <v>0</v>
      </c>
      <c r="I39" s="344">
        <v>0</v>
      </c>
      <c r="J39" s="344">
        <v>0</v>
      </c>
      <c r="K39" s="344">
        <v>6511</v>
      </c>
      <c r="L39" s="344">
        <v>0</v>
      </c>
      <c r="M39" s="344">
        <v>0</v>
      </c>
      <c r="N39" s="344">
        <v>0</v>
      </c>
      <c r="O39" s="344">
        <v>0</v>
      </c>
      <c r="P39" s="344">
        <v>0</v>
      </c>
      <c r="Q39" s="344">
        <v>0</v>
      </c>
      <c r="R39" s="344">
        <v>0</v>
      </c>
      <c r="S39" s="344">
        <v>6511</v>
      </c>
      <c r="T39" s="290"/>
      <c r="U39" s="308">
        <v>1</v>
      </c>
      <c r="V39" s="308">
        <v>0</v>
      </c>
      <c r="W39" s="290"/>
      <c r="X39" s="309">
        <v>6510.6</v>
      </c>
      <c r="Y39" s="290" t="s">
        <v>276</v>
      </c>
      <c r="Z39" s="290"/>
      <c r="AA39" s="290"/>
      <c r="AB39" s="290"/>
      <c r="AC39" s="290"/>
      <c r="AD39" s="290"/>
      <c r="AE39" s="290"/>
      <c r="AF39" s="290"/>
      <c r="AG39" s="290"/>
      <c r="AH39" s="290"/>
      <c r="AI39" s="290"/>
    </row>
    <row r="40" spans="1:35" ht="15.6" x14ac:dyDescent="0.3">
      <c r="A40" s="295"/>
      <c r="B40" s="290"/>
      <c r="C40" s="318" t="s">
        <v>1392</v>
      </c>
      <c r="D40" s="319">
        <v>925</v>
      </c>
      <c r="E40" s="291" t="s">
        <v>1385</v>
      </c>
      <c r="F40" s="290"/>
      <c r="G40" s="344">
        <v>0</v>
      </c>
      <c r="H40" s="344">
        <v>0</v>
      </c>
      <c r="I40" s="344">
        <v>0</v>
      </c>
      <c r="J40" s="344">
        <v>0</v>
      </c>
      <c r="K40" s="344">
        <v>0</v>
      </c>
      <c r="L40" s="344">
        <v>0</v>
      </c>
      <c r="M40" s="344">
        <v>0</v>
      </c>
      <c r="N40" s="344">
        <v>0</v>
      </c>
      <c r="O40" s="344">
        <v>0</v>
      </c>
      <c r="P40" s="344">
        <v>0</v>
      </c>
      <c r="Q40" s="344">
        <v>0</v>
      </c>
      <c r="R40" s="344">
        <v>0</v>
      </c>
      <c r="S40" s="344">
        <v>0</v>
      </c>
      <c r="T40" s="290"/>
      <c r="U40" s="308">
        <v>1</v>
      </c>
      <c r="V40" s="308">
        <v>0</v>
      </c>
      <c r="W40" s="290"/>
      <c r="X40" s="290"/>
      <c r="Y40" s="290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</row>
    <row r="41" spans="1:35" ht="15.6" x14ac:dyDescent="0.3">
      <c r="A41" s="295"/>
      <c r="B41" s="290"/>
      <c r="C41" s="318" t="s">
        <v>1392</v>
      </c>
      <c r="D41" s="319">
        <v>926</v>
      </c>
      <c r="E41" s="291" t="s">
        <v>1385</v>
      </c>
      <c r="F41" s="290"/>
      <c r="G41" s="344">
        <v>0</v>
      </c>
      <c r="H41" s="344">
        <v>0</v>
      </c>
      <c r="I41" s="344">
        <v>0</v>
      </c>
      <c r="J41" s="344">
        <v>0</v>
      </c>
      <c r="K41" s="344">
        <v>0</v>
      </c>
      <c r="L41" s="344">
        <v>0</v>
      </c>
      <c r="M41" s="344">
        <v>0</v>
      </c>
      <c r="N41" s="344">
        <v>0</v>
      </c>
      <c r="O41" s="344">
        <v>0</v>
      </c>
      <c r="P41" s="344">
        <v>0</v>
      </c>
      <c r="Q41" s="344">
        <v>0</v>
      </c>
      <c r="R41" s="344">
        <v>0</v>
      </c>
      <c r="S41" s="344">
        <v>0</v>
      </c>
      <c r="T41" s="290"/>
      <c r="U41" s="308">
        <v>1</v>
      </c>
      <c r="V41" s="308">
        <v>0</v>
      </c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</row>
    <row r="42" spans="1:35" ht="15.6" x14ac:dyDescent="0.3">
      <c r="A42" s="295"/>
      <c r="B42" s="290"/>
      <c r="C42" s="318" t="s">
        <v>1392</v>
      </c>
      <c r="D42" s="319">
        <v>4081</v>
      </c>
      <c r="E42" s="291" t="s">
        <v>1385</v>
      </c>
      <c r="F42" s="290"/>
      <c r="G42" s="344">
        <v>0</v>
      </c>
      <c r="H42" s="344">
        <v>0</v>
      </c>
      <c r="I42" s="344">
        <v>0</v>
      </c>
      <c r="J42" s="344">
        <v>0</v>
      </c>
      <c r="K42" s="344">
        <v>0</v>
      </c>
      <c r="L42" s="344">
        <v>0</v>
      </c>
      <c r="M42" s="344">
        <v>0</v>
      </c>
      <c r="N42" s="344">
        <v>0</v>
      </c>
      <c r="O42" s="344">
        <v>0</v>
      </c>
      <c r="P42" s="344">
        <v>0</v>
      </c>
      <c r="Q42" s="344">
        <v>0</v>
      </c>
      <c r="R42" s="344">
        <v>0</v>
      </c>
      <c r="S42" s="344">
        <v>0</v>
      </c>
      <c r="T42" s="290"/>
      <c r="U42" s="308">
        <v>1</v>
      </c>
      <c r="V42" s="308">
        <v>0</v>
      </c>
      <c r="W42" s="290"/>
      <c r="X42" s="290"/>
      <c r="Y42" s="290"/>
      <c r="Z42" s="290"/>
      <c r="AA42" s="290"/>
      <c r="AB42" s="290"/>
      <c r="AC42" s="290"/>
      <c r="AD42" s="290"/>
      <c r="AE42" s="290"/>
      <c r="AF42" s="290"/>
      <c r="AG42" s="290"/>
      <c r="AH42" s="290"/>
      <c r="AI42" s="290"/>
    </row>
    <row r="43" spans="1:35" x14ac:dyDescent="0.25">
      <c r="A43" s="295" t="s">
        <v>1394</v>
      </c>
      <c r="B43" s="315" t="s">
        <v>1388</v>
      </c>
      <c r="C43" s="315"/>
      <c r="D43" s="290"/>
      <c r="E43" s="291"/>
      <c r="F43" s="290"/>
      <c r="G43" s="344"/>
      <c r="H43" s="351"/>
      <c r="I43" s="351"/>
      <c r="J43" s="351"/>
      <c r="K43" s="351"/>
      <c r="L43" s="351"/>
      <c r="M43" s="351"/>
      <c r="N43" s="351"/>
      <c r="O43" s="351"/>
      <c r="P43" s="351"/>
      <c r="Q43" s="351"/>
      <c r="R43" s="351"/>
      <c r="S43" s="351"/>
      <c r="T43" s="290"/>
      <c r="U43" s="295"/>
      <c r="V43" s="295"/>
      <c r="W43" s="290"/>
      <c r="X43" s="290"/>
      <c r="Y43" s="290"/>
      <c r="Z43" s="290"/>
      <c r="AA43" s="290"/>
      <c r="AB43" s="290"/>
      <c r="AC43" s="290"/>
      <c r="AD43" s="290"/>
      <c r="AE43" s="290"/>
      <c r="AF43" s="290"/>
      <c r="AG43" s="290"/>
      <c r="AH43" s="290"/>
      <c r="AI43" s="290"/>
    </row>
    <row r="44" spans="1:35" x14ac:dyDescent="0.25">
      <c r="A44" s="295" t="s">
        <v>1395</v>
      </c>
      <c r="B44" s="343" t="s">
        <v>1396</v>
      </c>
      <c r="C44" s="343"/>
      <c r="D44" s="290"/>
      <c r="E44" s="316"/>
      <c r="F44" s="290"/>
      <c r="G44" s="344">
        <v>68349</v>
      </c>
      <c r="H44" s="344">
        <v>166699</v>
      </c>
      <c r="I44" s="344">
        <v>174158</v>
      </c>
      <c r="J44" s="344">
        <v>115710</v>
      </c>
      <c r="K44" s="344">
        <v>40919</v>
      </c>
      <c r="L44" s="344">
        <v>-127657</v>
      </c>
      <c r="M44" s="344">
        <v>132703</v>
      </c>
      <c r="N44" s="344">
        <v>441416</v>
      </c>
      <c r="O44" s="344">
        <v>45477</v>
      </c>
      <c r="P44" s="344">
        <v>61276</v>
      </c>
      <c r="Q44" s="344">
        <v>40004</v>
      </c>
      <c r="R44" s="344">
        <v>-225168</v>
      </c>
      <c r="S44" s="344">
        <v>933886</v>
      </c>
      <c r="T44" s="290"/>
      <c r="U44" s="295"/>
      <c r="V44" s="295"/>
      <c r="W44" s="290"/>
      <c r="X44" s="290"/>
      <c r="Y44" s="290"/>
      <c r="Z44" s="290"/>
      <c r="AA44" s="290"/>
      <c r="AB44" s="290"/>
      <c r="AC44" s="290"/>
      <c r="AD44" s="290"/>
      <c r="AE44" s="290"/>
      <c r="AF44" s="290"/>
      <c r="AG44" s="290"/>
      <c r="AH44" s="290"/>
      <c r="AI44" s="290"/>
    </row>
    <row r="45" spans="1:35" x14ac:dyDescent="0.25">
      <c r="A45" s="295"/>
      <c r="B45" s="290"/>
      <c r="C45" s="290"/>
      <c r="D45" s="290"/>
      <c r="E45" s="291"/>
      <c r="F45" s="290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290"/>
      <c r="U45" s="295"/>
      <c r="V45" s="295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90"/>
    </row>
    <row r="46" spans="1:35" x14ac:dyDescent="0.25">
      <c r="A46" s="295">
        <v>3</v>
      </c>
      <c r="B46" s="290" t="s">
        <v>1397</v>
      </c>
      <c r="C46" s="290"/>
      <c r="D46" s="290"/>
      <c r="E46" s="291"/>
      <c r="F46" s="290"/>
      <c r="G46" s="350" t="s">
        <v>1183</v>
      </c>
      <c r="H46" s="350" t="s">
        <v>276</v>
      </c>
      <c r="I46" s="350" t="s">
        <v>276</v>
      </c>
      <c r="J46" s="350" t="s">
        <v>276</v>
      </c>
      <c r="K46" s="350" t="s">
        <v>276</v>
      </c>
      <c r="L46" s="350" t="s">
        <v>276</v>
      </c>
      <c r="M46" s="350" t="s">
        <v>276</v>
      </c>
      <c r="N46" s="350" t="s">
        <v>276</v>
      </c>
      <c r="O46" s="350" t="s">
        <v>276</v>
      </c>
      <c r="P46" s="350" t="s">
        <v>276</v>
      </c>
      <c r="Q46" s="350" t="s">
        <v>276</v>
      </c>
      <c r="R46" s="350" t="s">
        <v>276</v>
      </c>
      <c r="S46" s="344"/>
      <c r="T46" s="290"/>
      <c r="U46" s="295"/>
      <c r="V46" s="295"/>
      <c r="W46" s="290"/>
      <c r="X46" s="290"/>
      <c r="Y46" s="290"/>
      <c r="Z46" s="290"/>
      <c r="AA46" s="290"/>
      <c r="AB46" s="290"/>
      <c r="AC46" s="290"/>
      <c r="AD46" s="290"/>
      <c r="AE46" s="290"/>
      <c r="AF46" s="290"/>
      <c r="AG46" s="290"/>
      <c r="AH46" s="290"/>
      <c r="AI46" s="290"/>
    </row>
    <row r="47" spans="1:35" ht="15.6" x14ac:dyDescent="0.3">
      <c r="A47" s="295"/>
      <c r="B47" s="290">
        <v>1</v>
      </c>
      <c r="C47" s="320" t="s">
        <v>1398</v>
      </c>
      <c r="D47" s="321">
        <v>570</v>
      </c>
      <c r="E47" s="291" t="s">
        <v>1383</v>
      </c>
      <c r="F47" s="290"/>
      <c r="G47" s="344">
        <v>0</v>
      </c>
      <c r="H47" s="344">
        <v>0</v>
      </c>
      <c r="I47" s="344">
        <v>0</v>
      </c>
      <c r="J47" s="344">
        <v>0</v>
      </c>
      <c r="K47" s="344">
        <v>0</v>
      </c>
      <c r="L47" s="344">
        <v>0</v>
      </c>
      <c r="M47" s="344">
        <v>0</v>
      </c>
      <c r="N47" s="344">
        <v>0</v>
      </c>
      <c r="O47" s="344">
        <v>0</v>
      </c>
      <c r="P47" s="344">
        <v>0</v>
      </c>
      <c r="Q47" s="344">
        <v>0</v>
      </c>
      <c r="R47" s="344">
        <v>0</v>
      </c>
      <c r="S47" s="344">
        <v>0</v>
      </c>
      <c r="T47" s="290"/>
      <c r="U47" s="308">
        <v>1</v>
      </c>
      <c r="V47" s="308">
        <v>0</v>
      </c>
      <c r="W47" s="290"/>
      <c r="X47" s="290" t="s">
        <v>1183</v>
      </c>
      <c r="Y47" s="290" t="s">
        <v>276</v>
      </c>
      <c r="Z47" s="290"/>
      <c r="AA47" s="290"/>
      <c r="AB47" s="290"/>
      <c r="AC47" s="290"/>
      <c r="AD47" s="290"/>
      <c r="AE47" s="290"/>
      <c r="AF47" s="290"/>
      <c r="AG47" s="290"/>
      <c r="AH47" s="290"/>
      <c r="AI47" s="290"/>
    </row>
    <row r="48" spans="1:35" ht="15.6" x14ac:dyDescent="0.3">
      <c r="A48" s="295"/>
      <c r="B48" s="290"/>
      <c r="C48" s="320" t="s">
        <v>1398</v>
      </c>
      <c r="D48" s="321">
        <v>925</v>
      </c>
      <c r="E48" s="291" t="s">
        <v>1383</v>
      </c>
      <c r="F48" s="290"/>
      <c r="G48" s="344">
        <v>0</v>
      </c>
      <c r="H48" s="344">
        <v>0</v>
      </c>
      <c r="I48" s="344">
        <v>0</v>
      </c>
      <c r="J48" s="344">
        <v>0</v>
      </c>
      <c r="K48" s="344">
        <v>0</v>
      </c>
      <c r="L48" s="344">
        <v>0</v>
      </c>
      <c r="M48" s="344">
        <v>0</v>
      </c>
      <c r="N48" s="344">
        <v>0</v>
      </c>
      <c r="O48" s="344">
        <v>0</v>
      </c>
      <c r="P48" s="344">
        <v>0</v>
      </c>
      <c r="Q48" s="344">
        <v>0</v>
      </c>
      <c r="R48" s="344">
        <v>0</v>
      </c>
      <c r="S48" s="344">
        <v>0</v>
      </c>
      <c r="T48" s="290"/>
      <c r="U48" s="308">
        <v>1</v>
      </c>
      <c r="V48" s="308">
        <v>0</v>
      </c>
      <c r="W48" s="290"/>
      <c r="X48" s="290"/>
      <c r="Y48" s="290"/>
      <c r="Z48" s="290"/>
      <c r="AA48" s="290"/>
      <c r="AB48" s="290"/>
      <c r="AC48" s="290"/>
      <c r="AD48" s="290"/>
      <c r="AE48" s="290"/>
      <c r="AF48" s="290"/>
      <c r="AG48" s="290"/>
      <c r="AH48" s="290"/>
      <c r="AI48" s="290"/>
    </row>
    <row r="49" spans="1:35" ht="15.6" x14ac:dyDescent="0.3">
      <c r="A49" s="295"/>
      <c r="B49" s="290"/>
      <c r="C49" s="320" t="s">
        <v>1398</v>
      </c>
      <c r="D49" s="321">
        <v>926</v>
      </c>
      <c r="E49" s="291" t="s">
        <v>1383</v>
      </c>
      <c r="F49" s="290"/>
      <c r="G49" s="344">
        <v>0</v>
      </c>
      <c r="H49" s="344">
        <v>0</v>
      </c>
      <c r="I49" s="344">
        <v>0</v>
      </c>
      <c r="J49" s="344">
        <v>0</v>
      </c>
      <c r="K49" s="344">
        <v>0</v>
      </c>
      <c r="L49" s="344">
        <v>0</v>
      </c>
      <c r="M49" s="344">
        <v>0</v>
      </c>
      <c r="N49" s="344">
        <v>0</v>
      </c>
      <c r="O49" s="344">
        <v>0</v>
      </c>
      <c r="P49" s="344">
        <v>0</v>
      </c>
      <c r="Q49" s="344">
        <v>0</v>
      </c>
      <c r="R49" s="344">
        <v>0</v>
      </c>
      <c r="S49" s="344">
        <v>0</v>
      </c>
      <c r="T49" s="290"/>
      <c r="U49" s="308">
        <v>1</v>
      </c>
      <c r="V49" s="308">
        <v>0</v>
      </c>
      <c r="W49" s="290"/>
      <c r="X49" s="290"/>
      <c r="Y49" s="290"/>
      <c r="Z49" s="290"/>
      <c r="AA49" s="290"/>
      <c r="AB49" s="290"/>
      <c r="AC49" s="290"/>
      <c r="AD49" s="290"/>
      <c r="AE49" s="290"/>
      <c r="AF49" s="290"/>
      <c r="AG49" s="290"/>
      <c r="AH49" s="290"/>
      <c r="AI49" s="290"/>
    </row>
    <row r="50" spans="1:35" ht="15.6" x14ac:dyDescent="0.3">
      <c r="A50" s="295"/>
      <c r="B50" s="290"/>
      <c r="C50" s="320" t="s">
        <v>1398</v>
      </c>
      <c r="D50" s="321">
        <v>4081</v>
      </c>
      <c r="E50" s="291" t="s">
        <v>1383</v>
      </c>
      <c r="F50" s="290"/>
      <c r="G50" s="344">
        <v>0</v>
      </c>
      <c r="H50" s="344">
        <v>0</v>
      </c>
      <c r="I50" s="344">
        <v>0</v>
      </c>
      <c r="J50" s="344">
        <v>0</v>
      </c>
      <c r="K50" s="344">
        <v>0</v>
      </c>
      <c r="L50" s="344">
        <v>0</v>
      </c>
      <c r="M50" s="344">
        <v>0</v>
      </c>
      <c r="N50" s="344">
        <v>0</v>
      </c>
      <c r="O50" s="344">
        <v>0</v>
      </c>
      <c r="P50" s="344">
        <v>0</v>
      </c>
      <c r="Q50" s="344">
        <v>0</v>
      </c>
      <c r="R50" s="344">
        <v>0</v>
      </c>
      <c r="S50" s="344">
        <v>0</v>
      </c>
      <c r="T50" s="290"/>
      <c r="U50" s="308">
        <v>1</v>
      </c>
      <c r="V50" s="308">
        <v>0</v>
      </c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</row>
    <row r="51" spans="1:35" ht="15.6" x14ac:dyDescent="0.3">
      <c r="A51" s="295"/>
      <c r="B51" s="290"/>
      <c r="C51" s="290"/>
      <c r="D51" s="322"/>
      <c r="E51" s="291"/>
      <c r="F51" s="290"/>
      <c r="G51" s="350" t="s">
        <v>1183</v>
      </c>
      <c r="H51" s="350" t="s">
        <v>276</v>
      </c>
      <c r="I51" s="350" t="s">
        <v>276</v>
      </c>
      <c r="J51" s="350" t="s">
        <v>276</v>
      </c>
      <c r="K51" s="350" t="s">
        <v>276</v>
      </c>
      <c r="L51" s="350" t="s">
        <v>276</v>
      </c>
      <c r="M51" s="350" t="s">
        <v>276</v>
      </c>
      <c r="N51" s="350" t="s">
        <v>276</v>
      </c>
      <c r="O51" s="350" t="s">
        <v>276</v>
      </c>
      <c r="P51" s="350" t="s">
        <v>276</v>
      </c>
      <c r="Q51" s="350" t="s">
        <v>276</v>
      </c>
      <c r="R51" s="350" t="s">
        <v>276</v>
      </c>
      <c r="S51" s="344"/>
      <c r="T51" s="290"/>
      <c r="U51" s="295"/>
      <c r="V51" s="295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90"/>
    </row>
    <row r="52" spans="1:35" ht="15.6" x14ac:dyDescent="0.3">
      <c r="A52" s="295"/>
      <c r="B52" s="290">
        <v>1</v>
      </c>
      <c r="C52" s="320" t="s">
        <v>1398</v>
      </c>
      <c r="D52" s="321">
        <v>592</v>
      </c>
      <c r="E52" s="291" t="s">
        <v>1383</v>
      </c>
      <c r="F52" s="290"/>
      <c r="G52" s="344">
        <v>0</v>
      </c>
      <c r="H52" s="344">
        <v>0</v>
      </c>
      <c r="I52" s="344">
        <v>0</v>
      </c>
      <c r="J52" s="344">
        <v>0</v>
      </c>
      <c r="K52" s="344">
        <v>0</v>
      </c>
      <c r="L52" s="344">
        <v>0</v>
      </c>
      <c r="M52" s="344">
        <v>0</v>
      </c>
      <c r="N52" s="344">
        <v>0</v>
      </c>
      <c r="O52" s="344">
        <v>0</v>
      </c>
      <c r="P52" s="344">
        <v>0</v>
      </c>
      <c r="Q52" s="344">
        <v>0</v>
      </c>
      <c r="R52" s="344">
        <v>0</v>
      </c>
      <c r="S52" s="344">
        <v>0</v>
      </c>
      <c r="T52" s="290"/>
      <c r="U52" s="308">
        <v>1</v>
      </c>
      <c r="V52" s="308">
        <v>0</v>
      </c>
      <c r="W52" s="290"/>
      <c r="X52" s="290" t="s">
        <v>1183</v>
      </c>
      <c r="Y52" s="290" t="s">
        <v>276</v>
      </c>
      <c r="Z52" s="290"/>
      <c r="AA52" s="290"/>
      <c r="AB52" s="290"/>
      <c r="AC52" s="290"/>
      <c r="AD52" s="290"/>
      <c r="AE52" s="290"/>
      <c r="AF52" s="290"/>
      <c r="AG52" s="290"/>
      <c r="AH52" s="290"/>
      <c r="AI52" s="290"/>
    </row>
    <row r="53" spans="1:35" ht="15.6" x14ac:dyDescent="0.3">
      <c r="A53" s="295"/>
      <c r="B53" s="290"/>
      <c r="C53" s="320" t="s">
        <v>1398</v>
      </c>
      <c r="D53" s="321">
        <v>925</v>
      </c>
      <c r="E53" s="291" t="s">
        <v>1383</v>
      </c>
      <c r="F53" s="290"/>
      <c r="G53" s="344">
        <v>0</v>
      </c>
      <c r="H53" s="344">
        <v>0</v>
      </c>
      <c r="I53" s="344">
        <v>0</v>
      </c>
      <c r="J53" s="344">
        <v>0</v>
      </c>
      <c r="K53" s="344">
        <v>0</v>
      </c>
      <c r="L53" s="344">
        <v>0</v>
      </c>
      <c r="M53" s="344">
        <v>0</v>
      </c>
      <c r="N53" s="344">
        <v>0</v>
      </c>
      <c r="O53" s="344">
        <v>0</v>
      </c>
      <c r="P53" s="344">
        <v>0</v>
      </c>
      <c r="Q53" s="344">
        <v>0</v>
      </c>
      <c r="R53" s="344">
        <v>0</v>
      </c>
      <c r="S53" s="344">
        <v>0</v>
      </c>
      <c r="T53" s="290"/>
      <c r="U53" s="308">
        <v>1</v>
      </c>
      <c r="V53" s="308">
        <v>0</v>
      </c>
      <c r="W53" s="290"/>
      <c r="X53" s="290"/>
      <c r="Y53" s="290"/>
      <c r="Z53" s="290"/>
      <c r="AA53" s="290"/>
      <c r="AB53" s="290"/>
      <c r="AC53" s="290"/>
      <c r="AD53" s="290"/>
      <c r="AE53" s="290"/>
      <c r="AF53" s="290"/>
      <c r="AG53" s="290"/>
      <c r="AH53" s="290"/>
      <c r="AI53" s="290"/>
    </row>
    <row r="54" spans="1:35" ht="15.6" x14ac:dyDescent="0.3">
      <c r="A54" s="295"/>
      <c r="B54" s="290"/>
      <c r="C54" s="320" t="s">
        <v>1398</v>
      </c>
      <c r="D54" s="321">
        <v>926</v>
      </c>
      <c r="E54" s="291" t="s">
        <v>1383</v>
      </c>
      <c r="F54" s="290"/>
      <c r="G54" s="344">
        <v>0</v>
      </c>
      <c r="H54" s="344">
        <v>0</v>
      </c>
      <c r="I54" s="344">
        <v>0</v>
      </c>
      <c r="J54" s="344">
        <v>0</v>
      </c>
      <c r="K54" s="344">
        <v>0</v>
      </c>
      <c r="L54" s="344">
        <v>0</v>
      </c>
      <c r="M54" s="344">
        <v>0</v>
      </c>
      <c r="N54" s="344">
        <v>0</v>
      </c>
      <c r="O54" s="344">
        <v>0</v>
      </c>
      <c r="P54" s="344">
        <v>0</v>
      </c>
      <c r="Q54" s="344">
        <v>0</v>
      </c>
      <c r="R54" s="344">
        <v>0</v>
      </c>
      <c r="S54" s="344">
        <v>0</v>
      </c>
      <c r="T54" s="290"/>
      <c r="U54" s="308">
        <v>1</v>
      </c>
      <c r="V54" s="308">
        <v>0</v>
      </c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90"/>
    </row>
    <row r="55" spans="1:35" ht="15.6" x14ac:dyDescent="0.3">
      <c r="A55" s="295"/>
      <c r="B55" s="290"/>
      <c r="C55" s="320" t="s">
        <v>1398</v>
      </c>
      <c r="D55" s="321">
        <v>4081</v>
      </c>
      <c r="E55" s="291" t="s">
        <v>1383</v>
      </c>
      <c r="F55" s="290"/>
      <c r="G55" s="344">
        <v>0</v>
      </c>
      <c r="H55" s="344">
        <v>0</v>
      </c>
      <c r="I55" s="344">
        <v>0</v>
      </c>
      <c r="J55" s="344">
        <v>0</v>
      </c>
      <c r="K55" s="344">
        <v>0</v>
      </c>
      <c r="L55" s="344">
        <v>0</v>
      </c>
      <c r="M55" s="344">
        <v>0</v>
      </c>
      <c r="N55" s="344">
        <v>0</v>
      </c>
      <c r="O55" s="344">
        <v>0</v>
      </c>
      <c r="P55" s="344">
        <v>0</v>
      </c>
      <c r="Q55" s="344">
        <v>0</v>
      </c>
      <c r="R55" s="344">
        <v>0</v>
      </c>
      <c r="S55" s="344">
        <v>0</v>
      </c>
      <c r="T55" s="290"/>
      <c r="U55" s="308">
        <v>1</v>
      </c>
      <c r="V55" s="308">
        <v>0</v>
      </c>
      <c r="W55" s="290"/>
      <c r="X55" s="290"/>
      <c r="Y55" s="290"/>
      <c r="Z55" s="290"/>
      <c r="AA55" s="290"/>
      <c r="AB55" s="290"/>
      <c r="AC55" s="290"/>
      <c r="AD55" s="290"/>
      <c r="AE55" s="290"/>
      <c r="AF55" s="290"/>
      <c r="AG55" s="290"/>
      <c r="AH55" s="290"/>
      <c r="AI55" s="290"/>
    </row>
    <row r="56" spans="1:35" ht="15.6" x14ac:dyDescent="0.3">
      <c r="A56" s="295"/>
      <c r="B56" s="290"/>
      <c r="C56" s="290"/>
      <c r="D56" s="322"/>
      <c r="E56" s="291"/>
      <c r="F56" s="290"/>
      <c r="G56" s="344"/>
      <c r="H56" s="351"/>
      <c r="I56" s="351"/>
      <c r="J56" s="351"/>
      <c r="K56" s="351"/>
      <c r="L56" s="351"/>
      <c r="M56" s="351"/>
      <c r="N56" s="351"/>
      <c r="O56" s="351"/>
      <c r="P56" s="351"/>
      <c r="Q56" s="351"/>
      <c r="R56" s="351"/>
      <c r="S56" s="351"/>
      <c r="T56" s="290"/>
      <c r="U56" s="295"/>
      <c r="V56" s="295"/>
      <c r="W56" s="290"/>
      <c r="X56" s="290"/>
      <c r="Y56" s="290"/>
      <c r="Z56" s="290"/>
      <c r="AA56" s="290"/>
      <c r="AB56" s="290"/>
      <c r="AC56" s="290"/>
      <c r="AD56" s="290"/>
      <c r="AE56" s="290"/>
      <c r="AF56" s="290"/>
      <c r="AG56" s="290"/>
      <c r="AH56" s="290"/>
      <c r="AI56" s="290"/>
    </row>
    <row r="57" spans="1:35" x14ac:dyDescent="0.25">
      <c r="A57" s="295" t="s">
        <v>1399</v>
      </c>
      <c r="B57" s="290" t="s">
        <v>1400</v>
      </c>
      <c r="C57" s="290"/>
      <c r="D57" s="290"/>
      <c r="E57" s="316"/>
      <c r="F57" s="290"/>
      <c r="G57" s="344">
        <v>0</v>
      </c>
      <c r="H57" s="344">
        <v>0</v>
      </c>
      <c r="I57" s="344">
        <v>0</v>
      </c>
      <c r="J57" s="344">
        <v>0</v>
      </c>
      <c r="K57" s="344">
        <v>0</v>
      </c>
      <c r="L57" s="344">
        <v>0</v>
      </c>
      <c r="M57" s="344">
        <v>0</v>
      </c>
      <c r="N57" s="344">
        <v>0</v>
      </c>
      <c r="O57" s="344">
        <v>0</v>
      </c>
      <c r="P57" s="344">
        <v>0</v>
      </c>
      <c r="Q57" s="344">
        <v>0</v>
      </c>
      <c r="R57" s="344">
        <v>0</v>
      </c>
      <c r="S57" s="344">
        <v>0</v>
      </c>
      <c r="T57" s="290"/>
      <c r="U57" s="290"/>
      <c r="V57" s="290"/>
      <c r="W57" s="290"/>
      <c r="X57" s="290"/>
      <c r="Y57" s="290"/>
      <c r="Z57" s="290"/>
      <c r="AA57" s="290"/>
      <c r="AB57" s="290"/>
      <c r="AC57" s="290"/>
      <c r="AD57" s="290"/>
      <c r="AE57" s="290"/>
      <c r="AF57" s="290"/>
      <c r="AG57" s="290"/>
      <c r="AH57" s="290"/>
      <c r="AI57" s="290"/>
    </row>
    <row r="58" spans="1:35" x14ac:dyDescent="0.25">
      <c r="A58" s="295"/>
      <c r="B58" s="290"/>
      <c r="C58" s="290"/>
      <c r="D58" s="290"/>
      <c r="E58" s="291"/>
      <c r="F58" s="290"/>
      <c r="G58" s="344"/>
      <c r="H58" s="344"/>
      <c r="I58" s="344"/>
      <c r="J58" s="344"/>
      <c r="K58" s="344"/>
      <c r="L58" s="344"/>
      <c r="M58" s="344"/>
      <c r="N58" s="344"/>
      <c r="O58" s="344"/>
      <c r="P58" s="344"/>
      <c r="Q58" s="344"/>
      <c r="R58" s="344"/>
      <c r="S58" s="344"/>
      <c r="T58" s="290"/>
      <c r="U58" s="290"/>
      <c r="V58" s="290"/>
      <c r="W58" s="290"/>
      <c r="X58" s="290"/>
      <c r="Y58" s="290"/>
      <c r="Z58" s="290"/>
      <c r="AA58" s="290"/>
      <c r="AB58" s="290"/>
      <c r="AC58" s="290"/>
      <c r="AD58" s="290"/>
      <c r="AE58" s="290"/>
      <c r="AF58" s="290"/>
      <c r="AG58" s="290"/>
      <c r="AH58" s="290"/>
      <c r="AI58" s="290"/>
    </row>
    <row r="59" spans="1:35" x14ac:dyDescent="0.25">
      <c r="A59" s="295">
        <v>4</v>
      </c>
      <c r="B59" s="290" t="s">
        <v>1401</v>
      </c>
      <c r="C59" s="290"/>
      <c r="D59" s="290"/>
      <c r="E59" s="291"/>
      <c r="F59" s="290"/>
      <c r="G59" s="350" t="s">
        <v>1183</v>
      </c>
      <c r="H59" s="350" t="s">
        <v>276</v>
      </c>
      <c r="I59" s="350" t="s">
        <v>276</v>
      </c>
      <c r="J59" s="350" t="s">
        <v>276</v>
      </c>
      <c r="K59" s="350" t="s">
        <v>276</v>
      </c>
      <c r="L59" s="350" t="s">
        <v>276</v>
      </c>
      <c r="M59" s="350" t="s">
        <v>276</v>
      </c>
      <c r="N59" s="350" t="s">
        <v>276</v>
      </c>
      <c r="O59" s="350" t="s">
        <v>276</v>
      </c>
      <c r="P59" s="350" t="s">
        <v>276</v>
      </c>
      <c r="Q59" s="350" t="s">
        <v>276</v>
      </c>
      <c r="R59" s="350" t="s">
        <v>276</v>
      </c>
      <c r="S59" s="344"/>
      <c r="T59" s="290"/>
      <c r="U59" s="290"/>
      <c r="V59" s="290"/>
      <c r="W59" s="290"/>
      <c r="X59" s="290"/>
      <c r="Y59" s="290"/>
      <c r="Z59" s="290"/>
      <c r="AA59" s="290"/>
      <c r="AB59" s="290"/>
      <c r="AC59" s="290"/>
      <c r="AD59" s="290"/>
      <c r="AE59" s="290"/>
      <c r="AF59" s="290"/>
      <c r="AG59" s="290"/>
      <c r="AH59" s="290"/>
      <c r="AI59" s="290"/>
    </row>
    <row r="60" spans="1:35" ht="15.6" x14ac:dyDescent="0.3">
      <c r="A60" s="295"/>
      <c r="B60" s="290">
        <v>1</v>
      </c>
      <c r="C60" s="323" t="s">
        <v>1402</v>
      </c>
      <c r="D60" s="324">
        <v>581</v>
      </c>
      <c r="E60" s="291" t="s">
        <v>1383</v>
      </c>
      <c r="F60" s="290"/>
      <c r="G60" s="344">
        <v>0</v>
      </c>
      <c r="H60" s="344">
        <v>0</v>
      </c>
      <c r="I60" s="344">
        <v>0</v>
      </c>
      <c r="J60" s="344">
        <v>0</v>
      </c>
      <c r="K60" s="344">
        <v>0</v>
      </c>
      <c r="L60" s="344">
        <v>0</v>
      </c>
      <c r="M60" s="344">
        <v>0</v>
      </c>
      <c r="N60" s="344">
        <v>0</v>
      </c>
      <c r="O60" s="344">
        <v>0</v>
      </c>
      <c r="P60" s="344">
        <v>0</v>
      </c>
      <c r="Q60" s="344">
        <v>0</v>
      </c>
      <c r="R60" s="344">
        <v>0</v>
      </c>
      <c r="S60" s="344">
        <v>0</v>
      </c>
      <c r="T60" s="295"/>
      <c r="U60" s="308">
        <v>1</v>
      </c>
      <c r="V60" s="308">
        <v>0</v>
      </c>
      <c r="W60" s="290"/>
      <c r="X60" s="290" t="s">
        <v>1183</v>
      </c>
      <c r="Y60" s="290" t="s">
        <v>276</v>
      </c>
      <c r="Z60" s="290"/>
      <c r="AA60" s="290"/>
      <c r="AB60" s="290"/>
      <c r="AC60" s="290"/>
      <c r="AD60" s="290"/>
      <c r="AE60" s="290"/>
      <c r="AF60" s="290"/>
      <c r="AG60" s="290"/>
      <c r="AH60" s="290"/>
      <c r="AI60" s="290"/>
    </row>
    <row r="61" spans="1:35" ht="15.6" x14ac:dyDescent="0.3">
      <c r="A61" s="295"/>
      <c r="B61" s="290"/>
      <c r="C61" s="323" t="s">
        <v>1402</v>
      </c>
      <c r="D61" s="324">
        <v>925</v>
      </c>
      <c r="E61" s="291" t="s">
        <v>1383</v>
      </c>
      <c r="F61" s="290"/>
      <c r="G61" s="344">
        <v>0</v>
      </c>
      <c r="H61" s="344">
        <v>0</v>
      </c>
      <c r="I61" s="344">
        <v>0</v>
      </c>
      <c r="J61" s="344">
        <v>0</v>
      </c>
      <c r="K61" s="344">
        <v>0</v>
      </c>
      <c r="L61" s="344">
        <v>0</v>
      </c>
      <c r="M61" s="344">
        <v>0</v>
      </c>
      <c r="N61" s="344">
        <v>0</v>
      </c>
      <c r="O61" s="344">
        <v>0</v>
      </c>
      <c r="P61" s="344">
        <v>0</v>
      </c>
      <c r="Q61" s="344">
        <v>0</v>
      </c>
      <c r="R61" s="344">
        <v>0</v>
      </c>
      <c r="S61" s="344">
        <v>0</v>
      </c>
      <c r="T61" s="295"/>
      <c r="U61" s="308">
        <v>1</v>
      </c>
      <c r="V61" s="308">
        <v>0</v>
      </c>
      <c r="W61" s="290"/>
      <c r="X61" s="290"/>
      <c r="Y61" s="290"/>
      <c r="Z61" s="290"/>
      <c r="AA61" s="290"/>
      <c r="AB61" s="290"/>
      <c r="AC61" s="290"/>
      <c r="AD61" s="290"/>
      <c r="AE61" s="290"/>
      <c r="AF61" s="290"/>
      <c r="AG61" s="290"/>
      <c r="AH61" s="290"/>
      <c r="AI61" s="290"/>
    </row>
    <row r="62" spans="1:35" ht="15.6" x14ac:dyDescent="0.3">
      <c r="A62" s="295"/>
      <c r="B62" s="290"/>
      <c r="C62" s="323" t="s">
        <v>1402</v>
      </c>
      <c r="D62" s="324">
        <v>926</v>
      </c>
      <c r="E62" s="291" t="s">
        <v>1383</v>
      </c>
      <c r="F62" s="290"/>
      <c r="G62" s="344">
        <v>0</v>
      </c>
      <c r="H62" s="344">
        <v>0</v>
      </c>
      <c r="I62" s="344">
        <v>0</v>
      </c>
      <c r="J62" s="344">
        <v>0</v>
      </c>
      <c r="K62" s="344">
        <v>0</v>
      </c>
      <c r="L62" s="344">
        <v>0</v>
      </c>
      <c r="M62" s="344">
        <v>0</v>
      </c>
      <c r="N62" s="344">
        <v>0</v>
      </c>
      <c r="O62" s="344">
        <v>0</v>
      </c>
      <c r="P62" s="344">
        <v>0</v>
      </c>
      <c r="Q62" s="344">
        <v>0</v>
      </c>
      <c r="R62" s="344">
        <v>0</v>
      </c>
      <c r="S62" s="344">
        <v>0</v>
      </c>
      <c r="T62" s="295"/>
      <c r="U62" s="308">
        <v>1</v>
      </c>
      <c r="V62" s="308">
        <v>0</v>
      </c>
      <c r="W62" s="290"/>
      <c r="X62" s="290"/>
      <c r="Y62" s="290"/>
      <c r="Z62" s="290"/>
      <c r="AA62" s="290"/>
      <c r="AB62" s="290"/>
      <c r="AC62" s="290"/>
      <c r="AD62" s="290"/>
      <c r="AE62" s="290"/>
      <c r="AF62" s="290"/>
      <c r="AG62" s="290"/>
      <c r="AH62" s="290"/>
      <c r="AI62" s="290"/>
    </row>
    <row r="63" spans="1:35" ht="15.6" x14ac:dyDescent="0.3">
      <c r="A63" s="295"/>
      <c r="B63" s="290"/>
      <c r="C63" s="323" t="s">
        <v>1402</v>
      </c>
      <c r="D63" s="324">
        <v>4081</v>
      </c>
      <c r="E63" s="291" t="s">
        <v>1383</v>
      </c>
      <c r="F63" s="290"/>
      <c r="G63" s="344">
        <v>0</v>
      </c>
      <c r="H63" s="344">
        <v>0</v>
      </c>
      <c r="I63" s="344">
        <v>0</v>
      </c>
      <c r="J63" s="344">
        <v>0</v>
      </c>
      <c r="K63" s="344">
        <v>0</v>
      </c>
      <c r="L63" s="344">
        <v>0</v>
      </c>
      <c r="M63" s="344">
        <v>0</v>
      </c>
      <c r="N63" s="344">
        <v>0</v>
      </c>
      <c r="O63" s="344">
        <v>0</v>
      </c>
      <c r="P63" s="344">
        <v>0</v>
      </c>
      <c r="Q63" s="344">
        <v>0</v>
      </c>
      <c r="R63" s="344">
        <v>0</v>
      </c>
      <c r="S63" s="344">
        <v>0</v>
      </c>
      <c r="T63" s="295"/>
      <c r="U63" s="308">
        <v>1</v>
      </c>
      <c r="V63" s="308">
        <v>0</v>
      </c>
      <c r="W63" s="290"/>
      <c r="X63" s="290"/>
      <c r="Y63" s="290"/>
      <c r="Z63" s="290"/>
      <c r="AA63" s="290"/>
      <c r="AB63" s="290"/>
      <c r="AC63" s="290"/>
      <c r="AD63" s="290"/>
      <c r="AE63" s="290"/>
      <c r="AF63" s="290"/>
      <c r="AG63" s="290"/>
      <c r="AH63" s="290"/>
      <c r="AI63" s="290"/>
    </row>
    <row r="64" spans="1:35" ht="15.6" x14ac:dyDescent="0.3">
      <c r="A64" s="295"/>
      <c r="B64" s="290"/>
      <c r="C64" s="290"/>
      <c r="D64" s="310"/>
      <c r="E64" s="291"/>
      <c r="F64" s="290"/>
      <c r="G64" s="350" t="s">
        <v>1183</v>
      </c>
      <c r="H64" s="350" t="s">
        <v>276</v>
      </c>
      <c r="I64" s="350" t="s">
        <v>276</v>
      </c>
      <c r="J64" s="350">
        <v>0</v>
      </c>
      <c r="K64" s="350" t="s">
        <v>276</v>
      </c>
      <c r="L64" s="350" t="s">
        <v>276</v>
      </c>
      <c r="M64" s="350" t="s">
        <v>276</v>
      </c>
      <c r="N64" s="350" t="s">
        <v>276</v>
      </c>
      <c r="O64" s="350" t="s">
        <v>276</v>
      </c>
      <c r="P64" s="350">
        <v>0</v>
      </c>
      <c r="Q64" s="350">
        <v>0</v>
      </c>
      <c r="R64" s="350" t="s">
        <v>1183</v>
      </c>
      <c r="S64" s="344"/>
      <c r="T64" s="295"/>
      <c r="U64" s="295"/>
      <c r="V64" s="295"/>
      <c r="W64" s="290"/>
      <c r="X64" s="290"/>
      <c r="Y64" s="290"/>
      <c r="Z64" s="290"/>
      <c r="AA64" s="290"/>
      <c r="AB64" s="290"/>
      <c r="AC64" s="290"/>
      <c r="AD64" s="290"/>
      <c r="AE64" s="290"/>
      <c r="AF64" s="290"/>
      <c r="AG64" s="290"/>
      <c r="AH64" s="290"/>
      <c r="AI64" s="290"/>
    </row>
    <row r="65" spans="1:35" ht="15.6" x14ac:dyDescent="0.3">
      <c r="A65" s="295"/>
      <c r="B65" s="290"/>
      <c r="C65" s="323" t="s">
        <v>1402</v>
      </c>
      <c r="D65" s="324">
        <v>593</v>
      </c>
      <c r="E65" s="291" t="s">
        <v>1383</v>
      </c>
      <c r="F65" s="290"/>
      <c r="G65" s="344">
        <v>28660</v>
      </c>
      <c r="H65" s="344">
        <v>19032</v>
      </c>
      <c r="I65" s="344">
        <v>25863</v>
      </c>
      <c r="J65" s="344">
        <v>28235</v>
      </c>
      <c r="K65" s="344">
        <v>15525</v>
      </c>
      <c r="L65" s="344">
        <v>24409</v>
      </c>
      <c r="M65" s="344">
        <v>32426</v>
      </c>
      <c r="N65" s="344">
        <v>3331</v>
      </c>
      <c r="O65" s="344">
        <v>5401</v>
      </c>
      <c r="P65" s="344">
        <v>15287</v>
      </c>
      <c r="Q65" s="344">
        <v>18084</v>
      </c>
      <c r="R65" s="344">
        <v>19954</v>
      </c>
      <c r="S65" s="344">
        <v>236208</v>
      </c>
      <c r="T65" s="295"/>
      <c r="U65" s="308">
        <v>1</v>
      </c>
      <c r="V65" s="308">
        <v>0</v>
      </c>
      <c r="W65" s="290"/>
      <c r="X65" s="309">
        <v>235808.9</v>
      </c>
      <c r="Y65" s="290">
        <v>-398.94</v>
      </c>
      <c r="Z65" s="290" t="s">
        <v>1393</v>
      </c>
      <c r="AA65" s="290"/>
      <c r="AB65" s="290"/>
      <c r="AC65" s="290"/>
      <c r="AD65" s="290"/>
      <c r="AE65" s="290"/>
      <c r="AF65" s="290"/>
      <c r="AG65" s="290"/>
      <c r="AH65" s="290"/>
      <c r="AI65" s="290"/>
    </row>
    <row r="66" spans="1:35" ht="15.6" x14ac:dyDescent="0.3">
      <c r="A66" s="295"/>
      <c r="B66" s="290"/>
      <c r="C66" s="323" t="s">
        <v>1402</v>
      </c>
      <c r="D66" s="324">
        <v>925</v>
      </c>
      <c r="E66" s="291" t="s">
        <v>1383</v>
      </c>
      <c r="F66" s="290"/>
      <c r="G66" s="344">
        <v>0</v>
      </c>
      <c r="H66" s="344">
        <v>0</v>
      </c>
      <c r="I66" s="344">
        <v>0</v>
      </c>
      <c r="J66" s="344">
        <v>0</v>
      </c>
      <c r="K66" s="344">
        <v>0</v>
      </c>
      <c r="L66" s="344">
        <v>0</v>
      </c>
      <c r="M66" s="344">
        <v>0</v>
      </c>
      <c r="N66" s="344">
        <v>0</v>
      </c>
      <c r="O66" s="344">
        <v>0</v>
      </c>
      <c r="P66" s="344">
        <v>0</v>
      </c>
      <c r="Q66" s="344">
        <v>1</v>
      </c>
      <c r="R66" s="344">
        <v>1</v>
      </c>
      <c r="S66" s="344">
        <v>2</v>
      </c>
      <c r="T66" s="295"/>
      <c r="U66" s="308">
        <v>1</v>
      </c>
      <c r="V66" s="308">
        <v>0</v>
      </c>
      <c r="W66" s="290"/>
      <c r="X66" s="290"/>
      <c r="Y66" s="290"/>
      <c r="Z66" s="290"/>
      <c r="AA66" s="290"/>
      <c r="AB66" s="290"/>
      <c r="AC66" s="290"/>
      <c r="AD66" s="290"/>
      <c r="AE66" s="290"/>
      <c r="AF66" s="290"/>
      <c r="AG66" s="290"/>
      <c r="AH66" s="290"/>
      <c r="AI66" s="290"/>
    </row>
    <row r="67" spans="1:35" ht="15.6" x14ac:dyDescent="0.3">
      <c r="A67" s="295"/>
      <c r="B67" s="290"/>
      <c r="C67" s="323" t="s">
        <v>1402</v>
      </c>
      <c r="D67" s="324">
        <v>926</v>
      </c>
      <c r="E67" s="291" t="s">
        <v>1383</v>
      </c>
      <c r="F67" s="290"/>
      <c r="G67" s="344">
        <v>10</v>
      </c>
      <c r="H67" s="344">
        <v>19</v>
      </c>
      <c r="I67" s="344">
        <v>2</v>
      </c>
      <c r="J67" s="344">
        <v>9</v>
      </c>
      <c r="K67" s="344">
        <v>10</v>
      </c>
      <c r="L67" s="344">
        <v>24</v>
      </c>
      <c r="M67" s="344">
        <v>3</v>
      </c>
      <c r="N67" s="344">
        <v>1</v>
      </c>
      <c r="O67" s="344">
        <v>8</v>
      </c>
      <c r="P67" s="344">
        <v>8</v>
      </c>
      <c r="Q67" s="344">
        <v>71</v>
      </c>
      <c r="R67" s="344">
        <v>44</v>
      </c>
      <c r="S67" s="344">
        <v>207</v>
      </c>
      <c r="T67" s="295"/>
      <c r="U67" s="308">
        <v>1</v>
      </c>
      <c r="V67" s="308">
        <v>0</v>
      </c>
      <c r="W67" s="290"/>
      <c r="X67" s="290"/>
      <c r="Y67" s="290"/>
      <c r="Z67" s="290"/>
      <c r="AA67" s="290"/>
      <c r="AB67" s="290"/>
      <c r="AC67" s="290"/>
      <c r="AD67" s="290"/>
      <c r="AE67" s="290"/>
      <c r="AF67" s="290"/>
      <c r="AG67" s="290"/>
      <c r="AH67" s="290"/>
      <c r="AI67" s="290"/>
    </row>
    <row r="68" spans="1:35" ht="15.6" x14ac:dyDescent="0.3">
      <c r="A68" s="295"/>
      <c r="B68" s="290"/>
      <c r="C68" s="323" t="s">
        <v>1402</v>
      </c>
      <c r="D68" s="324">
        <v>4081</v>
      </c>
      <c r="E68" s="291" t="s">
        <v>1383</v>
      </c>
      <c r="F68" s="290"/>
      <c r="G68" s="344">
        <v>3</v>
      </c>
      <c r="H68" s="344">
        <v>5</v>
      </c>
      <c r="I68" s="344">
        <v>1</v>
      </c>
      <c r="J68" s="344">
        <v>3</v>
      </c>
      <c r="K68" s="344">
        <v>3</v>
      </c>
      <c r="L68" s="344">
        <v>7</v>
      </c>
      <c r="M68" s="344">
        <v>1</v>
      </c>
      <c r="N68" s="344">
        <v>0</v>
      </c>
      <c r="O68" s="344">
        <v>2</v>
      </c>
      <c r="P68" s="344">
        <v>2</v>
      </c>
      <c r="Q68" s="344">
        <v>20</v>
      </c>
      <c r="R68" s="344">
        <v>13</v>
      </c>
      <c r="S68" s="344">
        <v>59</v>
      </c>
      <c r="T68" s="295"/>
      <c r="U68" s="308">
        <v>1</v>
      </c>
      <c r="V68" s="308">
        <v>0</v>
      </c>
      <c r="W68" s="290"/>
      <c r="X68" s="290"/>
      <c r="Y68" s="290"/>
      <c r="Z68" s="290"/>
      <c r="AA68" s="290"/>
      <c r="AB68" s="290"/>
      <c r="AC68" s="290"/>
      <c r="AD68" s="290"/>
      <c r="AE68" s="290"/>
      <c r="AF68" s="290"/>
      <c r="AG68" s="290"/>
      <c r="AH68" s="290"/>
      <c r="AI68" s="290"/>
    </row>
    <row r="69" spans="1:35" ht="15.6" x14ac:dyDescent="0.3">
      <c r="A69" s="295"/>
      <c r="B69" s="290"/>
      <c r="C69" s="290"/>
      <c r="D69" s="310"/>
      <c r="E69" s="291"/>
      <c r="F69" s="290"/>
      <c r="G69" s="344"/>
      <c r="H69" s="351"/>
      <c r="I69" s="351"/>
      <c r="J69" s="351"/>
      <c r="K69" s="351"/>
      <c r="L69" s="351"/>
      <c r="M69" s="351"/>
      <c r="N69" s="351"/>
      <c r="O69" s="351"/>
      <c r="P69" s="351"/>
      <c r="Q69" s="351"/>
      <c r="R69" s="351"/>
      <c r="S69" s="351"/>
      <c r="T69" s="295"/>
      <c r="U69" s="308">
        <v>1</v>
      </c>
      <c r="V69" s="308">
        <v>0</v>
      </c>
      <c r="W69" s="290"/>
      <c r="X69" s="290"/>
      <c r="Y69" s="290"/>
      <c r="Z69" s="290"/>
      <c r="AA69" s="290"/>
      <c r="AB69" s="290"/>
      <c r="AC69" s="290"/>
      <c r="AD69" s="290"/>
      <c r="AE69" s="290"/>
      <c r="AF69" s="290"/>
      <c r="AG69" s="290"/>
      <c r="AH69" s="290"/>
      <c r="AI69" s="290"/>
    </row>
    <row r="70" spans="1:35" ht="15.6" x14ac:dyDescent="0.3">
      <c r="A70" s="295" t="s">
        <v>1403</v>
      </c>
      <c r="B70" s="290" t="s">
        <v>1404</v>
      </c>
      <c r="C70" s="290"/>
      <c r="D70" s="290"/>
      <c r="E70" s="316"/>
      <c r="F70" s="290"/>
      <c r="G70" s="344">
        <v>28673</v>
      </c>
      <c r="H70" s="344">
        <v>19056</v>
      </c>
      <c r="I70" s="344">
        <v>25865</v>
      </c>
      <c r="J70" s="344">
        <v>28247</v>
      </c>
      <c r="K70" s="344">
        <v>15537</v>
      </c>
      <c r="L70" s="344">
        <v>24439</v>
      </c>
      <c r="M70" s="344">
        <v>32429</v>
      </c>
      <c r="N70" s="344">
        <v>3333</v>
      </c>
      <c r="O70" s="344">
        <v>5411</v>
      </c>
      <c r="P70" s="344">
        <v>15297</v>
      </c>
      <c r="Q70" s="344">
        <v>18176</v>
      </c>
      <c r="R70" s="344">
        <v>20012</v>
      </c>
      <c r="S70" s="344">
        <v>236476</v>
      </c>
      <c r="T70" s="290"/>
      <c r="U70" s="295"/>
      <c r="V70" s="295"/>
      <c r="W70" s="290"/>
      <c r="X70" s="290"/>
      <c r="Y70" s="290"/>
      <c r="Z70" s="325" t="s">
        <v>1405</v>
      </c>
      <c r="AA70" s="325" t="s">
        <v>1406</v>
      </c>
      <c r="AB70" s="290"/>
      <c r="AC70" s="290"/>
      <c r="AD70" s="290"/>
      <c r="AE70" s="290"/>
      <c r="AF70" s="290"/>
      <c r="AG70" s="290"/>
      <c r="AH70" s="290"/>
      <c r="AI70" s="290"/>
    </row>
    <row r="71" spans="1:35" ht="15.6" x14ac:dyDescent="0.3">
      <c r="A71" s="295"/>
      <c r="B71" s="290"/>
      <c r="C71" s="290"/>
      <c r="D71" s="290"/>
      <c r="E71" s="291"/>
      <c r="F71" s="290"/>
      <c r="G71" s="344"/>
      <c r="H71" s="344"/>
      <c r="I71" s="344"/>
      <c r="J71" s="344"/>
      <c r="K71" s="344"/>
      <c r="L71" s="344"/>
      <c r="M71" s="344"/>
      <c r="N71" s="344"/>
      <c r="O71" s="344"/>
      <c r="P71" s="344"/>
      <c r="Q71" s="344"/>
      <c r="R71" s="344"/>
      <c r="S71" s="344"/>
      <c r="T71" s="290"/>
      <c r="U71" s="295"/>
      <c r="V71" s="295"/>
      <c r="W71" s="290"/>
      <c r="X71" s="290"/>
      <c r="Y71" s="290"/>
      <c r="Z71" s="271"/>
      <c r="AA71" s="271"/>
      <c r="AB71" s="290"/>
      <c r="AC71" s="290"/>
      <c r="AD71" s="290"/>
      <c r="AE71" s="290"/>
      <c r="AF71" s="290"/>
      <c r="AG71" s="290"/>
      <c r="AH71" s="290"/>
      <c r="AI71" s="290"/>
    </row>
    <row r="72" spans="1:35" ht="15.6" x14ac:dyDescent="0.3">
      <c r="A72" s="295">
        <v>5</v>
      </c>
      <c r="B72" s="290" t="s">
        <v>1407</v>
      </c>
      <c r="C72" s="290"/>
      <c r="D72" s="290"/>
      <c r="E72" s="291"/>
      <c r="F72" s="290"/>
      <c r="G72" s="350" t="s">
        <v>1183</v>
      </c>
      <c r="H72" s="350" t="s">
        <v>276</v>
      </c>
      <c r="I72" s="350" t="s">
        <v>276</v>
      </c>
      <c r="J72" s="350" t="s">
        <v>276</v>
      </c>
      <c r="K72" s="350" t="s">
        <v>276</v>
      </c>
      <c r="L72" s="350" t="s">
        <v>276</v>
      </c>
      <c r="M72" s="350" t="s">
        <v>276</v>
      </c>
      <c r="N72" s="350" t="s">
        <v>276</v>
      </c>
      <c r="O72" s="350" t="s">
        <v>276</v>
      </c>
      <c r="P72" s="350" t="s">
        <v>276</v>
      </c>
      <c r="Q72" s="350" t="s">
        <v>276</v>
      </c>
      <c r="R72" s="350" t="s">
        <v>276</v>
      </c>
      <c r="S72" s="344"/>
      <c r="T72" s="290"/>
      <c r="U72" s="290"/>
      <c r="V72" s="290"/>
      <c r="W72" s="290"/>
      <c r="X72" s="290"/>
      <c r="Y72" s="290"/>
      <c r="Z72" s="326" t="s">
        <v>1408</v>
      </c>
      <c r="AA72" s="271"/>
      <c r="AB72" s="290"/>
      <c r="AC72" s="290"/>
      <c r="AD72" s="290"/>
      <c r="AE72" s="290"/>
      <c r="AF72" s="290"/>
      <c r="AG72" s="290"/>
      <c r="AH72" s="290"/>
      <c r="AI72" s="290"/>
    </row>
    <row r="73" spans="1:35" ht="15.6" x14ac:dyDescent="0.3">
      <c r="A73" s="295"/>
      <c r="B73" s="290">
        <v>1</v>
      </c>
      <c r="C73" s="327" t="s">
        <v>1409</v>
      </c>
      <c r="D73" s="328">
        <v>583</v>
      </c>
      <c r="E73" s="291" t="s">
        <v>1383</v>
      </c>
      <c r="F73" s="290"/>
      <c r="G73" s="344">
        <v>77157</v>
      </c>
      <c r="H73" s="344">
        <v>61954</v>
      </c>
      <c r="I73" s="344">
        <v>95972</v>
      </c>
      <c r="J73" s="344">
        <v>25043</v>
      </c>
      <c r="K73" s="344">
        <v>55630</v>
      </c>
      <c r="L73" s="344">
        <v>195125</v>
      </c>
      <c r="M73" s="344">
        <v>69926</v>
      </c>
      <c r="N73" s="344">
        <v>106273</v>
      </c>
      <c r="O73" s="344">
        <v>36940</v>
      </c>
      <c r="P73" s="344">
        <v>200869</v>
      </c>
      <c r="Q73" s="344">
        <v>153550</v>
      </c>
      <c r="R73" s="344">
        <v>236984</v>
      </c>
      <c r="S73" s="344">
        <v>1315423</v>
      </c>
      <c r="T73" s="295"/>
      <c r="U73" s="308">
        <v>1</v>
      </c>
      <c r="V73" s="308">
        <v>0</v>
      </c>
      <c r="W73" s="290"/>
      <c r="X73" s="309">
        <v>1561683.34</v>
      </c>
      <c r="Y73" s="309">
        <v>246260.07</v>
      </c>
      <c r="Z73" s="271">
        <v>246260.04</v>
      </c>
      <c r="AA73" s="271">
        <v>0.03</v>
      </c>
      <c r="AB73" s="290"/>
      <c r="AC73" s="290"/>
      <c r="AD73" s="290"/>
      <c r="AE73" s="290"/>
      <c r="AF73" s="290"/>
      <c r="AG73" s="290"/>
      <c r="AH73" s="290"/>
      <c r="AI73" s="290"/>
    </row>
    <row r="74" spans="1:35" ht="15.6" x14ac:dyDescent="0.3">
      <c r="A74" s="295"/>
      <c r="B74" s="290"/>
      <c r="C74" s="327" t="s">
        <v>1409</v>
      </c>
      <c r="D74" s="328">
        <v>925</v>
      </c>
      <c r="E74" s="291" t="s">
        <v>1383</v>
      </c>
      <c r="F74" s="290"/>
      <c r="G74" s="344">
        <v>1</v>
      </c>
      <c r="H74" s="344">
        <v>0</v>
      </c>
      <c r="I74" s="344">
        <v>0</v>
      </c>
      <c r="J74" s="344">
        <v>1</v>
      </c>
      <c r="K74" s="344">
        <v>6</v>
      </c>
      <c r="L74" s="344">
        <v>9</v>
      </c>
      <c r="M74" s="344">
        <v>9</v>
      </c>
      <c r="N74" s="344">
        <v>9</v>
      </c>
      <c r="O74" s="344">
        <v>8</v>
      </c>
      <c r="P74" s="344">
        <v>11</v>
      </c>
      <c r="Q74" s="344">
        <v>10</v>
      </c>
      <c r="R74" s="344">
        <v>8</v>
      </c>
      <c r="S74" s="344">
        <v>72</v>
      </c>
      <c r="T74" s="295"/>
      <c r="U74" s="308">
        <v>1</v>
      </c>
      <c r="V74" s="308">
        <v>0</v>
      </c>
      <c r="W74" s="290"/>
      <c r="X74" s="290"/>
      <c r="Y74" s="290"/>
      <c r="Z74" s="290"/>
      <c r="AA74" s="290"/>
      <c r="AB74" s="290"/>
      <c r="AC74" s="290"/>
      <c r="AD74" s="290"/>
      <c r="AE74" s="290"/>
      <c r="AF74" s="290"/>
      <c r="AG74" s="290"/>
      <c r="AH74" s="290"/>
      <c r="AI74" s="290"/>
    </row>
    <row r="75" spans="1:35" ht="15.6" x14ac:dyDescent="0.3">
      <c r="A75" s="295"/>
      <c r="B75" s="290"/>
      <c r="C75" s="327" t="s">
        <v>1409</v>
      </c>
      <c r="D75" s="328">
        <v>926</v>
      </c>
      <c r="E75" s="291" t="s">
        <v>1383</v>
      </c>
      <c r="F75" s="290"/>
      <c r="G75" s="344">
        <v>104</v>
      </c>
      <c r="H75" s="344">
        <v>53</v>
      </c>
      <c r="I75" s="344">
        <v>59</v>
      </c>
      <c r="J75" s="344">
        <v>46</v>
      </c>
      <c r="K75" s="344">
        <v>817</v>
      </c>
      <c r="L75" s="344">
        <v>1108</v>
      </c>
      <c r="M75" s="344">
        <v>1424</v>
      </c>
      <c r="N75" s="344">
        <v>1204</v>
      </c>
      <c r="O75" s="344">
        <v>976</v>
      </c>
      <c r="P75" s="344">
        <v>1348</v>
      </c>
      <c r="Q75" s="344">
        <v>850</v>
      </c>
      <c r="R75" s="344">
        <v>1006</v>
      </c>
      <c r="S75" s="344">
        <v>8995</v>
      </c>
      <c r="T75" s="295"/>
      <c r="U75" s="308">
        <v>1</v>
      </c>
      <c r="V75" s="308">
        <v>0</v>
      </c>
      <c r="W75" s="290"/>
      <c r="X75" s="290"/>
      <c r="Y75" s="290"/>
      <c r="Z75" s="290"/>
      <c r="AA75" s="290"/>
      <c r="AB75" s="290"/>
      <c r="AC75" s="290"/>
      <c r="AD75" s="290"/>
      <c r="AE75" s="290"/>
      <c r="AF75" s="290"/>
      <c r="AG75" s="290"/>
      <c r="AH75" s="290"/>
      <c r="AI75" s="290"/>
    </row>
    <row r="76" spans="1:35" ht="15.6" x14ac:dyDescent="0.3">
      <c r="A76" s="295"/>
      <c r="B76" s="290"/>
      <c r="C76" s="327" t="s">
        <v>1409</v>
      </c>
      <c r="D76" s="328">
        <v>4081</v>
      </c>
      <c r="E76" s="291" t="s">
        <v>1383</v>
      </c>
      <c r="F76" s="290"/>
      <c r="G76" s="344">
        <v>29</v>
      </c>
      <c r="H76" s="344">
        <v>15</v>
      </c>
      <c r="I76" s="344">
        <v>17</v>
      </c>
      <c r="J76" s="344">
        <v>13</v>
      </c>
      <c r="K76" s="344">
        <v>228</v>
      </c>
      <c r="L76" s="344">
        <v>310</v>
      </c>
      <c r="M76" s="344">
        <v>400</v>
      </c>
      <c r="N76" s="344">
        <v>337</v>
      </c>
      <c r="O76" s="344">
        <v>274</v>
      </c>
      <c r="P76" s="344">
        <v>379</v>
      </c>
      <c r="Q76" s="344">
        <v>240</v>
      </c>
      <c r="R76" s="344">
        <v>282</v>
      </c>
      <c r="S76" s="344">
        <v>2524</v>
      </c>
      <c r="T76" s="295"/>
      <c r="U76" s="308">
        <v>1</v>
      </c>
      <c r="V76" s="308">
        <v>0</v>
      </c>
      <c r="W76" s="290"/>
      <c r="X76" s="290"/>
      <c r="Y76" s="290"/>
      <c r="Z76" s="290"/>
      <c r="AA76" s="290"/>
      <c r="AB76" s="290"/>
      <c r="AC76" s="290"/>
      <c r="AD76" s="290"/>
      <c r="AE76" s="290"/>
      <c r="AF76" s="290"/>
      <c r="AG76" s="290"/>
      <c r="AH76" s="290"/>
      <c r="AI76" s="290"/>
    </row>
    <row r="77" spans="1:35" ht="15.6" x14ac:dyDescent="0.3">
      <c r="A77" s="295"/>
      <c r="B77" s="290"/>
      <c r="C77" s="290"/>
      <c r="D77" s="310"/>
      <c r="E77" s="291"/>
      <c r="F77" s="290"/>
      <c r="G77" s="350" t="s">
        <v>1183</v>
      </c>
      <c r="H77" s="350" t="s">
        <v>276</v>
      </c>
      <c r="I77" s="350" t="s">
        <v>276</v>
      </c>
      <c r="J77" s="350" t="s">
        <v>276</v>
      </c>
      <c r="K77" s="350" t="s">
        <v>276</v>
      </c>
      <c r="L77" s="350">
        <v>0</v>
      </c>
      <c r="M77" s="350" t="s">
        <v>276</v>
      </c>
      <c r="N77" s="350" t="s">
        <v>276</v>
      </c>
      <c r="O77" s="350" t="s">
        <v>276</v>
      </c>
      <c r="P77" s="350" t="s">
        <v>276</v>
      </c>
      <c r="Q77" s="350" t="s">
        <v>276</v>
      </c>
      <c r="R77" s="350" t="s">
        <v>276</v>
      </c>
      <c r="S77" s="344"/>
      <c r="T77" s="295"/>
      <c r="U77" s="295"/>
      <c r="V77" s="295"/>
      <c r="W77" s="290"/>
      <c r="X77" s="290"/>
      <c r="Y77" s="290"/>
      <c r="Z77" s="290"/>
      <c r="AA77" s="290"/>
      <c r="AB77" s="290"/>
      <c r="AC77" s="290"/>
      <c r="AD77" s="290"/>
      <c r="AE77" s="290"/>
      <c r="AF77" s="290"/>
      <c r="AG77" s="290"/>
      <c r="AH77" s="290"/>
      <c r="AI77" s="290"/>
    </row>
    <row r="78" spans="1:35" ht="15.6" x14ac:dyDescent="0.3">
      <c r="A78" s="295"/>
      <c r="B78" s="290">
        <v>2</v>
      </c>
      <c r="C78" s="329" t="s">
        <v>1410</v>
      </c>
      <c r="D78" s="330">
        <v>563</v>
      </c>
      <c r="E78" s="291" t="s">
        <v>1385</v>
      </c>
      <c r="F78" s="290"/>
      <c r="G78" s="344">
        <v>8810</v>
      </c>
      <c r="H78" s="344">
        <v>4554</v>
      </c>
      <c r="I78" s="344">
        <v>8004</v>
      </c>
      <c r="J78" s="344">
        <v>14575</v>
      </c>
      <c r="K78" s="344">
        <v>15978</v>
      </c>
      <c r="L78" s="344">
        <v>146876</v>
      </c>
      <c r="M78" s="344">
        <v>9594</v>
      </c>
      <c r="N78" s="344">
        <v>16349</v>
      </c>
      <c r="O78" s="344">
        <v>12355</v>
      </c>
      <c r="P78" s="344">
        <v>12919</v>
      </c>
      <c r="Q78" s="344">
        <v>12011</v>
      </c>
      <c r="R78" s="344">
        <v>16596</v>
      </c>
      <c r="S78" s="344">
        <v>278620</v>
      </c>
      <c r="T78" s="295"/>
      <c r="U78" s="308">
        <v>1</v>
      </c>
      <c r="V78" s="308">
        <v>0</v>
      </c>
      <c r="W78" s="290"/>
      <c r="X78" s="309">
        <v>278619.78999999998</v>
      </c>
      <c r="Y78" s="290">
        <v>0.08</v>
      </c>
      <c r="Z78" s="290"/>
      <c r="AA78" s="290"/>
      <c r="AB78" s="290"/>
      <c r="AC78" s="290"/>
      <c r="AD78" s="290"/>
      <c r="AE78" s="290"/>
      <c r="AF78" s="290"/>
      <c r="AG78" s="290"/>
      <c r="AH78" s="290"/>
      <c r="AI78" s="290"/>
    </row>
    <row r="79" spans="1:35" ht="15.6" x14ac:dyDescent="0.3">
      <c r="A79" s="295"/>
      <c r="B79" s="290"/>
      <c r="C79" s="329" t="s">
        <v>1410</v>
      </c>
      <c r="D79" s="330">
        <v>925</v>
      </c>
      <c r="E79" s="291" t="s">
        <v>1385</v>
      </c>
      <c r="F79" s="290"/>
      <c r="G79" s="344">
        <v>20</v>
      </c>
      <c r="H79" s="344">
        <v>11</v>
      </c>
      <c r="I79" s="344">
        <v>17</v>
      </c>
      <c r="J79" s="344">
        <v>45</v>
      </c>
      <c r="K79" s="344">
        <v>33</v>
      </c>
      <c r="L79" s="344">
        <v>42</v>
      </c>
      <c r="M79" s="344">
        <v>18</v>
      </c>
      <c r="N79" s="344">
        <v>33</v>
      </c>
      <c r="O79" s="344">
        <v>28</v>
      </c>
      <c r="P79" s="344">
        <v>29</v>
      </c>
      <c r="Q79" s="344">
        <v>43</v>
      </c>
      <c r="R79" s="344">
        <v>38</v>
      </c>
      <c r="S79" s="344">
        <v>356</v>
      </c>
      <c r="T79" s="295"/>
      <c r="U79" s="308">
        <v>1</v>
      </c>
      <c r="V79" s="308">
        <v>0</v>
      </c>
      <c r="W79" s="290"/>
      <c r="X79" s="290"/>
      <c r="Y79" s="290"/>
      <c r="Z79" s="290"/>
      <c r="AA79" s="290"/>
      <c r="AB79" s="290"/>
      <c r="AC79" s="290"/>
      <c r="AD79" s="290"/>
      <c r="AE79" s="290"/>
      <c r="AF79" s="290"/>
      <c r="AG79" s="290"/>
      <c r="AH79" s="290"/>
      <c r="AI79" s="290"/>
    </row>
    <row r="80" spans="1:35" ht="15.6" x14ac:dyDescent="0.3">
      <c r="A80" s="295"/>
      <c r="B80" s="290"/>
      <c r="C80" s="329" t="s">
        <v>1410</v>
      </c>
      <c r="D80" s="330">
        <v>926</v>
      </c>
      <c r="E80" s="291" t="s">
        <v>1385</v>
      </c>
      <c r="F80" s="290"/>
      <c r="G80" s="344">
        <v>2522</v>
      </c>
      <c r="H80" s="344">
        <v>1280</v>
      </c>
      <c r="I80" s="344">
        <v>2270</v>
      </c>
      <c r="J80" s="344">
        <v>4027</v>
      </c>
      <c r="K80" s="344">
        <v>4563</v>
      </c>
      <c r="L80" s="344">
        <v>5114</v>
      </c>
      <c r="M80" s="344">
        <v>2720</v>
      </c>
      <c r="N80" s="344">
        <v>4380</v>
      </c>
      <c r="O80" s="344">
        <v>3515</v>
      </c>
      <c r="P80" s="344">
        <v>3666</v>
      </c>
      <c r="Q80" s="344">
        <v>3676</v>
      </c>
      <c r="R80" s="344">
        <v>4720</v>
      </c>
      <c r="S80" s="344">
        <v>42454</v>
      </c>
      <c r="T80" s="295"/>
      <c r="U80" s="308">
        <v>1</v>
      </c>
      <c r="V80" s="308">
        <v>0</v>
      </c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90"/>
      <c r="AH80" s="290"/>
      <c r="AI80" s="290"/>
    </row>
    <row r="81" spans="1:35" ht="15.6" x14ac:dyDescent="0.3">
      <c r="A81" s="295"/>
      <c r="B81" s="290"/>
      <c r="C81" s="329" t="s">
        <v>1410</v>
      </c>
      <c r="D81" s="330">
        <v>4081</v>
      </c>
      <c r="E81" s="291" t="s">
        <v>1385</v>
      </c>
      <c r="F81" s="290"/>
      <c r="G81" s="344">
        <v>705</v>
      </c>
      <c r="H81" s="344">
        <v>363</v>
      </c>
      <c r="I81" s="344">
        <v>637</v>
      </c>
      <c r="J81" s="344">
        <v>1156</v>
      </c>
      <c r="K81" s="344">
        <v>1276</v>
      </c>
      <c r="L81" s="344">
        <v>1432</v>
      </c>
      <c r="M81" s="344">
        <v>765</v>
      </c>
      <c r="N81" s="344">
        <v>1225</v>
      </c>
      <c r="O81" s="344">
        <v>986</v>
      </c>
      <c r="P81" s="344">
        <v>1030</v>
      </c>
      <c r="Q81" s="344">
        <v>1037</v>
      </c>
      <c r="R81" s="344">
        <v>1324</v>
      </c>
      <c r="S81" s="344">
        <v>11937</v>
      </c>
      <c r="T81" s="295"/>
      <c r="U81" s="308">
        <v>1</v>
      </c>
      <c r="V81" s="308">
        <v>0</v>
      </c>
      <c r="W81" s="290"/>
      <c r="X81" s="290"/>
      <c r="Y81" s="290"/>
      <c r="Z81" s="290"/>
      <c r="AA81" s="290"/>
      <c r="AB81" s="290"/>
      <c r="AC81" s="290"/>
      <c r="AD81" s="290"/>
      <c r="AE81" s="290"/>
      <c r="AF81" s="290"/>
      <c r="AG81" s="290"/>
      <c r="AH81" s="290"/>
      <c r="AI81" s="290"/>
    </row>
    <row r="82" spans="1:35" ht="15.6" x14ac:dyDescent="0.3">
      <c r="A82" s="295"/>
      <c r="B82" s="290"/>
      <c r="C82" s="290"/>
      <c r="D82" s="310"/>
      <c r="E82" s="291"/>
      <c r="F82" s="290"/>
      <c r="G82" s="350" t="s">
        <v>1183</v>
      </c>
      <c r="H82" s="350" t="s">
        <v>276</v>
      </c>
      <c r="I82" s="350" t="s">
        <v>276</v>
      </c>
      <c r="J82" s="350" t="s">
        <v>276</v>
      </c>
      <c r="K82" s="350" t="s">
        <v>276</v>
      </c>
      <c r="L82" s="350" t="s">
        <v>276</v>
      </c>
      <c r="M82" s="350" t="s">
        <v>276</v>
      </c>
      <c r="N82" s="350" t="s">
        <v>276</v>
      </c>
      <c r="O82" s="350" t="s">
        <v>276</v>
      </c>
      <c r="P82" s="350" t="s">
        <v>276</v>
      </c>
      <c r="Q82" s="350" t="s">
        <v>276</v>
      </c>
      <c r="R82" s="350" t="s">
        <v>276</v>
      </c>
      <c r="S82" s="344"/>
      <c r="T82" s="295"/>
      <c r="U82" s="295"/>
      <c r="V82" s="295"/>
      <c r="W82" s="290"/>
      <c r="X82" s="290"/>
      <c r="Y82" s="290"/>
      <c r="Z82" s="290"/>
      <c r="AA82" s="290"/>
      <c r="AB82" s="290"/>
      <c r="AC82" s="290"/>
      <c r="AD82" s="290"/>
      <c r="AE82" s="290"/>
      <c r="AF82" s="290"/>
      <c r="AG82" s="290"/>
      <c r="AH82" s="290"/>
      <c r="AI82" s="290"/>
    </row>
    <row r="83" spans="1:35" ht="15.6" x14ac:dyDescent="0.3">
      <c r="A83" s="295"/>
      <c r="B83" s="290">
        <v>2</v>
      </c>
      <c r="C83" s="329" t="s">
        <v>1410</v>
      </c>
      <c r="D83" s="330">
        <v>562</v>
      </c>
      <c r="E83" s="291" t="s">
        <v>1385</v>
      </c>
      <c r="F83" s="290"/>
      <c r="G83" s="344">
        <v>5278</v>
      </c>
      <c r="H83" s="344">
        <v>7053</v>
      </c>
      <c r="I83" s="344">
        <v>2983</v>
      </c>
      <c r="J83" s="344">
        <v>6115</v>
      </c>
      <c r="K83" s="344">
        <v>17709</v>
      </c>
      <c r="L83" s="344">
        <v>14549</v>
      </c>
      <c r="M83" s="344">
        <v>33972</v>
      </c>
      <c r="N83" s="344">
        <v>23994</v>
      </c>
      <c r="O83" s="344">
        <v>15564</v>
      </c>
      <c r="P83" s="344">
        <v>17785</v>
      </c>
      <c r="Q83" s="344">
        <v>11608</v>
      </c>
      <c r="R83" s="344">
        <v>14670</v>
      </c>
      <c r="S83" s="344">
        <v>171281</v>
      </c>
      <c r="T83" s="295"/>
      <c r="U83" s="308">
        <v>1</v>
      </c>
      <c r="V83" s="308">
        <v>0</v>
      </c>
      <c r="W83" s="290"/>
      <c r="X83" s="309">
        <v>171280.67</v>
      </c>
      <c r="Y83" s="290">
        <v>0.05</v>
      </c>
      <c r="Z83" s="290"/>
      <c r="AA83" s="290"/>
      <c r="AB83" s="290"/>
      <c r="AC83" s="290"/>
      <c r="AD83" s="290"/>
      <c r="AE83" s="290"/>
      <c r="AF83" s="290"/>
      <c r="AG83" s="290"/>
      <c r="AH83" s="290"/>
      <c r="AI83" s="290"/>
    </row>
    <row r="84" spans="1:35" ht="15.6" x14ac:dyDescent="0.3">
      <c r="A84" s="295"/>
      <c r="B84" s="290"/>
      <c r="C84" s="329" t="s">
        <v>1410</v>
      </c>
      <c r="D84" s="330">
        <v>925</v>
      </c>
      <c r="E84" s="291" t="s">
        <v>1385</v>
      </c>
      <c r="F84" s="290"/>
      <c r="G84" s="344">
        <v>11</v>
      </c>
      <c r="H84" s="344">
        <v>16</v>
      </c>
      <c r="I84" s="344">
        <v>6</v>
      </c>
      <c r="J84" s="344">
        <v>19</v>
      </c>
      <c r="K84" s="344">
        <v>23</v>
      </c>
      <c r="L84" s="344">
        <v>17</v>
      </c>
      <c r="M84" s="344">
        <v>8</v>
      </c>
      <c r="N84" s="344">
        <v>18</v>
      </c>
      <c r="O84" s="344">
        <v>9</v>
      </c>
      <c r="P84" s="344">
        <v>18</v>
      </c>
      <c r="Q84" s="344">
        <v>12</v>
      </c>
      <c r="R84" s="344">
        <v>17</v>
      </c>
      <c r="S84" s="344">
        <v>173</v>
      </c>
      <c r="T84" s="295"/>
      <c r="U84" s="308">
        <v>1</v>
      </c>
      <c r="V84" s="308">
        <v>0</v>
      </c>
      <c r="W84" s="290"/>
      <c r="X84" s="290"/>
      <c r="Y84" s="290"/>
      <c r="Z84" s="290"/>
      <c r="AA84" s="290"/>
      <c r="AB84" s="290"/>
      <c r="AC84" s="290"/>
      <c r="AD84" s="290"/>
      <c r="AE84" s="290"/>
      <c r="AF84" s="290"/>
      <c r="AG84" s="290"/>
      <c r="AH84" s="290"/>
      <c r="AI84" s="290"/>
    </row>
    <row r="85" spans="1:35" ht="15.6" x14ac:dyDescent="0.3">
      <c r="A85" s="295"/>
      <c r="B85" s="290"/>
      <c r="C85" s="329" t="s">
        <v>1410</v>
      </c>
      <c r="D85" s="330">
        <v>926</v>
      </c>
      <c r="E85" s="291" t="s">
        <v>1385</v>
      </c>
      <c r="F85" s="290"/>
      <c r="G85" s="344">
        <v>1406</v>
      </c>
      <c r="H85" s="344">
        <v>1851</v>
      </c>
      <c r="I85" s="344">
        <v>842</v>
      </c>
      <c r="J85" s="344">
        <v>1691</v>
      </c>
      <c r="K85" s="344">
        <v>3163</v>
      </c>
      <c r="L85" s="344">
        <v>2040</v>
      </c>
      <c r="M85" s="344">
        <v>1194</v>
      </c>
      <c r="N85" s="344">
        <v>2341</v>
      </c>
      <c r="O85" s="344">
        <v>1088</v>
      </c>
      <c r="P85" s="344">
        <v>2335</v>
      </c>
      <c r="Q85" s="344">
        <v>1048</v>
      </c>
      <c r="R85" s="344">
        <v>2076</v>
      </c>
      <c r="S85" s="344">
        <v>21076</v>
      </c>
      <c r="T85" s="295"/>
      <c r="U85" s="308">
        <v>1</v>
      </c>
      <c r="V85" s="308">
        <v>0</v>
      </c>
      <c r="W85" s="290"/>
      <c r="X85" s="290"/>
      <c r="Y85" s="290"/>
      <c r="Z85" s="290"/>
      <c r="AA85" s="290"/>
      <c r="AB85" s="290"/>
      <c r="AC85" s="290"/>
      <c r="AD85" s="290"/>
      <c r="AE85" s="290"/>
      <c r="AF85" s="290"/>
      <c r="AG85" s="290"/>
      <c r="AH85" s="290"/>
      <c r="AI85" s="290"/>
    </row>
    <row r="86" spans="1:35" ht="15.6" x14ac:dyDescent="0.3">
      <c r="A86" s="295"/>
      <c r="B86" s="290"/>
      <c r="C86" s="329" t="s">
        <v>1410</v>
      </c>
      <c r="D86" s="330">
        <v>4081</v>
      </c>
      <c r="E86" s="291" t="s">
        <v>1385</v>
      </c>
      <c r="F86" s="290"/>
      <c r="G86" s="344">
        <v>393</v>
      </c>
      <c r="H86" s="344">
        <v>524</v>
      </c>
      <c r="I86" s="344">
        <v>236</v>
      </c>
      <c r="J86" s="344">
        <v>485</v>
      </c>
      <c r="K86" s="344">
        <v>884</v>
      </c>
      <c r="L86" s="344">
        <v>571</v>
      </c>
      <c r="M86" s="344">
        <v>336</v>
      </c>
      <c r="N86" s="344">
        <v>655</v>
      </c>
      <c r="O86" s="344">
        <v>305</v>
      </c>
      <c r="P86" s="344">
        <v>656</v>
      </c>
      <c r="Q86" s="344">
        <v>296</v>
      </c>
      <c r="R86" s="344">
        <v>582</v>
      </c>
      <c r="S86" s="344">
        <v>5924</v>
      </c>
      <c r="T86" s="295"/>
      <c r="U86" s="308">
        <v>1</v>
      </c>
      <c r="V86" s="308">
        <v>0</v>
      </c>
      <c r="W86" s="290"/>
      <c r="X86" s="290"/>
      <c r="Y86" s="290"/>
      <c r="Z86" s="290"/>
      <c r="AA86" s="290"/>
      <c r="AB86" s="290"/>
      <c r="AC86" s="290"/>
      <c r="AD86" s="290"/>
      <c r="AE86" s="290"/>
      <c r="AF86" s="290"/>
      <c r="AG86" s="290"/>
      <c r="AH86" s="290"/>
      <c r="AI86" s="290"/>
    </row>
    <row r="87" spans="1:35" x14ac:dyDescent="0.25">
      <c r="A87" s="295" t="s">
        <v>1411</v>
      </c>
      <c r="B87" s="315" t="s">
        <v>1388</v>
      </c>
      <c r="C87" s="315"/>
      <c r="D87" s="290"/>
      <c r="E87" s="295"/>
      <c r="F87" s="290"/>
      <c r="G87" s="344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>
        <v>0</v>
      </c>
      <c r="T87" s="290"/>
      <c r="U87" s="308">
        <v>1</v>
      </c>
      <c r="V87" s="308">
        <v>0</v>
      </c>
      <c r="W87" s="290"/>
      <c r="X87" s="290"/>
      <c r="Y87" s="290"/>
      <c r="Z87" s="290"/>
      <c r="AA87" s="290"/>
      <c r="AB87" s="290"/>
      <c r="AC87" s="290"/>
      <c r="AD87" s="290"/>
      <c r="AE87" s="290"/>
      <c r="AF87" s="290"/>
      <c r="AG87" s="290"/>
      <c r="AH87" s="290"/>
      <c r="AI87" s="290"/>
    </row>
    <row r="88" spans="1:35" x14ac:dyDescent="0.25">
      <c r="A88" s="295" t="s">
        <v>1412</v>
      </c>
      <c r="B88" s="343" t="s">
        <v>1413</v>
      </c>
      <c r="C88" s="343"/>
      <c r="D88" s="290"/>
      <c r="E88" s="316"/>
      <c r="F88" s="290"/>
      <c r="G88" s="344">
        <v>96436</v>
      </c>
      <c r="H88" s="344">
        <v>77674</v>
      </c>
      <c r="I88" s="344">
        <v>111044</v>
      </c>
      <c r="J88" s="344">
        <v>53215</v>
      </c>
      <c r="K88" s="344">
        <v>100310</v>
      </c>
      <c r="L88" s="344">
        <v>367195</v>
      </c>
      <c r="M88" s="344">
        <v>120366</v>
      </c>
      <c r="N88" s="344">
        <v>156817</v>
      </c>
      <c r="O88" s="344">
        <v>72047</v>
      </c>
      <c r="P88" s="344">
        <v>241045</v>
      </c>
      <c r="Q88" s="344">
        <v>184382</v>
      </c>
      <c r="R88" s="344">
        <v>278302</v>
      </c>
      <c r="S88" s="344">
        <v>1858834</v>
      </c>
      <c r="T88" s="290"/>
      <c r="U88" s="295"/>
      <c r="V88" s="295"/>
      <c r="W88" s="290"/>
      <c r="X88" s="290"/>
      <c r="Y88" s="290"/>
      <c r="Z88" s="290"/>
      <c r="AA88" s="290"/>
      <c r="AB88" s="290"/>
      <c r="AC88" s="290"/>
      <c r="AD88" s="290"/>
      <c r="AE88" s="290"/>
      <c r="AF88" s="290"/>
      <c r="AG88" s="290"/>
      <c r="AH88" s="290"/>
      <c r="AI88" s="290"/>
    </row>
    <row r="89" spans="1:35" x14ac:dyDescent="0.25">
      <c r="A89" s="295"/>
      <c r="B89" s="290"/>
      <c r="C89" s="290"/>
      <c r="D89" s="290"/>
      <c r="E89" s="291"/>
      <c r="F89" s="290"/>
      <c r="G89" s="344"/>
      <c r="H89" s="344"/>
      <c r="I89" s="344"/>
      <c r="J89" s="344"/>
      <c r="K89" s="344"/>
      <c r="L89" s="344"/>
      <c r="M89" s="344"/>
      <c r="N89" s="344"/>
      <c r="O89" s="344"/>
      <c r="P89" s="344"/>
      <c r="Q89" s="344"/>
      <c r="R89" s="344"/>
      <c r="S89" s="344"/>
      <c r="T89" s="290"/>
      <c r="U89" s="295"/>
      <c r="V89" s="295"/>
      <c r="W89" s="290"/>
      <c r="X89" s="290"/>
      <c r="Y89" s="290"/>
      <c r="Z89" s="290"/>
      <c r="AA89" s="290"/>
      <c r="AB89" s="290"/>
      <c r="AC89" s="290"/>
      <c r="AD89" s="290"/>
      <c r="AE89" s="290"/>
      <c r="AF89" s="290"/>
      <c r="AG89" s="290"/>
      <c r="AH89" s="290"/>
      <c r="AI89" s="290"/>
    </row>
    <row r="90" spans="1:35" x14ac:dyDescent="0.25">
      <c r="A90" s="295">
        <v>6</v>
      </c>
      <c r="B90" s="290" t="s">
        <v>1414</v>
      </c>
      <c r="C90" s="290"/>
      <c r="D90" s="290"/>
      <c r="E90" s="291"/>
      <c r="F90" s="290"/>
      <c r="G90" s="350" t="s">
        <v>1183</v>
      </c>
      <c r="H90" s="350" t="s">
        <v>276</v>
      </c>
      <c r="I90" s="350" t="s">
        <v>276</v>
      </c>
      <c r="J90" s="350" t="s">
        <v>276</v>
      </c>
      <c r="K90" s="350" t="s">
        <v>276</v>
      </c>
      <c r="L90" s="350" t="s">
        <v>276</v>
      </c>
      <c r="M90" s="350" t="s">
        <v>276</v>
      </c>
      <c r="N90" s="350" t="s">
        <v>276</v>
      </c>
      <c r="O90" s="350" t="s">
        <v>276</v>
      </c>
      <c r="P90" s="350" t="s">
        <v>276</v>
      </c>
      <c r="Q90" s="350" t="s">
        <v>276</v>
      </c>
      <c r="R90" s="350" t="s">
        <v>276</v>
      </c>
      <c r="S90" s="344"/>
      <c r="T90" s="290"/>
      <c r="U90" s="290"/>
      <c r="V90" s="290"/>
      <c r="W90" s="290"/>
      <c r="X90" s="290"/>
      <c r="Y90" s="290"/>
      <c r="Z90" s="290"/>
      <c r="AA90" s="290"/>
      <c r="AB90" s="290"/>
      <c r="AC90" s="290"/>
      <c r="AD90" s="290"/>
      <c r="AE90" s="290"/>
      <c r="AF90" s="290"/>
      <c r="AG90" s="290"/>
      <c r="AH90" s="290"/>
      <c r="AI90" s="290"/>
    </row>
    <row r="91" spans="1:35" ht="15.6" x14ac:dyDescent="0.3">
      <c r="A91" s="295"/>
      <c r="B91" s="290">
        <v>1</v>
      </c>
      <c r="C91" s="331" t="s">
        <v>1415</v>
      </c>
      <c r="D91" s="332">
        <v>593</v>
      </c>
      <c r="E91" s="291" t="s">
        <v>1383</v>
      </c>
      <c r="F91" s="290"/>
      <c r="G91" s="344">
        <v>49090</v>
      </c>
      <c r="H91" s="344">
        <v>46146</v>
      </c>
      <c r="I91" s="344">
        <v>62066</v>
      </c>
      <c r="J91" s="344">
        <v>86183</v>
      </c>
      <c r="K91" s="344">
        <v>47275</v>
      </c>
      <c r="L91" s="344">
        <v>80411</v>
      </c>
      <c r="M91" s="344">
        <v>77384</v>
      </c>
      <c r="N91" s="344">
        <v>71924</v>
      </c>
      <c r="O91" s="344">
        <v>72151</v>
      </c>
      <c r="P91" s="344">
        <v>78919</v>
      </c>
      <c r="Q91" s="344">
        <v>72740</v>
      </c>
      <c r="R91" s="344">
        <v>249221</v>
      </c>
      <c r="S91" s="344">
        <v>993513</v>
      </c>
      <c r="T91" s="295"/>
      <c r="U91" s="308">
        <v>1</v>
      </c>
      <c r="V91" s="308">
        <v>0</v>
      </c>
      <c r="W91" s="290"/>
      <c r="X91" s="309">
        <v>993512.88</v>
      </c>
      <c r="Y91" s="290">
        <v>0.18</v>
      </c>
      <c r="Z91" s="290"/>
      <c r="AA91" s="290"/>
      <c r="AB91" s="290"/>
      <c r="AC91" s="290"/>
      <c r="AD91" s="290"/>
      <c r="AE91" s="290"/>
      <c r="AF91" s="290"/>
      <c r="AG91" s="290"/>
      <c r="AH91" s="290"/>
      <c r="AI91" s="290"/>
    </row>
    <row r="92" spans="1:35" ht="15.6" x14ac:dyDescent="0.3">
      <c r="A92" s="295"/>
      <c r="B92" s="290"/>
      <c r="C92" s="331" t="s">
        <v>1415</v>
      </c>
      <c r="D92" s="332">
        <v>925</v>
      </c>
      <c r="E92" s="291" t="s">
        <v>1383</v>
      </c>
      <c r="F92" s="290"/>
      <c r="G92" s="344">
        <v>112</v>
      </c>
      <c r="H92" s="344">
        <v>99</v>
      </c>
      <c r="I92" s="344">
        <v>99</v>
      </c>
      <c r="J92" s="344">
        <v>179</v>
      </c>
      <c r="K92" s="344">
        <v>97</v>
      </c>
      <c r="L92" s="344">
        <v>112</v>
      </c>
      <c r="M92" s="344">
        <v>90</v>
      </c>
      <c r="N92" s="344">
        <v>130</v>
      </c>
      <c r="O92" s="344">
        <v>107</v>
      </c>
      <c r="P92" s="344">
        <v>109</v>
      </c>
      <c r="Q92" s="344">
        <v>169</v>
      </c>
      <c r="R92" s="344">
        <v>96</v>
      </c>
      <c r="S92" s="344">
        <v>1399</v>
      </c>
      <c r="T92" s="295"/>
      <c r="U92" s="308">
        <v>1</v>
      </c>
      <c r="V92" s="308">
        <v>0</v>
      </c>
      <c r="W92" s="290"/>
      <c r="X92" s="290"/>
      <c r="Y92" s="290"/>
      <c r="Z92" s="290"/>
      <c r="AA92" s="290"/>
      <c r="AB92" s="290"/>
      <c r="AC92" s="290"/>
      <c r="AD92" s="290"/>
      <c r="AE92" s="290"/>
      <c r="AF92" s="290"/>
      <c r="AG92" s="290"/>
      <c r="AH92" s="290"/>
      <c r="AI92" s="290"/>
    </row>
    <row r="93" spans="1:35" ht="15.6" x14ac:dyDescent="0.3">
      <c r="A93" s="295"/>
      <c r="B93" s="290"/>
      <c r="C93" s="331" t="s">
        <v>1415</v>
      </c>
      <c r="D93" s="332">
        <v>926</v>
      </c>
      <c r="E93" s="291" t="s">
        <v>1383</v>
      </c>
      <c r="F93" s="290"/>
      <c r="G93" s="344">
        <v>8138</v>
      </c>
      <c r="H93" s="344">
        <v>11354</v>
      </c>
      <c r="I93" s="344">
        <v>12777</v>
      </c>
      <c r="J93" s="344">
        <v>16064</v>
      </c>
      <c r="K93" s="344">
        <v>6705</v>
      </c>
      <c r="L93" s="344">
        <v>13582</v>
      </c>
      <c r="M93" s="344">
        <v>13397</v>
      </c>
      <c r="N93" s="344">
        <v>17250</v>
      </c>
      <c r="O93" s="344">
        <v>13064</v>
      </c>
      <c r="P93" s="344">
        <v>12910</v>
      </c>
      <c r="Q93" s="344">
        <v>14501</v>
      </c>
      <c r="R93" s="344">
        <v>8913</v>
      </c>
      <c r="S93" s="344">
        <v>148654</v>
      </c>
      <c r="T93" s="295"/>
      <c r="U93" s="308">
        <v>1</v>
      </c>
      <c r="V93" s="308">
        <v>0</v>
      </c>
      <c r="W93" s="290"/>
      <c r="X93" s="290"/>
      <c r="Y93" s="290"/>
      <c r="Z93" s="290"/>
      <c r="AA93" s="290"/>
      <c r="AB93" s="290"/>
      <c r="AC93" s="290"/>
      <c r="AD93" s="290"/>
      <c r="AE93" s="290"/>
      <c r="AF93" s="290"/>
      <c r="AG93" s="290"/>
      <c r="AH93" s="290"/>
      <c r="AI93" s="290"/>
    </row>
    <row r="94" spans="1:35" ht="15.6" x14ac:dyDescent="0.3">
      <c r="A94" s="295"/>
      <c r="B94" s="290"/>
      <c r="C94" s="331" t="s">
        <v>1415</v>
      </c>
      <c r="D94" s="332">
        <v>4081</v>
      </c>
      <c r="E94" s="291" t="s">
        <v>1383</v>
      </c>
      <c r="F94" s="290"/>
      <c r="G94" s="344">
        <v>2297</v>
      </c>
      <c r="H94" s="344">
        <v>3213</v>
      </c>
      <c r="I94" s="344">
        <v>3586</v>
      </c>
      <c r="J94" s="344">
        <v>4609</v>
      </c>
      <c r="K94" s="344">
        <v>1896</v>
      </c>
      <c r="L94" s="344">
        <v>3800</v>
      </c>
      <c r="M94" s="344">
        <v>3766</v>
      </c>
      <c r="N94" s="344">
        <v>4821</v>
      </c>
      <c r="O94" s="344">
        <v>3662</v>
      </c>
      <c r="P94" s="344">
        <v>3630</v>
      </c>
      <c r="Q94" s="344">
        <v>4087</v>
      </c>
      <c r="R94" s="344">
        <v>2513</v>
      </c>
      <c r="S94" s="344">
        <v>41880</v>
      </c>
      <c r="T94" s="295"/>
      <c r="U94" s="308">
        <v>1</v>
      </c>
      <c r="V94" s="308">
        <v>0</v>
      </c>
      <c r="W94" s="290"/>
      <c r="X94" s="290"/>
      <c r="Y94" s="290"/>
      <c r="Z94" s="290"/>
      <c r="AA94" s="290"/>
      <c r="AB94" s="290"/>
      <c r="AC94" s="290"/>
      <c r="AD94" s="290"/>
      <c r="AE94" s="290"/>
      <c r="AF94" s="290"/>
      <c r="AG94" s="290"/>
      <c r="AH94" s="290"/>
      <c r="AI94" s="290"/>
    </row>
    <row r="95" spans="1:35" x14ac:dyDescent="0.25">
      <c r="A95" s="295" t="s">
        <v>1416</v>
      </c>
      <c r="B95" s="315" t="s">
        <v>1388</v>
      </c>
      <c r="C95" s="315"/>
      <c r="D95" s="290"/>
      <c r="E95" s="295"/>
      <c r="F95" s="290"/>
      <c r="G95" s="344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  <c r="S95" s="351">
        <v>0</v>
      </c>
      <c r="T95" s="290"/>
      <c r="U95" s="308">
        <v>1</v>
      </c>
      <c r="V95" s="308">
        <v>0</v>
      </c>
      <c r="W95" s="290"/>
      <c r="X95" s="290"/>
      <c r="Y95" s="290"/>
      <c r="Z95" s="290"/>
      <c r="AA95" s="290"/>
      <c r="AB95" s="290"/>
      <c r="AC95" s="290"/>
      <c r="AD95" s="290"/>
      <c r="AE95" s="290"/>
      <c r="AF95" s="290"/>
      <c r="AG95" s="290"/>
      <c r="AH95" s="290"/>
      <c r="AI95" s="290"/>
    </row>
    <row r="96" spans="1:35" x14ac:dyDescent="0.25">
      <c r="A96" s="295" t="s">
        <v>1417</v>
      </c>
      <c r="B96" s="343" t="s">
        <v>1418</v>
      </c>
      <c r="C96" s="343"/>
      <c r="D96" s="290"/>
      <c r="E96" s="316"/>
      <c r="F96" s="290"/>
      <c r="G96" s="344">
        <v>59636</v>
      </c>
      <c r="H96" s="344">
        <v>60812</v>
      </c>
      <c r="I96" s="344">
        <v>78529</v>
      </c>
      <c r="J96" s="344">
        <v>107035</v>
      </c>
      <c r="K96" s="344">
        <v>55973</v>
      </c>
      <c r="L96" s="344">
        <v>97906</v>
      </c>
      <c r="M96" s="344">
        <v>94637</v>
      </c>
      <c r="N96" s="344">
        <v>94125</v>
      </c>
      <c r="O96" s="344">
        <v>88984</v>
      </c>
      <c r="P96" s="344">
        <v>95569</v>
      </c>
      <c r="Q96" s="344">
        <v>91498</v>
      </c>
      <c r="R96" s="344">
        <v>260742</v>
      </c>
      <c r="S96" s="344">
        <v>1185446</v>
      </c>
      <c r="T96" s="290"/>
      <c r="U96" s="295"/>
      <c r="V96" s="295"/>
      <c r="W96" s="290"/>
      <c r="X96" s="290"/>
      <c r="Y96" s="290"/>
      <c r="Z96" s="290"/>
      <c r="AA96" s="290"/>
      <c r="AB96" s="290"/>
      <c r="AC96" s="290"/>
      <c r="AD96" s="290"/>
      <c r="AE96" s="290"/>
      <c r="AF96" s="290"/>
      <c r="AG96" s="290"/>
      <c r="AH96" s="290"/>
      <c r="AI96" s="290"/>
    </row>
    <row r="97" spans="1:35" x14ac:dyDescent="0.25">
      <c r="A97" s="295"/>
      <c r="B97" s="290"/>
      <c r="C97" s="290"/>
      <c r="D97" s="290"/>
      <c r="E97" s="291"/>
      <c r="F97" s="290"/>
      <c r="G97" s="344"/>
      <c r="H97" s="344"/>
      <c r="I97" s="344"/>
      <c r="J97" s="344"/>
      <c r="K97" s="344"/>
      <c r="L97" s="344"/>
      <c r="M97" s="344"/>
      <c r="N97" s="344"/>
      <c r="O97" s="344"/>
      <c r="P97" s="344"/>
      <c r="Q97" s="344"/>
      <c r="R97" s="344"/>
      <c r="S97" s="344"/>
      <c r="T97" s="290"/>
      <c r="U97" s="295"/>
      <c r="V97" s="295"/>
      <c r="W97" s="290"/>
      <c r="X97" s="290"/>
      <c r="Y97" s="290"/>
      <c r="Z97" s="290"/>
      <c r="AA97" s="290"/>
      <c r="AB97" s="290"/>
      <c r="AC97" s="290"/>
      <c r="AD97" s="290"/>
      <c r="AE97" s="290"/>
      <c r="AF97" s="290"/>
      <c r="AG97" s="290"/>
      <c r="AH97" s="290"/>
      <c r="AI97" s="290"/>
    </row>
    <row r="98" spans="1:35" x14ac:dyDescent="0.25">
      <c r="A98" s="295">
        <v>7</v>
      </c>
      <c r="B98" s="290" t="s">
        <v>1419</v>
      </c>
      <c r="C98" s="290"/>
      <c r="D98" s="290"/>
      <c r="E98" s="291"/>
      <c r="F98" s="290"/>
      <c r="G98" s="344"/>
      <c r="H98" s="344"/>
      <c r="I98" s="344"/>
      <c r="J98" s="344"/>
      <c r="K98" s="344"/>
      <c r="L98" s="344"/>
      <c r="M98" s="344"/>
      <c r="N98" s="344"/>
      <c r="O98" s="344"/>
      <c r="P98" s="344"/>
      <c r="Q98" s="344"/>
      <c r="R98" s="344"/>
      <c r="S98" s="344"/>
      <c r="T98" s="290"/>
      <c r="U98" s="290"/>
      <c r="V98" s="290"/>
      <c r="W98" s="290"/>
      <c r="X98" s="290"/>
      <c r="Y98" s="290"/>
      <c r="Z98" s="290"/>
      <c r="AA98" s="290"/>
      <c r="AB98" s="290"/>
      <c r="AC98" s="290"/>
      <c r="AD98" s="290"/>
      <c r="AE98" s="290"/>
      <c r="AF98" s="290"/>
      <c r="AG98" s="290"/>
      <c r="AH98" s="290"/>
      <c r="AI98" s="290"/>
    </row>
    <row r="99" spans="1:35" ht="15.6" x14ac:dyDescent="0.3">
      <c r="A99" s="333"/>
      <c r="B99" s="46">
        <v>1</v>
      </c>
      <c r="C99" s="46" t="s">
        <v>1420</v>
      </c>
      <c r="D99" s="334">
        <v>431</v>
      </c>
      <c r="E99" s="335" t="s">
        <v>1383</v>
      </c>
      <c r="F99" s="46"/>
      <c r="G99" s="352">
        <v>4228</v>
      </c>
      <c r="H99" s="352">
        <v>4213</v>
      </c>
      <c r="I99" s="352">
        <v>5647</v>
      </c>
      <c r="J99" s="352">
        <v>5589</v>
      </c>
      <c r="K99" s="352">
        <v>5532</v>
      </c>
      <c r="L99" s="352">
        <v>5475</v>
      </c>
      <c r="M99" s="352">
        <v>5418</v>
      </c>
      <c r="N99" s="352">
        <v>5360</v>
      </c>
      <c r="O99" s="352">
        <v>5302</v>
      </c>
      <c r="P99" s="352">
        <v>5245</v>
      </c>
      <c r="Q99" s="352">
        <v>5187</v>
      </c>
      <c r="R99" s="352">
        <v>5129</v>
      </c>
      <c r="S99" s="352">
        <v>62326</v>
      </c>
      <c r="T99" s="333"/>
      <c r="U99" s="336">
        <v>1</v>
      </c>
      <c r="V99" s="336">
        <v>0</v>
      </c>
      <c r="W99" s="46"/>
      <c r="X99" s="309">
        <v>62325.7</v>
      </c>
      <c r="Y99" s="290" t="s">
        <v>276</v>
      </c>
      <c r="Z99" s="46"/>
      <c r="AA99" s="46"/>
      <c r="AB99" s="46"/>
      <c r="AC99" s="46"/>
      <c r="AD99" s="46"/>
      <c r="AE99" s="46"/>
      <c r="AF99" s="46"/>
      <c r="AG99" s="46"/>
      <c r="AH99" s="46"/>
      <c r="AI99" s="46"/>
    </row>
    <row r="100" spans="1:35" ht="15.6" x14ac:dyDescent="0.3">
      <c r="A100" s="333"/>
      <c r="B100" s="46"/>
      <c r="C100" s="46"/>
      <c r="D100" s="334"/>
      <c r="E100" s="335"/>
      <c r="F100" s="46"/>
      <c r="G100" s="350" t="s">
        <v>276</v>
      </c>
      <c r="H100" s="350" t="s">
        <v>276</v>
      </c>
      <c r="I100" s="350" t="s">
        <v>276</v>
      </c>
      <c r="J100" s="350" t="s">
        <v>276</v>
      </c>
      <c r="K100" s="350" t="s">
        <v>276</v>
      </c>
      <c r="L100" s="350" t="s">
        <v>276</v>
      </c>
      <c r="M100" s="350" t="s">
        <v>276</v>
      </c>
      <c r="N100" s="350" t="s">
        <v>276</v>
      </c>
      <c r="O100" s="350" t="s">
        <v>276</v>
      </c>
      <c r="P100" s="350" t="s">
        <v>276</v>
      </c>
      <c r="Q100" s="350">
        <v>0</v>
      </c>
      <c r="R100" s="350" t="s">
        <v>1183</v>
      </c>
      <c r="S100" s="344"/>
      <c r="T100" s="333"/>
      <c r="U100" s="333"/>
      <c r="V100" s="333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</row>
    <row r="101" spans="1:35" ht="15.6" x14ac:dyDescent="0.3">
      <c r="A101" s="333"/>
      <c r="B101" s="290">
        <v>1</v>
      </c>
      <c r="C101" s="290" t="s">
        <v>1420</v>
      </c>
      <c r="D101" s="334">
        <v>593</v>
      </c>
      <c r="E101" s="291" t="s">
        <v>1383</v>
      </c>
      <c r="F101" s="46"/>
      <c r="G101" s="344">
        <v>0</v>
      </c>
      <c r="H101" s="344">
        <v>0</v>
      </c>
      <c r="I101" s="344">
        <v>0</v>
      </c>
      <c r="J101" s="344">
        <v>0</v>
      </c>
      <c r="K101" s="344">
        <v>0</v>
      </c>
      <c r="L101" s="344">
        <v>0</v>
      </c>
      <c r="M101" s="344">
        <v>0</v>
      </c>
      <c r="N101" s="344">
        <v>0</v>
      </c>
      <c r="O101" s="344">
        <v>0</v>
      </c>
      <c r="P101" s="344">
        <v>0</v>
      </c>
      <c r="Q101" s="344">
        <v>0</v>
      </c>
      <c r="R101" s="344">
        <v>0</v>
      </c>
      <c r="S101" s="344">
        <v>0</v>
      </c>
      <c r="T101" s="333"/>
      <c r="U101" s="308">
        <v>1</v>
      </c>
      <c r="V101" s="308">
        <v>0</v>
      </c>
      <c r="W101" s="46"/>
      <c r="X101" s="290" t="s">
        <v>1183</v>
      </c>
      <c r="Y101" s="290" t="s">
        <v>276</v>
      </c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</row>
    <row r="102" spans="1:35" ht="15.6" x14ac:dyDescent="0.3">
      <c r="A102" s="333"/>
      <c r="B102" s="290"/>
      <c r="C102" s="290" t="s">
        <v>1420</v>
      </c>
      <c r="D102" s="310">
        <v>925</v>
      </c>
      <c r="E102" s="291" t="s">
        <v>1383</v>
      </c>
      <c r="F102" s="46"/>
      <c r="G102" s="344">
        <v>0</v>
      </c>
      <c r="H102" s="344">
        <v>0</v>
      </c>
      <c r="I102" s="344">
        <v>0</v>
      </c>
      <c r="J102" s="344">
        <v>0</v>
      </c>
      <c r="K102" s="344">
        <v>0</v>
      </c>
      <c r="L102" s="344">
        <v>0</v>
      </c>
      <c r="M102" s="344">
        <v>0</v>
      </c>
      <c r="N102" s="344">
        <v>0</v>
      </c>
      <c r="O102" s="344">
        <v>0</v>
      </c>
      <c r="P102" s="344">
        <v>0</v>
      </c>
      <c r="Q102" s="344">
        <v>0</v>
      </c>
      <c r="R102" s="344">
        <v>0</v>
      </c>
      <c r="S102" s="344">
        <v>0</v>
      </c>
      <c r="T102" s="333"/>
      <c r="U102" s="308">
        <v>1</v>
      </c>
      <c r="V102" s="308">
        <v>0</v>
      </c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</row>
    <row r="103" spans="1:35" ht="15.6" x14ac:dyDescent="0.3">
      <c r="A103" s="333"/>
      <c r="B103" s="290"/>
      <c r="C103" s="290" t="s">
        <v>1420</v>
      </c>
      <c r="D103" s="310">
        <v>926</v>
      </c>
      <c r="E103" s="291" t="s">
        <v>1383</v>
      </c>
      <c r="F103" s="46"/>
      <c r="G103" s="344">
        <v>0</v>
      </c>
      <c r="H103" s="344">
        <v>0</v>
      </c>
      <c r="I103" s="344">
        <v>0</v>
      </c>
      <c r="J103" s="344">
        <v>0</v>
      </c>
      <c r="K103" s="344">
        <v>0</v>
      </c>
      <c r="L103" s="344">
        <v>0</v>
      </c>
      <c r="M103" s="344">
        <v>0</v>
      </c>
      <c r="N103" s="344">
        <v>0</v>
      </c>
      <c r="O103" s="344">
        <v>0</v>
      </c>
      <c r="P103" s="344">
        <v>0</v>
      </c>
      <c r="Q103" s="344">
        <v>0</v>
      </c>
      <c r="R103" s="344">
        <v>0</v>
      </c>
      <c r="S103" s="344">
        <v>0</v>
      </c>
      <c r="T103" s="333"/>
      <c r="U103" s="308">
        <v>1</v>
      </c>
      <c r="V103" s="308">
        <v>0</v>
      </c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</row>
    <row r="104" spans="1:35" ht="15.6" x14ac:dyDescent="0.3">
      <c r="A104" s="333"/>
      <c r="B104" s="290"/>
      <c r="C104" s="290" t="s">
        <v>1420</v>
      </c>
      <c r="D104" s="310">
        <v>4081</v>
      </c>
      <c r="E104" s="291" t="s">
        <v>1383</v>
      </c>
      <c r="F104" s="46"/>
      <c r="G104" s="344">
        <v>0</v>
      </c>
      <c r="H104" s="344">
        <v>0</v>
      </c>
      <c r="I104" s="344">
        <v>0</v>
      </c>
      <c r="J104" s="344">
        <v>0</v>
      </c>
      <c r="K104" s="344">
        <v>0</v>
      </c>
      <c r="L104" s="344">
        <v>0</v>
      </c>
      <c r="M104" s="344">
        <v>0</v>
      </c>
      <c r="N104" s="344">
        <v>0</v>
      </c>
      <c r="O104" s="344">
        <v>0</v>
      </c>
      <c r="P104" s="344">
        <v>0</v>
      </c>
      <c r="Q104" s="344">
        <v>0</v>
      </c>
      <c r="R104" s="344">
        <v>0</v>
      </c>
      <c r="S104" s="344">
        <v>0</v>
      </c>
      <c r="T104" s="333"/>
      <c r="U104" s="308">
        <v>1</v>
      </c>
      <c r="V104" s="308">
        <v>0</v>
      </c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</row>
    <row r="105" spans="1:35" ht="15.6" x14ac:dyDescent="0.3">
      <c r="A105" s="333"/>
      <c r="B105" s="46"/>
      <c r="C105" s="46"/>
      <c r="D105" s="334"/>
      <c r="E105" s="335"/>
      <c r="F105" s="46"/>
      <c r="G105" s="350" t="s">
        <v>1183</v>
      </c>
      <c r="H105" s="350" t="s">
        <v>276</v>
      </c>
      <c r="I105" s="350" t="s">
        <v>276</v>
      </c>
      <c r="J105" s="350" t="s">
        <v>276</v>
      </c>
      <c r="K105" s="350" t="s">
        <v>276</v>
      </c>
      <c r="L105" s="350" t="s">
        <v>276</v>
      </c>
      <c r="M105" s="350" t="s">
        <v>276</v>
      </c>
      <c r="N105" s="350" t="s">
        <v>276</v>
      </c>
      <c r="O105" s="350" t="s">
        <v>276</v>
      </c>
      <c r="P105" s="350" t="s">
        <v>276</v>
      </c>
      <c r="Q105" s="350">
        <v>0</v>
      </c>
      <c r="R105" s="350" t="s">
        <v>1183</v>
      </c>
      <c r="S105" s="344"/>
      <c r="T105" s="333"/>
      <c r="U105" s="333"/>
      <c r="V105" s="333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</row>
    <row r="106" spans="1:35" ht="15.6" x14ac:dyDescent="0.3">
      <c r="A106" s="295"/>
      <c r="B106" s="290">
        <v>1</v>
      </c>
      <c r="C106" s="290" t="s">
        <v>1420</v>
      </c>
      <c r="D106" s="310">
        <v>594</v>
      </c>
      <c r="E106" s="291" t="s">
        <v>1383</v>
      </c>
      <c r="F106" s="290"/>
      <c r="G106" s="344">
        <v>7588</v>
      </c>
      <c r="H106" s="344">
        <v>3882</v>
      </c>
      <c r="I106" s="344">
        <v>6969</v>
      </c>
      <c r="J106" s="344">
        <v>2969</v>
      </c>
      <c r="K106" s="344">
        <v>4076</v>
      </c>
      <c r="L106" s="344">
        <v>5360</v>
      </c>
      <c r="M106" s="344">
        <v>4418</v>
      </c>
      <c r="N106" s="344">
        <v>5056</v>
      </c>
      <c r="O106" s="344">
        <v>11414</v>
      </c>
      <c r="P106" s="344">
        <v>210</v>
      </c>
      <c r="Q106" s="344">
        <v>902100</v>
      </c>
      <c r="R106" s="344">
        <v>11400</v>
      </c>
      <c r="S106" s="344">
        <v>965442</v>
      </c>
      <c r="T106" s="295"/>
      <c r="U106" s="308">
        <v>1</v>
      </c>
      <c r="V106" s="308">
        <v>0</v>
      </c>
      <c r="W106" s="290"/>
      <c r="X106" s="309">
        <v>969868.16</v>
      </c>
      <c r="Y106" s="309">
        <v>4426.34</v>
      </c>
      <c r="Z106" s="290" t="s">
        <v>1393</v>
      </c>
      <c r="AA106" s="290"/>
      <c r="AB106" s="290"/>
      <c r="AC106" s="290"/>
      <c r="AD106" s="290"/>
      <c r="AE106" s="290"/>
      <c r="AF106" s="290"/>
      <c r="AG106" s="290"/>
      <c r="AH106" s="290"/>
      <c r="AI106" s="290"/>
    </row>
    <row r="107" spans="1:35" ht="15.6" x14ac:dyDescent="0.3">
      <c r="A107" s="295"/>
      <c r="B107" s="290"/>
      <c r="C107" s="290" t="s">
        <v>1420</v>
      </c>
      <c r="D107" s="310">
        <v>925</v>
      </c>
      <c r="E107" s="291" t="s">
        <v>1383</v>
      </c>
      <c r="F107" s="290"/>
      <c r="G107" s="344">
        <v>11</v>
      </c>
      <c r="H107" s="344">
        <v>0</v>
      </c>
      <c r="I107" s="344">
        <v>0</v>
      </c>
      <c r="J107" s="344">
        <v>0</v>
      </c>
      <c r="K107" s="344">
        <v>0</v>
      </c>
      <c r="L107" s="344">
        <v>3</v>
      </c>
      <c r="M107" s="344">
        <v>0</v>
      </c>
      <c r="N107" s="344">
        <v>0</v>
      </c>
      <c r="O107" s="344">
        <v>9</v>
      </c>
      <c r="P107" s="344">
        <v>0</v>
      </c>
      <c r="Q107" s="344">
        <v>0</v>
      </c>
      <c r="R107" s="344">
        <v>0</v>
      </c>
      <c r="S107" s="344">
        <v>23</v>
      </c>
      <c r="T107" s="295"/>
      <c r="U107" s="308">
        <v>1</v>
      </c>
      <c r="V107" s="308">
        <v>0</v>
      </c>
      <c r="W107" s="290"/>
      <c r="X107" s="290"/>
      <c r="Y107" s="290"/>
      <c r="Z107" s="290"/>
      <c r="AA107" s="290"/>
      <c r="AB107" s="290"/>
      <c r="AC107" s="290"/>
      <c r="AD107" s="290"/>
      <c r="AE107" s="290"/>
      <c r="AF107" s="290"/>
      <c r="AG107" s="290"/>
      <c r="AH107" s="290"/>
      <c r="AI107" s="290"/>
    </row>
    <row r="108" spans="1:35" ht="15.6" x14ac:dyDescent="0.3">
      <c r="A108" s="295"/>
      <c r="B108" s="290"/>
      <c r="C108" s="290" t="s">
        <v>1420</v>
      </c>
      <c r="D108" s="310">
        <v>926</v>
      </c>
      <c r="E108" s="291" t="s">
        <v>1383</v>
      </c>
      <c r="F108" s="290"/>
      <c r="G108" s="344">
        <v>1359</v>
      </c>
      <c r="H108" s="344">
        <v>0</v>
      </c>
      <c r="I108" s="344">
        <v>0</v>
      </c>
      <c r="J108" s="344">
        <v>0</v>
      </c>
      <c r="K108" s="344">
        <v>0</v>
      </c>
      <c r="L108" s="344">
        <v>345</v>
      </c>
      <c r="M108" s="344">
        <v>0</v>
      </c>
      <c r="N108" s="344">
        <v>0</v>
      </c>
      <c r="O108" s="344">
        <v>1177</v>
      </c>
      <c r="P108" s="344">
        <v>-1159</v>
      </c>
      <c r="Q108" s="344">
        <v>181</v>
      </c>
      <c r="R108" s="344">
        <v>0</v>
      </c>
      <c r="S108" s="344">
        <v>1904</v>
      </c>
      <c r="T108" s="295"/>
      <c r="U108" s="308">
        <v>1</v>
      </c>
      <c r="V108" s="308">
        <v>0</v>
      </c>
      <c r="W108" s="290"/>
      <c r="X108" s="290"/>
      <c r="Y108" s="290"/>
      <c r="Z108" s="290"/>
      <c r="AA108" s="290"/>
      <c r="AB108" s="290"/>
      <c r="AC108" s="290"/>
      <c r="AD108" s="290"/>
      <c r="AE108" s="290"/>
      <c r="AF108" s="290"/>
      <c r="AG108" s="290"/>
      <c r="AH108" s="290"/>
      <c r="AI108" s="290"/>
    </row>
    <row r="109" spans="1:35" ht="15.6" x14ac:dyDescent="0.3">
      <c r="A109" s="295"/>
      <c r="B109" s="290"/>
      <c r="C109" s="290" t="s">
        <v>1420</v>
      </c>
      <c r="D109" s="310">
        <v>4081</v>
      </c>
      <c r="E109" s="291" t="s">
        <v>1383</v>
      </c>
      <c r="F109" s="290"/>
      <c r="G109" s="344">
        <v>380</v>
      </c>
      <c r="H109" s="344">
        <v>0</v>
      </c>
      <c r="I109" s="344">
        <v>0</v>
      </c>
      <c r="J109" s="344">
        <v>0</v>
      </c>
      <c r="K109" s="344">
        <v>0</v>
      </c>
      <c r="L109" s="344">
        <v>97</v>
      </c>
      <c r="M109" s="344">
        <v>0</v>
      </c>
      <c r="N109" s="344">
        <v>0</v>
      </c>
      <c r="O109" s="344">
        <v>330</v>
      </c>
      <c r="P109" s="344">
        <v>-320</v>
      </c>
      <c r="Q109" s="344">
        <v>50</v>
      </c>
      <c r="R109" s="344">
        <v>0</v>
      </c>
      <c r="S109" s="344">
        <v>536</v>
      </c>
      <c r="T109" s="295"/>
      <c r="U109" s="308">
        <v>1</v>
      </c>
      <c r="V109" s="308">
        <v>0</v>
      </c>
      <c r="W109" s="290"/>
      <c r="X109" s="290"/>
      <c r="Y109" s="290"/>
      <c r="Z109" s="290"/>
      <c r="AA109" s="290"/>
      <c r="AB109" s="290"/>
      <c r="AC109" s="290"/>
      <c r="AD109" s="290"/>
      <c r="AE109" s="290"/>
      <c r="AF109" s="290"/>
      <c r="AG109" s="290"/>
      <c r="AH109" s="290"/>
      <c r="AI109" s="290"/>
    </row>
    <row r="110" spans="1:35" x14ac:dyDescent="0.25">
      <c r="A110" s="295" t="s">
        <v>1421</v>
      </c>
      <c r="B110" s="315" t="s">
        <v>1388</v>
      </c>
      <c r="C110" s="315"/>
      <c r="D110" s="290"/>
      <c r="E110" s="295"/>
      <c r="F110" s="290"/>
      <c r="G110" s="344"/>
      <c r="H110" s="351"/>
      <c r="I110" s="351"/>
      <c r="J110" s="351"/>
      <c r="K110" s="351"/>
      <c r="L110" s="351"/>
      <c r="M110" s="351"/>
      <c r="N110" s="351"/>
      <c r="O110" s="351"/>
      <c r="P110" s="351"/>
      <c r="Q110" s="351"/>
      <c r="R110" s="351"/>
      <c r="S110" s="351">
        <v>0</v>
      </c>
      <c r="T110" s="290"/>
      <c r="U110" s="308">
        <v>1</v>
      </c>
      <c r="V110" s="308">
        <v>0</v>
      </c>
      <c r="W110" s="290"/>
      <c r="X110" s="290"/>
      <c r="Y110" s="290"/>
      <c r="Z110" s="290"/>
      <c r="AA110" s="290"/>
      <c r="AB110" s="290"/>
      <c r="AC110" s="290"/>
      <c r="AD110" s="290"/>
      <c r="AE110" s="290"/>
      <c r="AF110" s="290"/>
      <c r="AG110" s="290"/>
      <c r="AH110" s="290"/>
      <c r="AI110" s="290"/>
    </row>
    <row r="111" spans="1:35" x14ac:dyDescent="0.25">
      <c r="A111" s="295" t="s">
        <v>1422</v>
      </c>
      <c r="B111" s="343" t="s">
        <v>1404</v>
      </c>
      <c r="C111" s="343"/>
      <c r="D111" s="290"/>
      <c r="E111" s="316"/>
      <c r="F111" s="290"/>
      <c r="G111" s="344">
        <v>13566</v>
      </c>
      <c r="H111" s="344">
        <v>8095</v>
      </c>
      <c r="I111" s="344">
        <v>12617</v>
      </c>
      <c r="J111" s="344">
        <v>8557</v>
      </c>
      <c r="K111" s="344">
        <v>9608</v>
      </c>
      <c r="L111" s="344">
        <v>11279</v>
      </c>
      <c r="M111" s="344">
        <v>9835</v>
      </c>
      <c r="N111" s="344">
        <v>10416</v>
      </c>
      <c r="O111" s="344">
        <v>18233</v>
      </c>
      <c r="P111" s="344">
        <v>3977</v>
      </c>
      <c r="Q111" s="344">
        <v>907518</v>
      </c>
      <c r="R111" s="344">
        <v>16529</v>
      </c>
      <c r="S111" s="344">
        <v>1030231</v>
      </c>
      <c r="T111" s="290"/>
      <c r="U111" s="295"/>
      <c r="V111" s="295"/>
      <c r="W111" s="290"/>
      <c r="X111" s="290"/>
      <c r="Y111" s="290"/>
      <c r="Z111" s="290"/>
      <c r="AA111" s="290"/>
      <c r="AB111" s="290"/>
      <c r="AC111" s="290"/>
      <c r="AD111" s="290"/>
      <c r="AE111" s="290"/>
      <c r="AF111" s="290"/>
      <c r="AG111" s="290"/>
      <c r="AH111" s="290"/>
      <c r="AI111" s="290"/>
    </row>
    <row r="112" spans="1:35" x14ac:dyDescent="0.25">
      <c r="A112" s="295"/>
      <c r="B112" s="290"/>
      <c r="C112" s="290"/>
      <c r="D112" s="290"/>
      <c r="E112" s="291"/>
      <c r="F112" s="290"/>
      <c r="G112" s="344"/>
      <c r="H112" s="344"/>
      <c r="I112" s="344"/>
      <c r="J112" s="344"/>
      <c r="K112" s="344"/>
      <c r="L112" s="344"/>
      <c r="M112" s="344"/>
      <c r="N112" s="344"/>
      <c r="O112" s="344"/>
      <c r="P112" s="344"/>
      <c r="Q112" s="344"/>
      <c r="R112" s="344"/>
      <c r="S112" s="344"/>
      <c r="T112" s="290"/>
      <c r="U112" s="295"/>
      <c r="V112" s="295"/>
      <c r="W112" s="290"/>
      <c r="X112" s="290"/>
      <c r="Y112" s="290"/>
      <c r="Z112" s="290"/>
      <c r="AA112" s="290"/>
      <c r="AB112" s="290"/>
      <c r="AC112" s="290"/>
      <c r="AD112" s="290"/>
      <c r="AE112" s="290"/>
      <c r="AF112" s="290"/>
      <c r="AG112" s="290"/>
      <c r="AH112" s="290"/>
      <c r="AI112" s="290"/>
    </row>
    <row r="113" spans="1:35" x14ac:dyDescent="0.25">
      <c r="A113" s="295"/>
      <c r="B113" s="290"/>
      <c r="C113" s="290"/>
      <c r="D113" s="290"/>
      <c r="E113" s="291"/>
      <c r="F113" s="290"/>
      <c r="G113" s="344"/>
      <c r="H113" s="344"/>
      <c r="I113" s="344"/>
      <c r="J113" s="344"/>
      <c r="K113" s="344"/>
      <c r="L113" s="344"/>
      <c r="M113" s="344"/>
      <c r="N113" s="344"/>
      <c r="O113" s="344"/>
      <c r="P113" s="344"/>
      <c r="Q113" s="344"/>
      <c r="R113" s="344"/>
      <c r="S113" s="344"/>
      <c r="T113" s="290"/>
      <c r="U113" s="295"/>
      <c r="V113" s="295"/>
      <c r="W113" s="290"/>
      <c r="X113" s="290"/>
      <c r="Y113" s="290"/>
      <c r="Z113" s="290"/>
      <c r="AA113" s="290"/>
      <c r="AB113" s="290"/>
      <c r="AC113" s="290"/>
      <c r="AD113" s="290"/>
      <c r="AE113" s="290"/>
      <c r="AF113" s="290"/>
      <c r="AG113" s="290"/>
      <c r="AH113" s="290"/>
      <c r="AI113" s="290"/>
    </row>
    <row r="114" spans="1:35" ht="15.6" x14ac:dyDescent="0.3">
      <c r="A114" s="295">
        <v>8</v>
      </c>
      <c r="B114" s="290" t="s">
        <v>1423</v>
      </c>
      <c r="C114" s="290"/>
      <c r="D114" s="290"/>
      <c r="E114" s="291"/>
      <c r="F114" s="290"/>
      <c r="G114" s="344">
        <v>2339802</v>
      </c>
      <c r="H114" s="344">
        <v>2778756</v>
      </c>
      <c r="I114" s="344">
        <v>3099101</v>
      </c>
      <c r="J114" s="344">
        <v>2567549</v>
      </c>
      <c r="K114" s="344">
        <v>2768095</v>
      </c>
      <c r="L114" s="344">
        <v>2780485</v>
      </c>
      <c r="M114" s="344">
        <v>3224696</v>
      </c>
      <c r="N114" s="344">
        <v>3229599</v>
      </c>
      <c r="O114" s="344">
        <v>2281029</v>
      </c>
      <c r="P114" s="344">
        <v>2926008</v>
      </c>
      <c r="Q114" s="344">
        <v>4207063</v>
      </c>
      <c r="R114" s="344">
        <v>3087550</v>
      </c>
      <c r="S114" s="344">
        <v>35289734</v>
      </c>
      <c r="T114" s="337" t="s">
        <v>276</v>
      </c>
      <c r="U114" s="337" t="s">
        <v>276</v>
      </c>
      <c r="V114" s="337" t="s">
        <v>276</v>
      </c>
      <c r="W114" s="290"/>
      <c r="X114" s="290"/>
      <c r="Y114" s="290"/>
      <c r="Z114" s="290"/>
      <c r="AA114" s="290"/>
      <c r="AB114" s="290"/>
      <c r="AC114" s="290"/>
      <c r="AD114" s="290"/>
      <c r="AE114" s="290"/>
      <c r="AF114" s="290"/>
      <c r="AG114" s="290"/>
      <c r="AH114" s="290"/>
      <c r="AI114" s="290"/>
    </row>
    <row r="115" spans="1:35" x14ac:dyDescent="0.25">
      <c r="A115" s="295"/>
      <c r="B115" s="290" t="s">
        <v>1424</v>
      </c>
      <c r="C115" s="290" t="s">
        <v>1425</v>
      </c>
      <c r="D115" s="290"/>
      <c r="E115" s="291"/>
      <c r="F115" s="290"/>
      <c r="G115" s="344">
        <v>1954041</v>
      </c>
      <c r="H115" s="344">
        <v>2138417</v>
      </c>
      <c r="I115" s="344">
        <v>2380395</v>
      </c>
      <c r="J115" s="344">
        <v>2208520</v>
      </c>
      <c r="K115" s="344">
        <v>2290991</v>
      </c>
      <c r="L115" s="344">
        <v>2444225</v>
      </c>
      <c r="M115" s="344">
        <v>2592741</v>
      </c>
      <c r="N115" s="344">
        <v>2272453</v>
      </c>
      <c r="O115" s="344">
        <v>1693893</v>
      </c>
      <c r="P115" s="344">
        <v>2405469</v>
      </c>
      <c r="Q115" s="344">
        <v>3643962</v>
      </c>
      <c r="R115" s="344">
        <v>2737412</v>
      </c>
      <c r="S115" s="344">
        <v>28762517</v>
      </c>
      <c r="T115" s="290"/>
      <c r="U115" s="295"/>
      <c r="V115" s="290"/>
      <c r="W115" s="290"/>
      <c r="X115" s="290"/>
      <c r="Y115" s="290"/>
      <c r="Z115" s="290"/>
      <c r="AA115" s="290"/>
      <c r="AB115" s="290"/>
      <c r="AC115" s="290"/>
      <c r="AD115" s="290"/>
      <c r="AE115" s="290"/>
      <c r="AF115" s="290"/>
      <c r="AG115" s="290"/>
      <c r="AH115" s="290"/>
      <c r="AI115" s="290"/>
    </row>
    <row r="116" spans="1:35" x14ac:dyDescent="0.25">
      <c r="A116" s="295"/>
      <c r="B116" s="290" t="s">
        <v>1426</v>
      </c>
      <c r="C116" s="290" t="s">
        <v>1427</v>
      </c>
      <c r="D116" s="290"/>
      <c r="E116" s="291"/>
      <c r="F116" s="290"/>
      <c r="G116" s="344">
        <v>381533</v>
      </c>
      <c r="H116" s="344">
        <v>636125</v>
      </c>
      <c r="I116" s="344">
        <v>713059</v>
      </c>
      <c r="J116" s="344">
        <v>353440</v>
      </c>
      <c r="K116" s="344">
        <v>471572</v>
      </c>
      <c r="L116" s="344">
        <v>330786</v>
      </c>
      <c r="M116" s="344">
        <v>626538</v>
      </c>
      <c r="N116" s="344">
        <v>951786</v>
      </c>
      <c r="O116" s="344">
        <v>581834</v>
      </c>
      <c r="P116" s="344">
        <v>515294</v>
      </c>
      <c r="Q116" s="344">
        <v>557914</v>
      </c>
      <c r="R116" s="344">
        <v>345009</v>
      </c>
      <c r="S116" s="344">
        <v>6464892</v>
      </c>
      <c r="T116" s="290"/>
      <c r="U116" s="295"/>
      <c r="V116" s="290"/>
      <c r="W116" s="290"/>
      <c r="X116" s="290"/>
      <c r="Y116" s="290"/>
      <c r="Z116" s="290"/>
      <c r="AA116" s="290"/>
      <c r="AB116" s="290"/>
      <c r="AC116" s="290"/>
      <c r="AD116" s="290"/>
      <c r="AE116" s="290"/>
      <c r="AF116" s="290"/>
      <c r="AG116" s="290"/>
      <c r="AH116" s="290"/>
      <c r="AI116" s="290"/>
    </row>
    <row r="117" spans="1:35" x14ac:dyDescent="0.25">
      <c r="A117" s="333"/>
      <c r="B117" s="46" t="s">
        <v>1428</v>
      </c>
      <c r="C117" s="46" t="s">
        <v>1429</v>
      </c>
      <c r="D117" s="46"/>
      <c r="E117" s="335"/>
      <c r="F117" s="46"/>
      <c r="G117" s="352">
        <v>4228</v>
      </c>
      <c r="H117" s="352">
        <v>4213</v>
      </c>
      <c r="I117" s="352">
        <v>5647</v>
      </c>
      <c r="J117" s="352">
        <v>5589</v>
      </c>
      <c r="K117" s="352">
        <v>5532</v>
      </c>
      <c r="L117" s="352">
        <v>5475</v>
      </c>
      <c r="M117" s="352">
        <v>5418</v>
      </c>
      <c r="N117" s="352">
        <v>5360</v>
      </c>
      <c r="O117" s="352">
        <v>5302</v>
      </c>
      <c r="P117" s="352">
        <v>5245</v>
      </c>
      <c r="Q117" s="352">
        <v>5187</v>
      </c>
      <c r="R117" s="352">
        <v>5129</v>
      </c>
      <c r="S117" s="352">
        <v>62326</v>
      </c>
      <c r="T117" s="46"/>
      <c r="U117" s="333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</row>
    <row r="118" spans="1:35" x14ac:dyDescent="0.25">
      <c r="A118" s="295"/>
      <c r="B118" s="290"/>
      <c r="C118" s="290"/>
      <c r="D118" s="290"/>
      <c r="E118" s="291"/>
      <c r="F118" s="290"/>
      <c r="G118" s="344"/>
      <c r="H118" s="344"/>
      <c r="I118" s="344"/>
      <c r="J118" s="344"/>
      <c r="K118" s="344"/>
      <c r="L118" s="344"/>
      <c r="M118" s="344"/>
      <c r="N118" s="344"/>
      <c r="O118" s="344"/>
      <c r="P118" s="344"/>
      <c r="Q118" s="344"/>
      <c r="R118" s="344"/>
      <c r="S118" s="344"/>
      <c r="T118" s="290"/>
      <c r="U118" s="290"/>
      <c r="V118" s="290"/>
      <c r="W118" s="290"/>
      <c r="X118" s="290"/>
      <c r="Y118" s="290"/>
      <c r="Z118" s="290"/>
      <c r="AA118" s="290"/>
      <c r="AB118" s="290"/>
      <c r="AC118" s="290"/>
      <c r="AD118" s="290"/>
      <c r="AE118" s="290"/>
      <c r="AF118" s="290"/>
      <c r="AG118" s="290"/>
      <c r="AH118" s="290"/>
      <c r="AI118" s="290"/>
    </row>
    <row r="119" spans="1:35" x14ac:dyDescent="0.25">
      <c r="A119" s="295">
        <v>9</v>
      </c>
      <c r="B119" s="290" t="s">
        <v>1430</v>
      </c>
      <c r="C119" s="290"/>
      <c r="D119" s="290"/>
      <c r="E119" s="291"/>
      <c r="F119" s="290"/>
      <c r="G119" s="344"/>
      <c r="H119" s="344"/>
      <c r="I119" s="344"/>
      <c r="J119" s="344"/>
      <c r="K119" s="344"/>
      <c r="L119" s="344"/>
      <c r="M119" s="344"/>
      <c r="N119" s="344"/>
      <c r="O119" s="344"/>
      <c r="P119" s="344"/>
      <c r="Q119" s="344"/>
      <c r="R119" s="344"/>
      <c r="S119" s="344"/>
      <c r="T119" s="290"/>
      <c r="U119" s="290"/>
      <c r="V119" s="290"/>
      <c r="W119" s="290"/>
      <c r="X119" s="290"/>
      <c r="Y119" s="290"/>
      <c r="Z119" s="290"/>
      <c r="AA119" s="290"/>
      <c r="AB119" s="290"/>
      <c r="AC119" s="290"/>
      <c r="AD119" s="290"/>
      <c r="AE119" s="290"/>
      <c r="AF119" s="290"/>
      <c r="AG119" s="290"/>
      <c r="AH119" s="290"/>
      <c r="AI119" s="290"/>
    </row>
    <row r="120" spans="1:35" ht="15.6" x14ac:dyDescent="0.3">
      <c r="A120" s="295"/>
      <c r="B120" s="290" t="s">
        <v>1424</v>
      </c>
      <c r="C120" s="290" t="s">
        <v>1431</v>
      </c>
      <c r="D120" s="290"/>
      <c r="E120" s="291"/>
      <c r="F120" s="290"/>
      <c r="G120" s="344">
        <v>1954041</v>
      </c>
      <c r="H120" s="344">
        <v>2138417</v>
      </c>
      <c r="I120" s="344">
        <v>2380395</v>
      </c>
      <c r="J120" s="344">
        <v>2208520</v>
      </c>
      <c r="K120" s="344">
        <v>2290991</v>
      </c>
      <c r="L120" s="344">
        <v>2444225</v>
      </c>
      <c r="M120" s="344">
        <v>2592741</v>
      </c>
      <c r="N120" s="344">
        <v>2272453</v>
      </c>
      <c r="O120" s="344">
        <v>1693893</v>
      </c>
      <c r="P120" s="344">
        <v>2405469</v>
      </c>
      <c r="Q120" s="344">
        <v>3643962</v>
      </c>
      <c r="R120" s="344">
        <v>2737412</v>
      </c>
      <c r="S120" s="344">
        <v>28762517</v>
      </c>
      <c r="T120" s="337" t="s">
        <v>276</v>
      </c>
      <c r="U120" s="337" t="s">
        <v>276</v>
      </c>
      <c r="V120" s="290"/>
      <c r="W120" s="290"/>
      <c r="X120" s="290"/>
      <c r="Y120" s="290"/>
      <c r="Z120" s="290"/>
      <c r="AA120" s="290"/>
      <c r="AB120" s="290"/>
      <c r="AC120" s="290"/>
      <c r="AD120" s="290"/>
      <c r="AE120" s="290"/>
      <c r="AF120" s="290"/>
      <c r="AG120" s="290"/>
      <c r="AH120" s="290"/>
      <c r="AI120" s="290"/>
    </row>
    <row r="121" spans="1:35" ht="15.6" x14ac:dyDescent="0.3">
      <c r="A121" s="295"/>
      <c r="B121" s="290" t="s">
        <v>1426</v>
      </c>
      <c r="C121" s="290" t="s">
        <v>1432</v>
      </c>
      <c r="D121" s="290"/>
      <c r="E121" s="291"/>
      <c r="F121" s="290"/>
      <c r="G121" s="344">
        <v>381533</v>
      </c>
      <c r="H121" s="344">
        <v>636125</v>
      </c>
      <c r="I121" s="344">
        <v>713059</v>
      </c>
      <c r="J121" s="344">
        <v>353440</v>
      </c>
      <c r="K121" s="344">
        <v>471572</v>
      </c>
      <c r="L121" s="344">
        <v>330786</v>
      </c>
      <c r="M121" s="344">
        <v>626538</v>
      </c>
      <c r="N121" s="344">
        <v>951786</v>
      </c>
      <c r="O121" s="344">
        <v>581834</v>
      </c>
      <c r="P121" s="344">
        <v>515294</v>
      </c>
      <c r="Q121" s="344">
        <v>557914</v>
      </c>
      <c r="R121" s="344">
        <v>345009</v>
      </c>
      <c r="S121" s="344">
        <v>6464892</v>
      </c>
      <c r="T121" s="290"/>
      <c r="U121" s="337" t="s">
        <v>276</v>
      </c>
      <c r="V121" s="290"/>
      <c r="W121" s="290"/>
      <c r="X121" s="290"/>
      <c r="Y121" s="290"/>
      <c r="Z121" s="290"/>
      <c r="AA121" s="290"/>
      <c r="AB121" s="290"/>
      <c r="AC121" s="290"/>
      <c r="AD121" s="290"/>
      <c r="AE121" s="290"/>
      <c r="AF121" s="290"/>
      <c r="AG121" s="290"/>
      <c r="AH121" s="290"/>
      <c r="AI121" s="290"/>
    </row>
    <row r="122" spans="1:35" x14ac:dyDescent="0.25">
      <c r="A122" s="333"/>
      <c r="B122" s="46" t="s">
        <v>1433</v>
      </c>
      <c r="C122" s="46" t="s">
        <v>1434</v>
      </c>
      <c r="D122" s="46"/>
      <c r="E122" s="335"/>
      <c r="F122" s="46"/>
      <c r="G122" s="352">
        <v>4228</v>
      </c>
      <c r="H122" s="352">
        <v>4213</v>
      </c>
      <c r="I122" s="352">
        <v>5647</v>
      </c>
      <c r="J122" s="352">
        <v>5589</v>
      </c>
      <c r="K122" s="352">
        <v>5532</v>
      </c>
      <c r="L122" s="352">
        <v>5475</v>
      </c>
      <c r="M122" s="352">
        <v>5418</v>
      </c>
      <c r="N122" s="352">
        <v>5360</v>
      </c>
      <c r="O122" s="352">
        <v>5302</v>
      </c>
      <c r="P122" s="352">
        <v>5245</v>
      </c>
      <c r="Q122" s="352">
        <v>5187</v>
      </c>
      <c r="R122" s="352">
        <v>5129</v>
      </c>
      <c r="S122" s="352">
        <v>62326</v>
      </c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</row>
    <row r="123" spans="1:35" x14ac:dyDescent="0.25">
      <c r="A123" s="295"/>
      <c r="B123" s="290" t="s">
        <v>1435</v>
      </c>
      <c r="C123" s="290" t="s">
        <v>1436</v>
      </c>
      <c r="D123" s="290"/>
      <c r="E123" s="291"/>
      <c r="F123" s="290"/>
      <c r="G123" s="344">
        <v>0</v>
      </c>
      <c r="H123" s="344">
        <v>0</v>
      </c>
      <c r="I123" s="344">
        <v>0</v>
      </c>
      <c r="J123" s="344">
        <v>0</v>
      </c>
      <c r="K123" s="344">
        <v>0</v>
      </c>
      <c r="L123" s="344">
        <v>0</v>
      </c>
      <c r="M123" s="344">
        <v>0</v>
      </c>
      <c r="N123" s="344">
        <v>0</v>
      </c>
      <c r="O123" s="344">
        <v>0</v>
      </c>
      <c r="P123" s="344">
        <v>0</v>
      </c>
      <c r="Q123" s="344">
        <v>0</v>
      </c>
      <c r="R123" s="344">
        <v>0</v>
      </c>
      <c r="S123" s="344">
        <v>0</v>
      </c>
      <c r="T123" s="290"/>
      <c r="U123" s="290"/>
      <c r="V123" s="290"/>
      <c r="W123" s="290"/>
      <c r="X123" s="290"/>
      <c r="Y123" s="290"/>
      <c r="Z123" s="290"/>
      <c r="AA123" s="290"/>
      <c r="AB123" s="290"/>
      <c r="AC123" s="290"/>
      <c r="AD123" s="290"/>
      <c r="AE123" s="290"/>
      <c r="AF123" s="290"/>
      <c r="AG123" s="290"/>
      <c r="AH123" s="290"/>
      <c r="AI123" s="290"/>
    </row>
    <row r="124" spans="1:35" x14ac:dyDescent="0.25">
      <c r="A124" s="295"/>
      <c r="B124" s="290" t="s">
        <v>1437</v>
      </c>
      <c r="C124" s="290" t="s">
        <v>1438</v>
      </c>
      <c r="D124" s="290"/>
      <c r="E124" s="291"/>
      <c r="F124" s="290"/>
      <c r="G124" s="344">
        <v>0</v>
      </c>
      <c r="H124" s="344">
        <v>0</v>
      </c>
      <c r="I124" s="344">
        <v>0</v>
      </c>
      <c r="J124" s="344">
        <v>0</v>
      </c>
      <c r="K124" s="344">
        <v>0</v>
      </c>
      <c r="L124" s="344">
        <v>0</v>
      </c>
      <c r="M124" s="344">
        <v>0</v>
      </c>
      <c r="N124" s="344">
        <v>0</v>
      </c>
      <c r="O124" s="344">
        <v>0</v>
      </c>
      <c r="P124" s="344">
        <v>0</v>
      </c>
      <c r="Q124" s="344">
        <v>0</v>
      </c>
      <c r="R124" s="344">
        <v>0</v>
      </c>
      <c r="S124" s="344">
        <v>0</v>
      </c>
      <c r="T124" s="290"/>
      <c r="U124" s="290"/>
      <c r="V124" s="290"/>
      <c r="W124" s="290"/>
      <c r="X124" s="290"/>
      <c r="Y124" s="290"/>
      <c r="Z124" s="290"/>
      <c r="AA124" s="290"/>
      <c r="AB124" s="290"/>
      <c r="AC124" s="290"/>
      <c r="AD124" s="290"/>
      <c r="AE124" s="290"/>
      <c r="AF124" s="290"/>
      <c r="AG124" s="290"/>
      <c r="AH124" s="290"/>
      <c r="AI124" s="290"/>
    </row>
    <row r="125" spans="1:35" x14ac:dyDescent="0.25">
      <c r="A125" s="333"/>
      <c r="B125" s="46" t="s">
        <v>1439</v>
      </c>
      <c r="C125" s="46" t="s">
        <v>1440</v>
      </c>
      <c r="D125" s="46"/>
      <c r="E125" s="335"/>
      <c r="F125" s="46"/>
      <c r="G125" s="352">
        <v>0</v>
      </c>
      <c r="H125" s="352">
        <v>0</v>
      </c>
      <c r="I125" s="352">
        <v>0</v>
      </c>
      <c r="J125" s="352">
        <v>0</v>
      </c>
      <c r="K125" s="352">
        <v>0</v>
      </c>
      <c r="L125" s="352">
        <v>0</v>
      </c>
      <c r="M125" s="352">
        <v>0</v>
      </c>
      <c r="N125" s="352">
        <v>0</v>
      </c>
      <c r="O125" s="352">
        <v>0</v>
      </c>
      <c r="P125" s="352">
        <v>0</v>
      </c>
      <c r="Q125" s="352">
        <v>0</v>
      </c>
      <c r="R125" s="352">
        <v>0</v>
      </c>
      <c r="S125" s="352">
        <v>0</v>
      </c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</row>
    <row r="126" spans="1:35" x14ac:dyDescent="0.25">
      <c r="A126" s="295"/>
      <c r="B126" s="290"/>
      <c r="C126" s="290"/>
      <c r="D126" s="290"/>
      <c r="E126" s="291"/>
      <c r="F126" s="290"/>
      <c r="G126" s="344"/>
      <c r="H126" s="344"/>
      <c r="I126" s="344"/>
      <c r="J126" s="344"/>
      <c r="K126" s="344"/>
      <c r="L126" s="344"/>
      <c r="M126" s="344"/>
      <c r="N126" s="344"/>
      <c r="O126" s="344"/>
      <c r="P126" s="344"/>
      <c r="Q126" s="344"/>
      <c r="R126" s="344"/>
      <c r="S126" s="344"/>
      <c r="T126" s="290"/>
      <c r="U126" s="290"/>
      <c r="V126" s="290"/>
      <c r="W126" s="290"/>
      <c r="X126" s="290"/>
      <c r="Y126" s="290"/>
      <c r="Z126" s="290"/>
      <c r="AA126" s="290"/>
      <c r="AB126" s="290"/>
      <c r="AC126" s="290"/>
      <c r="AD126" s="290"/>
      <c r="AE126" s="290"/>
      <c r="AF126" s="290"/>
      <c r="AG126" s="290"/>
      <c r="AH126" s="290"/>
      <c r="AI126" s="290"/>
    </row>
    <row r="127" spans="1:35" x14ac:dyDescent="0.25">
      <c r="A127" s="295">
        <v>10</v>
      </c>
      <c r="B127" s="290" t="s">
        <v>1441</v>
      </c>
      <c r="C127" s="290"/>
      <c r="D127" s="290"/>
      <c r="E127" s="291"/>
      <c r="F127" s="290"/>
      <c r="G127" s="344"/>
      <c r="H127" s="344"/>
      <c r="I127" s="344"/>
      <c r="J127" s="344"/>
      <c r="K127" s="344"/>
      <c r="L127" s="344"/>
      <c r="M127" s="344"/>
      <c r="N127" s="344"/>
      <c r="O127" s="344"/>
      <c r="P127" s="344"/>
      <c r="Q127" s="344"/>
      <c r="R127" s="344"/>
      <c r="S127" s="344"/>
      <c r="T127" s="290"/>
      <c r="U127" s="290"/>
      <c r="V127" s="290"/>
      <c r="W127" s="290"/>
      <c r="X127" s="290"/>
      <c r="Y127" s="290"/>
      <c r="Z127" s="290"/>
      <c r="AA127" s="290"/>
      <c r="AB127" s="290"/>
      <c r="AC127" s="290"/>
      <c r="AD127" s="290"/>
      <c r="AE127" s="290"/>
      <c r="AF127" s="290"/>
      <c r="AG127" s="290"/>
      <c r="AH127" s="290"/>
      <c r="AI127" s="290"/>
    </row>
    <row r="128" spans="1:35" ht="15.6" x14ac:dyDescent="0.25">
      <c r="A128" s="295"/>
      <c r="B128" s="290" t="s">
        <v>1424</v>
      </c>
      <c r="C128" s="290" t="s">
        <v>1442</v>
      </c>
      <c r="D128" s="338"/>
      <c r="E128" s="291"/>
      <c r="F128" s="290"/>
      <c r="G128" s="344">
        <v>0</v>
      </c>
      <c r="H128" s="344">
        <v>0</v>
      </c>
      <c r="I128" s="344">
        <v>0</v>
      </c>
      <c r="J128" s="344">
        <v>0</v>
      </c>
      <c r="K128" s="344">
        <v>0</v>
      </c>
      <c r="L128" s="344">
        <v>0</v>
      </c>
      <c r="M128" s="344">
        <v>0</v>
      </c>
      <c r="N128" s="344">
        <v>0</v>
      </c>
      <c r="O128" s="344">
        <v>0</v>
      </c>
      <c r="P128" s="344">
        <v>0</v>
      </c>
      <c r="Q128" s="344">
        <v>0</v>
      </c>
      <c r="R128" s="344">
        <v>0</v>
      </c>
      <c r="S128" s="344">
        <v>0</v>
      </c>
      <c r="T128" s="290"/>
      <c r="U128" s="290"/>
      <c r="V128" s="290"/>
      <c r="W128" s="290"/>
      <c r="X128" s="290"/>
      <c r="Y128" s="290"/>
      <c r="Z128" s="290"/>
      <c r="AA128" s="290"/>
      <c r="AB128" s="290"/>
      <c r="AC128" s="290"/>
      <c r="AD128" s="290"/>
      <c r="AE128" s="290"/>
      <c r="AF128" s="290"/>
      <c r="AG128" s="290"/>
      <c r="AH128" s="290"/>
      <c r="AI128" s="290"/>
    </row>
    <row r="129" spans="1:35" ht="15.6" x14ac:dyDescent="0.25">
      <c r="A129" s="295"/>
      <c r="B129" s="290" t="s">
        <v>1426</v>
      </c>
      <c r="C129" s="290" t="s">
        <v>1443</v>
      </c>
      <c r="D129" s="338"/>
      <c r="E129" s="291"/>
      <c r="F129" s="290"/>
      <c r="G129" s="351">
        <v>0</v>
      </c>
      <c r="H129" s="351">
        <v>0</v>
      </c>
      <c r="I129" s="351">
        <v>0</v>
      </c>
      <c r="J129" s="351">
        <v>0</v>
      </c>
      <c r="K129" s="351">
        <v>0</v>
      </c>
      <c r="L129" s="351">
        <v>0</v>
      </c>
      <c r="M129" s="351">
        <v>0</v>
      </c>
      <c r="N129" s="351">
        <v>0</v>
      </c>
      <c r="O129" s="351">
        <v>0</v>
      </c>
      <c r="P129" s="351">
        <v>0</v>
      </c>
      <c r="Q129" s="351">
        <v>0</v>
      </c>
      <c r="R129" s="351">
        <v>0</v>
      </c>
      <c r="S129" s="351">
        <v>0</v>
      </c>
      <c r="T129" s="290"/>
      <c r="U129" s="290"/>
      <c r="V129" s="290"/>
      <c r="W129" s="290"/>
      <c r="X129" s="290"/>
      <c r="Y129" s="290"/>
      <c r="Z129" s="290"/>
      <c r="AA129" s="290"/>
      <c r="AB129" s="290"/>
      <c r="AC129" s="290"/>
      <c r="AD129" s="290"/>
      <c r="AE129" s="290"/>
      <c r="AF129" s="290"/>
      <c r="AG129" s="290"/>
      <c r="AH129" s="290"/>
      <c r="AI129" s="290"/>
    </row>
    <row r="130" spans="1:35" x14ac:dyDescent="0.25">
      <c r="A130" s="295"/>
      <c r="B130" s="290" t="s">
        <v>1433</v>
      </c>
      <c r="C130" s="290" t="s">
        <v>1444</v>
      </c>
      <c r="D130" s="339"/>
      <c r="E130" s="291"/>
      <c r="F130" s="290"/>
      <c r="G130" s="344">
        <v>0</v>
      </c>
      <c r="H130" s="344">
        <v>0</v>
      </c>
      <c r="I130" s="344">
        <v>0</v>
      </c>
      <c r="J130" s="344">
        <v>0</v>
      </c>
      <c r="K130" s="344">
        <v>0</v>
      </c>
      <c r="L130" s="344">
        <v>0</v>
      </c>
      <c r="M130" s="344">
        <v>0</v>
      </c>
      <c r="N130" s="344">
        <v>0</v>
      </c>
      <c r="O130" s="344">
        <v>0</v>
      </c>
      <c r="P130" s="344">
        <v>0</v>
      </c>
      <c r="Q130" s="344">
        <v>0</v>
      </c>
      <c r="R130" s="344">
        <v>0</v>
      </c>
      <c r="S130" s="344">
        <v>0</v>
      </c>
      <c r="T130" s="290"/>
      <c r="U130" s="290"/>
      <c r="V130" s="290"/>
      <c r="W130" s="290"/>
      <c r="X130" s="290"/>
      <c r="Y130" s="290"/>
      <c r="Z130" s="290"/>
      <c r="AA130" s="290"/>
      <c r="AB130" s="290"/>
      <c r="AC130" s="290"/>
      <c r="AD130" s="290"/>
      <c r="AE130" s="290"/>
      <c r="AF130" s="290"/>
      <c r="AG130" s="290"/>
      <c r="AH130" s="290"/>
      <c r="AI130" s="290"/>
    </row>
    <row r="131" spans="1:35" x14ac:dyDescent="0.25">
      <c r="A131" s="295"/>
      <c r="B131" s="290"/>
      <c r="C131" s="290"/>
      <c r="D131" s="290"/>
      <c r="E131" s="291"/>
      <c r="F131" s="290"/>
      <c r="G131" s="344"/>
      <c r="H131" s="344"/>
      <c r="I131" s="344"/>
      <c r="J131" s="344"/>
      <c r="K131" s="344"/>
      <c r="L131" s="344"/>
      <c r="M131" s="344"/>
      <c r="N131" s="344"/>
      <c r="O131" s="344"/>
      <c r="P131" s="344"/>
      <c r="Q131" s="344"/>
      <c r="R131" s="344"/>
      <c r="S131" s="344"/>
      <c r="T131" s="290"/>
      <c r="U131" s="290"/>
      <c r="V131" s="290"/>
      <c r="W131" s="290"/>
      <c r="X131" s="290"/>
      <c r="Y131" s="290"/>
      <c r="Z131" s="290"/>
      <c r="AA131" s="290"/>
      <c r="AB131" s="290"/>
      <c r="AC131" s="290"/>
      <c r="AD131" s="290"/>
      <c r="AE131" s="290"/>
      <c r="AF131" s="290"/>
      <c r="AG131" s="290"/>
      <c r="AH131" s="290"/>
      <c r="AI131" s="290"/>
    </row>
    <row r="132" spans="1:35" ht="15.6" x14ac:dyDescent="0.3">
      <c r="A132" s="295"/>
      <c r="B132" s="290"/>
      <c r="C132" s="290"/>
      <c r="D132" s="290"/>
      <c r="E132" s="291"/>
      <c r="F132" s="290"/>
      <c r="G132" s="344"/>
      <c r="H132" s="344"/>
      <c r="I132" s="344"/>
      <c r="J132" s="344"/>
      <c r="K132" s="344"/>
      <c r="L132" s="344"/>
      <c r="M132" s="344"/>
      <c r="N132" s="344"/>
      <c r="O132" s="344"/>
      <c r="P132" s="344"/>
      <c r="Q132" s="344"/>
      <c r="R132" s="344"/>
      <c r="S132" s="344"/>
      <c r="T132" s="290"/>
      <c r="U132" s="337"/>
      <c r="V132" s="290"/>
      <c r="W132" s="290"/>
      <c r="X132" s="290"/>
      <c r="Y132" s="290"/>
      <c r="Z132" s="290"/>
      <c r="AA132" s="290"/>
      <c r="AB132" s="290"/>
      <c r="AC132" s="290"/>
      <c r="AD132" s="290"/>
      <c r="AE132" s="290"/>
      <c r="AF132" s="290"/>
      <c r="AG132" s="290"/>
      <c r="AH132" s="290"/>
      <c r="AI132" s="290"/>
    </row>
    <row r="133" spans="1:35" ht="17.399999999999999" x14ac:dyDescent="0.3">
      <c r="A133" s="340" t="s">
        <v>1445</v>
      </c>
      <c r="B133" s="340"/>
      <c r="C133" s="340"/>
      <c r="D133" s="340"/>
      <c r="E133" s="340"/>
      <c r="F133" s="340"/>
      <c r="G133" s="353"/>
      <c r="H133" s="353"/>
      <c r="I133" s="353"/>
      <c r="J133" s="353"/>
      <c r="K133" s="353"/>
      <c r="L133" s="353"/>
      <c r="M133" s="353"/>
      <c r="N133" s="353"/>
      <c r="O133" s="353"/>
      <c r="P133" s="353"/>
      <c r="Q133" s="353"/>
      <c r="R133" s="353"/>
      <c r="S133" s="353"/>
      <c r="T133" s="340"/>
      <c r="U133" s="340"/>
      <c r="V133" s="340"/>
      <c r="W133" s="290"/>
      <c r="X133" s="290"/>
      <c r="Y133" s="290"/>
      <c r="Z133" s="290"/>
      <c r="AA133" s="290"/>
      <c r="AB133" s="290"/>
      <c r="AC133" s="290"/>
      <c r="AD133" s="290"/>
      <c r="AE133" s="290"/>
      <c r="AF133" s="290"/>
      <c r="AG133" s="290"/>
      <c r="AH133" s="290"/>
      <c r="AI133" s="290"/>
    </row>
    <row r="134" spans="1:35" ht="17.399999999999999" x14ac:dyDescent="0.3">
      <c r="A134" s="298"/>
      <c r="B134" s="298"/>
      <c r="C134" s="298"/>
      <c r="D134" s="298"/>
      <c r="E134" s="298"/>
      <c r="F134" s="298"/>
      <c r="G134" s="348"/>
      <c r="H134" s="348"/>
      <c r="I134" s="348"/>
      <c r="J134" s="348"/>
      <c r="K134" s="348"/>
      <c r="L134" s="348"/>
      <c r="M134" s="348"/>
      <c r="N134" s="348"/>
      <c r="O134" s="348"/>
      <c r="P134" s="348"/>
      <c r="Q134" s="348"/>
      <c r="R134" s="348"/>
      <c r="S134" s="348"/>
      <c r="T134" s="298"/>
      <c r="U134" s="298"/>
      <c r="V134" s="298"/>
      <c r="W134" s="290"/>
      <c r="X134" s="290"/>
      <c r="Y134" s="290"/>
      <c r="Z134" s="290"/>
      <c r="AA134" s="290"/>
      <c r="AB134" s="290"/>
      <c r="AC134" s="290"/>
      <c r="AD134" s="290"/>
      <c r="AE134" s="290"/>
      <c r="AF134" s="290"/>
      <c r="AG134" s="290"/>
      <c r="AH134" s="290"/>
      <c r="AI134" s="290"/>
    </row>
    <row r="135" spans="1:35" x14ac:dyDescent="0.25">
      <c r="A135" s="295">
        <v>11</v>
      </c>
      <c r="B135" s="290" t="s">
        <v>1446</v>
      </c>
      <c r="C135" s="290"/>
      <c r="D135" s="290"/>
      <c r="E135" s="291"/>
      <c r="F135" s="290"/>
      <c r="G135" s="344"/>
      <c r="H135" s="344"/>
      <c r="I135" s="344"/>
      <c r="J135" s="344"/>
      <c r="K135" s="344"/>
      <c r="L135" s="344"/>
      <c r="M135" s="344"/>
      <c r="N135" s="344"/>
      <c r="O135" s="344"/>
      <c r="P135" s="344"/>
      <c r="Q135" s="344"/>
      <c r="R135" s="344"/>
      <c r="S135" s="344"/>
      <c r="T135" s="290"/>
      <c r="U135" s="290"/>
      <c r="V135" s="290"/>
      <c r="W135" s="290"/>
      <c r="X135" s="290"/>
      <c r="Y135" s="290"/>
      <c r="Z135" s="290"/>
      <c r="AA135" s="290"/>
      <c r="AB135" s="290"/>
      <c r="AC135" s="290"/>
      <c r="AD135" s="290"/>
      <c r="AE135" s="290"/>
      <c r="AF135" s="290"/>
      <c r="AG135" s="290"/>
      <c r="AH135" s="290"/>
      <c r="AI135" s="290"/>
    </row>
    <row r="136" spans="1:35" x14ac:dyDescent="0.25">
      <c r="A136" s="295"/>
      <c r="B136" s="290" t="s">
        <v>1424</v>
      </c>
      <c r="C136" s="290" t="s">
        <v>1447</v>
      </c>
      <c r="D136" s="290"/>
      <c r="E136" s="291"/>
      <c r="F136" s="290"/>
      <c r="G136" s="354">
        <v>1</v>
      </c>
      <c r="H136" s="354">
        <v>1</v>
      </c>
      <c r="I136" s="354">
        <v>1</v>
      </c>
      <c r="J136" s="354">
        <v>1</v>
      </c>
      <c r="K136" s="354">
        <v>1</v>
      </c>
      <c r="L136" s="354">
        <v>1</v>
      </c>
      <c r="M136" s="354">
        <v>1</v>
      </c>
      <c r="N136" s="354">
        <v>1</v>
      </c>
      <c r="O136" s="354">
        <v>1</v>
      </c>
      <c r="P136" s="354">
        <v>1</v>
      </c>
      <c r="Q136" s="354">
        <v>1</v>
      </c>
      <c r="R136" s="354">
        <v>1</v>
      </c>
      <c r="S136" s="344"/>
      <c r="T136" s="290"/>
      <c r="U136" s="290"/>
      <c r="V136" s="290"/>
      <c r="W136" s="290"/>
      <c r="X136" s="290"/>
      <c r="Y136" s="290"/>
      <c r="Z136" s="290"/>
      <c r="AA136" s="290"/>
      <c r="AB136" s="290"/>
      <c r="AC136" s="290"/>
      <c r="AD136" s="290"/>
      <c r="AE136" s="290"/>
      <c r="AF136" s="290"/>
      <c r="AG136" s="290"/>
      <c r="AH136" s="290"/>
      <c r="AI136" s="290"/>
    </row>
    <row r="137" spans="1:35" x14ac:dyDescent="0.25">
      <c r="A137" s="295"/>
      <c r="B137" s="290" t="s">
        <v>1426</v>
      </c>
      <c r="C137" s="290" t="s">
        <v>1448</v>
      </c>
      <c r="D137" s="290"/>
      <c r="E137" s="291"/>
      <c r="F137" s="290"/>
      <c r="G137" s="354">
        <v>0.93374590000000002</v>
      </c>
      <c r="H137" s="354">
        <v>0.93374590000000002</v>
      </c>
      <c r="I137" s="354">
        <v>0.93374590000000002</v>
      </c>
      <c r="J137" s="354">
        <v>0.93374590000000002</v>
      </c>
      <c r="K137" s="354">
        <v>0.93374590000000002</v>
      </c>
      <c r="L137" s="354">
        <v>0.93374590000000002</v>
      </c>
      <c r="M137" s="354">
        <v>0.93374590000000002</v>
      </c>
      <c r="N137" s="354">
        <v>0.93374590000000002</v>
      </c>
      <c r="O137" s="354">
        <v>0.93374590000000002</v>
      </c>
      <c r="P137" s="354">
        <v>0.93374590000000002</v>
      </c>
      <c r="Q137" s="354">
        <v>0.93374590000000002</v>
      </c>
      <c r="R137" s="354">
        <v>0.93374590000000002</v>
      </c>
      <c r="S137" s="344"/>
      <c r="T137" s="290"/>
      <c r="U137" s="290"/>
      <c r="V137" s="290"/>
      <c r="W137" s="290"/>
      <c r="X137" s="290"/>
      <c r="Y137" s="290"/>
      <c r="Z137" s="290"/>
      <c r="AA137" s="290"/>
      <c r="AB137" s="290"/>
      <c r="AC137" s="290"/>
      <c r="AD137" s="290"/>
      <c r="AE137" s="290"/>
      <c r="AF137" s="290"/>
      <c r="AG137" s="290"/>
      <c r="AH137" s="290"/>
      <c r="AI137" s="290"/>
    </row>
    <row r="138" spans="1:35" x14ac:dyDescent="0.25">
      <c r="A138" s="295"/>
      <c r="B138" s="290" t="s">
        <v>1433</v>
      </c>
      <c r="C138" s="290" t="s">
        <v>1449</v>
      </c>
      <c r="D138" s="290"/>
      <c r="E138" s="291"/>
      <c r="F138" s="290"/>
      <c r="G138" s="355">
        <v>0</v>
      </c>
      <c r="H138" s="355">
        <v>0</v>
      </c>
      <c r="I138" s="355">
        <v>0</v>
      </c>
      <c r="J138" s="355">
        <v>0</v>
      </c>
      <c r="K138" s="355">
        <v>0</v>
      </c>
      <c r="L138" s="355">
        <v>0</v>
      </c>
      <c r="M138" s="355">
        <v>0</v>
      </c>
      <c r="N138" s="355">
        <v>0</v>
      </c>
      <c r="O138" s="355">
        <v>0</v>
      </c>
      <c r="P138" s="355">
        <v>0</v>
      </c>
      <c r="Q138" s="355">
        <v>0</v>
      </c>
      <c r="R138" s="355">
        <v>0</v>
      </c>
      <c r="S138" s="344"/>
      <c r="T138" s="290"/>
      <c r="U138" s="290"/>
      <c r="V138" s="290"/>
      <c r="W138" s="46"/>
      <c r="X138" s="290"/>
      <c r="Y138" s="290"/>
      <c r="Z138" s="290"/>
      <c r="AA138" s="290"/>
      <c r="AB138" s="290"/>
      <c r="AC138" s="290"/>
      <c r="AD138" s="290"/>
      <c r="AE138" s="290"/>
      <c r="AF138" s="290"/>
      <c r="AG138" s="290"/>
      <c r="AH138" s="290"/>
      <c r="AI138" s="290"/>
    </row>
    <row r="139" spans="1:35" x14ac:dyDescent="0.25">
      <c r="A139" s="295"/>
      <c r="B139" s="290" t="s">
        <v>1435</v>
      </c>
      <c r="C139" s="290" t="s">
        <v>1450</v>
      </c>
      <c r="D139" s="290"/>
      <c r="E139" s="291"/>
      <c r="F139" s="290"/>
      <c r="G139" s="355">
        <v>0</v>
      </c>
      <c r="H139" s="355">
        <v>0</v>
      </c>
      <c r="I139" s="355">
        <v>0</v>
      </c>
      <c r="J139" s="355">
        <v>0</v>
      </c>
      <c r="K139" s="355">
        <v>0</v>
      </c>
      <c r="L139" s="355">
        <v>0</v>
      </c>
      <c r="M139" s="355">
        <v>0</v>
      </c>
      <c r="N139" s="355">
        <v>0</v>
      </c>
      <c r="O139" s="355">
        <v>0</v>
      </c>
      <c r="P139" s="355">
        <v>0</v>
      </c>
      <c r="Q139" s="355">
        <v>0</v>
      </c>
      <c r="R139" s="355">
        <v>0</v>
      </c>
      <c r="S139" s="344"/>
      <c r="T139" s="290"/>
      <c r="U139" s="290"/>
      <c r="V139" s="290"/>
      <c r="W139" s="46"/>
      <c r="X139" s="290"/>
      <c r="Y139" s="290"/>
      <c r="Z139" s="290"/>
      <c r="AA139" s="290"/>
      <c r="AB139" s="290"/>
      <c r="AC139" s="290"/>
      <c r="AD139" s="290"/>
      <c r="AE139" s="290"/>
      <c r="AF139" s="290"/>
      <c r="AG139" s="290"/>
      <c r="AH139" s="290"/>
      <c r="AI139" s="290"/>
    </row>
    <row r="140" spans="1:35" ht="17.399999999999999" x14ac:dyDescent="0.3">
      <c r="A140" s="298"/>
      <c r="B140" s="298"/>
      <c r="C140" s="298"/>
      <c r="D140" s="298"/>
      <c r="E140" s="298"/>
      <c r="F140" s="298"/>
      <c r="G140" s="348"/>
      <c r="H140" s="348"/>
      <c r="I140" s="348"/>
      <c r="J140" s="348"/>
      <c r="K140" s="348"/>
      <c r="L140" s="348"/>
      <c r="M140" s="348"/>
      <c r="N140" s="348"/>
      <c r="O140" s="348"/>
      <c r="P140" s="348"/>
      <c r="Q140" s="348"/>
      <c r="R140" s="348"/>
      <c r="S140" s="348"/>
      <c r="T140" s="298"/>
      <c r="U140" s="298"/>
      <c r="V140" s="298"/>
      <c r="W140" s="290"/>
      <c r="X140" s="290"/>
      <c r="Y140" s="290"/>
      <c r="Z140" s="290"/>
      <c r="AA140" s="290"/>
      <c r="AB140" s="290"/>
      <c r="AC140" s="290"/>
      <c r="AD140" s="290"/>
      <c r="AE140" s="290"/>
      <c r="AF140" s="290"/>
      <c r="AG140" s="290"/>
      <c r="AH140" s="290"/>
      <c r="AI140" s="290"/>
    </row>
    <row r="141" spans="1:35" ht="15.6" x14ac:dyDescent="0.3">
      <c r="A141" s="290">
        <v>12</v>
      </c>
      <c r="B141" s="290" t="s">
        <v>1451</v>
      </c>
      <c r="C141" s="290"/>
      <c r="D141" s="290"/>
      <c r="E141" s="291"/>
      <c r="F141" s="290"/>
      <c r="G141" s="344"/>
      <c r="H141" s="344"/>
      <c r="I141" s="344"/>
      <c r="J141" s="344"/>
      <c r="K141" s="344"/>
      <c r="L141" s="344"/>
      <c r="M141" s="344"/>
      <c r="N141" s="344"/>
      <c r="O141" s="356"/>
      <c r="P141" s="357"/>
      <c r="Q141" s="357"/>
      <c r="R141" s="357"/>
      <c r="S141" s="344"/>
      <c r="T141" s="290"/>
      <c r="U141" s="290"/>
      <c r="V141" s="290"/>
      <c r="W141" s="290"/>
      <c r="X141" s="290"/>
      <c r="Y141" s="290"/>
      <c r="Z141" s="290"/>
      <c r="AA141" s="290"/>
      <c r="AB141" s="290"/>
      <c r="AC141" s="290"/>
      <c r="AD141" s="290"/>
      <c r="AE141" s="290"/>
      <c r="AF141" s="290"/>
      <c r="AG141" s="290"/>
      <c r="AH141" s="290"/>
      <c r="AI141" s="290"/>
    </row>
    <row r="142" spans="1:35" ht="15.6" x14ac:dyDescent="0.3">
      <c r="A142" s="290"/>
      <c r="B142" s="290" t="s">
        <v>1424</v>
      </c>
      <c r="C142" s="306" t="s">
        <v>1382</v>
      </c>
      <c r="D142" s="307">
        <v>593</v>
      </c>
      <c r="E142" s="291" t="s">
        <v>1383</v>
      </c>
      <c r="F142" s="290"/>
      <c r="G142" s="344">
        <v>1760137</v>
      </c>
      <c r="H142" s="344">
        <v>1976250</v>
      </c>
      <c r="I142" s="344">
        <v>2153451</v>
      </c>
      <c r="J142" s="344">
        <v>2028538</v>
      </c>
      <c r="K142" s="344">
        <v>2139710</v>
      </c>
      <c r="L142" s="344">
        <v>2100312</v>
      </c>
      <c r="M142" s="344">
        <v>2371112</v>
      </c>
      <c r="N142" s="344">
        <v>2043343</v>
      </c>
      <c r="O142" s="352">
        <v>1533793</v>
      </c>
      <c r="P142" s="344">
        <v>2074081</v>
      </c>
      <c r="Q142" s="344">
        <v>2457698</v>
      </c>
      <c r="R142" s="344">
        <v>2193087</v>
      </c>
      <c r="S142" s="344">
        <v>24831512</v>
      </c>
      <c r="T142" s="290"/>
      <c r="U142" s="290"/>
      <c r="V142" s="290"/>
      <c r="W142" s="290"/>
      <c r="X142" s="290"/>
      <c r="Y142" s="290"/>
      <c r="Z142" s="290"/>
      <c r="AA142" s="290"/>
      <c r="AB142" s="290"/>
      <c r="AC142" s="290"/>
      <c r="AD142" s="290"/>
      <c r="AE142" s="290"/>
      <c r="AF142" s="290"/>
      <c r="AG142" s="290"/>
      <c r="AH142" s="290"/>
      <c r="AI142" s="290"/>
    </row>
    <row r="143" spans="1:35" ht="15.6" x14ac:dyDescent="0.3">
      <c r="A143" s="290"/>
      <c r="B143" s="290"/>
      <c r="C143" s="306" t="s">
        <v>1382</v>
      </c>
      <c r="D143" s="307">
        <v>925</v>
      </c>
      <c r="E143" s="291" t="s">
        <v>1383</v>
      </c>
      <c r="F143" s="290"/>
      <c r="G143" s="344">
        <v>116</v>
      </c>
      <c r="H143" s="344">
        <v>110</v>
      </c>
      <c r="I143" s="344">
        <v>111</v>
      </c>
      <c r="J143" s="344">
        <v>142</v>
      </c>
      <c r="K143" s="344">
        <v>107</v>
      </c>
      <c r="L143" s="344">
        <v>123</v>
      </c>
      <c r="M143" s="344">
        <v>93</v>
      </c>
      <c r="N143" s="344">
        <v>110</v>
      </c>
      <c r="O143" s="344">
        <v>90</v>
      </c>
      <c r="P143" s="344">
        <v>117</v>
      </c>
      <c r="Q143" s="344">
        <v>177</v>
      </c>
      <c r="R143" s="344">
        <v>86</v>
      </c>
      <c r="S143" s="344">
        <v>1383</v>
      </c>
      <c r="T143" s="290"/>
      <c r="U143" s="290"/>
      <c r="V143" s="290"/>
      <c r="W143" s="290"/>
      <c r="X143" s="290"/>
      <c r="Y143" s="290"/>
      <c r="Z143" s="290"/>
      <c r="AA143" s="290"/>
      <c r="AB143" s="290"/>
      <c r="AC143" s="290"/>
      <c r="AD143" s="290"/>
      <c r="AE143" s="290"/>
      <c r="AF143" s="290"/>
      <c r="AG143" s="290"/>
      <c r="AH143" s="290"/>
      <c r="AI143" s="290"/>
    </row>
    <row r="144" spans="1:35" ht="15.6" x14ac:dyDescent="0.3">
      <c r="A144" s="290"/>
      <c r="B144" s="290"/>
      <c r="C144" s="306" t="s">
        <v>1382</v>
      </c>
      <c r="D144" s="307">
        <v>926</v>
      </c>
      <c r="E144" s="291" t="s">
        <v>1383</v>
      </c>
      <c r="F144" s="290"/>
      <c r="G144" s="344">
        <v>14734</v>
      </c>
      <c r="H144" s="344">
        <v>12694</v>
      </c>
      <c r="I144" s="344">
        <v>15169</v>
      </c>
      <c r="J144" s="344">
        <v>12813</v>
      </c>
      <c r="K144" s="344">
        <v>14779</v>
      </c>
      <c r="L144" s="344">
        <v>14915</v>
      </c>
      <c r="M144" s="344">
        <v>14280</v>
      </c>
      <c r="N144" s="344">
        <v>14588</v>
      </c>
      <c r="O144" s="344">
        <v>11315</v>
      </c>
      <c r="P144" s="344">
        <v>14886</v>
      </c>
      <c r="Q144" s="344">
        <v>15159</v>
      </c>
      <c r="R144" s="344">
        <v>10783</v>
      </c>
      <c r="S144" s="361">
        <v>166115</v>
      </c>
      <c r="T144" s="290"/>
      <c r="U144" s="290"/>
      <c r="V144" s="290"/>
      <c r="W144" s="290"/>
      <c r="X144" s="290"/>
      <c r="Y144" s="290"/>
      <c r="Z144" s="290"/>
      <c r="AA144" s="290"/>
      <c r="AB144" s="290"/>
      <c r="AC144" s="290"/>
      <c r="AD144" s="290"/>
      <c r="AE144" s="290"/>
      <c r="AF144" s="290"/>
      <c r="AG144" s="290"/>
      <c r="AH144" s="290"/>
      <c r="AI144" s="290"/>
    </row>
    <row r="145" spans="1:35" ht="15.6" x14ac:dyDescent="0.3">
      <c r="A145" s="290"/>
      <c r="B145" s="290"/>
      <c r="C145" s="306" t="s">
        <v>1382</v>
      </c>
      <c r="D145" s="307">
        <v>4081</v>
      </c>
      <c r="E145" s="291" t="s">
        <v>1383</v>
      </c>
      <c r="F145" s="290"/>
      <c r="G145" s="344">
        <v>4115</v>
      </c>
      <c r="H145" s="344">
        <v>3591</v>
      </c>
      <c r="I145" s="344">
        <v>4252</v>
      </c>
      <c r="J145" s="344">
        <v>3674</v>
      </c>
      <c r="K145" s="344">
        <v>4127</v>
      </c>
      <c r="L145" s="344">
        <v>4173</v>
      </c>
      <c r="M145" s="344">
        <v>4011</v>
      </c>
      <c r="N145" s="344">
        <v>4077</v>
      </c>
      <c r="O145" s="344">
        <v>3171</v>
      </c>
      <c r="P145" s="344">
        <v>4180</v>
      </c>
      <c r="Q145" s="344">
        <v>4272</v>
      </c>
      <c r="R145" s="344">
        <v>3023</v>
      </c>
      <c r="S145" s="344">
        <v>46665</v>
      </c>
      <c r="T145" s="290"/>
      <c r="U145" s="290"/>
      <c r="V145" s="290"/>
      <c r="W145" s="290"/>
      <c r="X145" s="290"/>
      <c r="Y145" s="290"/>
      <c r="Z145" s="290"/>
      <c r="AA145" s="290"/>
      <c r="AB145" s="290"/>
      <c r="AC145" s="290"/>
      <c r="AD145" s="290"/>
      <c r="AE145" s="290"/>
      <c r="AF145" s="290"/>
      <c r="AG145" s="290"/>
      <c r="AH145" s="290"/>
      <c r="AI145" s="290"/>
    </row>
    <row r="146" spans="1:35" ht="15.6" x14ac:dyDescent="0.3">
      <c r="A146" s="290"/>
      <c r="B146" s="290" t="s">
        <v>1426</v>
      </c>
      <c r="C146" s="311" t="s">
        <v>1384</v>
      </c>
      <c r="D146" s="312">
        <v>571</v>
      </c>
      <c r="E146" s="291" t="s">
        <v>1385</v>
      </c>
      <c r="F146" s="290"/>
      <c r="G146" s="344">
        <v>265115</v>
      </c>
      <c r="H146" s="344">
        <v>414599</v>
      </c>
      <c r="I146" s="344">
        <v>480096</v>
      </c>
      <c r="J146" s="344">
        <v>186891</v>
      </c>
      <c r="K146" s="344">
        <v>351215</v>
      </c>
      <c r="L146" s="344">
        <v>259090</v>
      </c>
      <c r="M146" s="344">
        <v>406368</v>
      </c>
      <c r="N146" s="344">
        <v>420856</v>
      </c>
      <c r="O146" s="344">
        <v>461022</v>
      </c>
      <c r="P146" s="344">
        <v>378395</v>
      </c>
      <c r="Q146" s="344">
        <v>445157</v>
      </c>
      <c r="R146" s="344">
        <v>485983</v>
      </c>
      <c r="S146" s="344">
        <v>4554788</v>
      </c>
      <c r="T146" s="290"/>
      <c r="U146" s="290"/>
      <c r="V146" s="290"/>
      <c r="W146" s="290"/>
      <c r="X146" s="290"/>
      <c r="Y146" s="290"/>
      <c r="Z146" s="290"/>
      <c r="AA146" s="290"/>
      <c r="AB146" s="290"/>
      <c r="AC146" s="290"/>
      <c r="AD146" s="290"/>
      <c r="AE146" s="290"/>
      <c r="AF146" s="290"/>
      <c r="AG146" s="290"/>
      <c r="AH146" s="290"/>
      <c r="AI146" s="290"/>
    </row>
    <row r="147" spans="1:35" ht="15.6" x14ac:dyDescent="0.3">
      <c r="A147" s="290"/>
      <c r="B147" s="290"/>
      <c r="C147" s="311" t="s">
        <v>1384</v>
      </c>
      <c r="D147" s="312">
        <v>925</v>
      </c>
      <c r="E147" s="291" t="s">
        <v>1385</v>
      </c>
      <c r="F147" s="290"/>
      <c r="G147" s="344">
        <v>58</v>
      </c>
      <c r="H147" s="344">
        <v>61</v>
      </c>
      <c r="I147" s="344">
        <v>52</v>
      </c>
      <c r="J147" s="344">
        <v>76</v>
      </c>
      <c r="K147" s="344">
        <v>57</v>
      </c>
      <c r="L147" s="344">
        <v>62</v>
      </c>
      <c r="M147" s="344">
        <v>47</v>
      </c>
      <c r="N147" s="344">
        <v>58</v>
      </c>
      <c r="O147" s="344">
        <v>51</v>
      </c>
      <c r="P147" s="344">
        <v>59</v>
      </c>
      <c r="Q147" s="344">
        <v>96</v>
      </c>
      <c r="R147" s="344">
        <v>56</v>
      </c>
      <c r="S147" s="344">
        <v>733</v>
      </c>
      <c r="T147" s="290"/>
      <c r="U147" s="290"/>
      <c r="V147" s="290"/>
      <c r="W147" s="290"/>
      <c r="X147" s="290"/>
      <c r="Y147" s="290"/>
      <c r="Z147" s="290"/>
      <c r="AA147" s="290"/>
      <c r="AB147" s="290"/>
      <c r="AC147" s="290"/>
      <c r="AD147" s="290"/>
      <c r="AE147" s="290"/>
      <c r="AF147" s="290"/>
      <c r="AG147" s="290"/>
      <c r="AH147" s="290"/>
      <c r="AI147" s="290"/>
    </row>
    <row r="148" spans="1:35" ht="15.6" x14ac:dyDescent="0.3">
      <c r="A148" s="290"/>
      <c r="B148" s="290"/>
      <c r="C148" s="311" t="s">
        <v>1384</v>
      </c>
      <c r="D148" s="312">
        <v>926</v>
      </c>
      <c r="E148" s="291" t="s">
        <v>1385</v>
      </c>
      <c r="F148" s="290"/>
      <c r="G148" s="344">
        <v>7337</v>
      </c>
      <c r="H148" s="344">
        <v>7054</v>
      </c>
      <c r="I148" s="344">
        <v>7066</v>
      </c>
      <c r="J148" s="344">
        <v>6810</v>
      </c>
      <c r="K148" s="344">
        <v>7903</v>
      </c>
      <c r="L148" s="344">
        <v>7486</v>
      </c>
      <c r="M148" s="344">
        <v>7273</v>
      </c>
      <c r="N148" s="344">
        <v>7732</v>
      </c>
      <c r="O148" s="344">
        <v>6359</v>
      </c>
      <c r="P148" s="344">
        <v>7489</v>
      </c>
      <c r="Q148" s="344">
        <v>8255</v>
      </c>
      <c r="R148" s="344">
        <v>7022</v>
      </c>
      <c r="S148" s="361">
        <v>87785</v>
      </c>
      <c r="T148" s="290"/>
      <c r="U148" s="290"/>
      <c r="V148" s="290"/>
      <c r="W148" s="290"/>
      <c r="X148" s="290"/>
      <c r="Y148" s="290"/>
      <c r="Z148" s="290"/>
      <c r="AA148" s="290"/>
      <c r="AB148" s="290"/>
      <c r="AC148" s="290"/>
      <c r="AD148" s="290"/>
      <c r="AE148" s="290"/>
      <c r="AF148" s="290"/>
      <c r="AG148" s="290"/>
      <c r="AH148" s="290"/>
      <c r="AI148" s="290"/>
    </row>
    <row r="149" spans="1:35" ht="15.6" x14ac:dyDescent="0.3">
      <c r="A149" s="290"/>
      <c r="B149" s="290"/>
      <c r="C149" s="311" t="s">
        <v>1384</v>
      </c>
      <c r="D149" s="312">
        <v>4081</v>
      </c>
      <c r="E149" s="291" t="s">
        <v>1385</v>
      </c>
      <c r="F149" s="290"/>
      <c r="G149" s="344">
        <v>2049</v>
      </c>
      <c r="H149" s="344">
        <v>1995</v>
      </c>
      <c r="I149" s="344">
        <v>1980</v>
      </c>
      <c r="J149" s="344">
        <v>1953</v>
      </c>
      <c r="K149" s="344">
        <v>2207</v>
      </c>
      <c r="L149" s="344">
        <v>2094</v>
      </c>
      <c r="M149" s="344">
        <v>2043</v>
      </c>
      <c r="N149" s="344">
        <v>2161</v>
      </c>
      <c r="O149" s="344">
        <v>1782</v>
      </c>
      <c r="P149" s="344">
        <v>2103</v>
      </c>
      <c r="Q149" s="344">
        <v>2326</v>
      </c>
      <c r="R149" s="344">
        <v>1968</v>
      </c>
      <c r="S149" s="344">
        <v>24663</v>
      </c>
      <c r="T149" s="290"/>
      <c r="U149" s="290"/>
      <c r="V149" s="290"/>
      <c r="W149" s="290"/>
      <c r="X149" s="290"/>
      <c r="Y149" s="290"/>
      <c r="Z149" s="290"/>
      <c r="AA149" s="290"/>
      <c r="AB149" s="290"/>
      <c r="AC149" s="290"/>
      <c r="AD149" s="290"/>
      <c r="AE149" s="290"/>
      <c r="AF149" s="290"/>
      <c r="AG149" s="290"/>
      <c r="AH149" s="290"/>
      <c r="AI149" s="290"/>
    </row>
    <row r="150" spans="1:35" ht="15.6" x14ac:dyDescent="0.3">
      <c r="A150" s="290"/>
      <c r="B150" s="290" t="s">
        <v>1433</v>
      </c>
      <c r="C150" s="290" t="s">
        <v>1386</v>
      </c>
      <c r="D150" s="341">
        <v>571</v>
      </c>
      <c r="E150" s="291" t="s">
        <v>1385</v>
      </c>
      <c r="F150" s="290"/>
      <c r="G150" s="344">
        <v>0</v>
      </c>
      <c r="H150" s="344">
        <v>0</v>
      </c>
      <c r="I150" s="344">
        <v>0</v>
      </c>
      <c r="J150" s="344">
        <v>0</v>
      </c>
      <c r="K150" s="344">
        <v>0</v>
      </c>
      <c r="L150" s="344">
        <v>0</v>
      </c>
      <c r="M150" s="344">
        <v>0</v>
      </c>
      <c r="N150" s="344">
        <v>0</v>
      </c>
      <c r="O150" s="344">
        <v>0</v>
      </c>
      <c r="P150" s="344">
        <v>0</v>
      </c>
      <c r="Q150" s="344">
        <v>0</v>
      </c>
      <c r="R150" s="344">
        <v>0</v>
      </c>
      <c r="S150" s="344">
        <v>0</v>
      </c>
      <c r="T150" s="290"/>
      <c r="U150" s="290"/>
      <c r="V150" s="290"/>
      <c r="W150" s="290"/>
      <c r="X150" s="290"/>
      <c r="Y150" s="290"/>
      <c r="Z150" s="290"/>
      <c r="AA150" s="290"/>
      <c r="AB150" s="290"/>
      <c r="AC150" s="290"/>
      <c r="AD150" s="290"/>
      <c r="AE150" s="290"/>
      <c r="AF150" s="290"/>
      <c r="AG150" s="290"/>
      <c r="AH150" s="290"/>
      <c r="AI150" s="290"/>
    </row>
    <row r="151" spans="1:35" ht="15.6" x14ac:dyDescent="0.3">
      <c r="A151" s="290"/>
      <c r="B151" s="290"/>
      <c r="C151" s="290" t="s">
        <v>1386</v>
      </c>
      <c r="D151" s="341">
        <v>925</v>
      </c>
      <c r="E151" s="291" t="s">
        <v>1385</v>
      </c>
      <c r="F151" s="290"/>
      <c r="G151" s="344">
        <v>0</v>
      </c>
      <c r="H151" s="344">
        <v>0</v>
      </c>
      <c r="I151" s="344">
        <v>0</v>
      </c>
      <c r="J151" s="344">
        <v>0</v>
      </c>
      <c r="K151" s="344">
        <v>0</v>
      </c>
      <c r="L151" s="344">
        <v>0</v>
      </c>
      <c r="M151" s="344">
        <v>0</v>
      </c>
      <c r="N151" s="344">
        <v>0</v>
      </c>
      <c r="O151" s="344">
        <v>0</v>
      </c>
      <c r="P151" s="344">
        <v>0</v>
      </c>
      <c r="Q151" s="344">
        <v>0</v>
      </c>
      <c r="R151" s="344">
        <v>0</v>
      </c>
      <c r="S151" s="344">
        <v>0</v>
      </c>
      <c r="T151" s="290"/>
      <c r="U151" s="290"/>
      <c r="V151" s="290"/>
      <c r="W151" s="290"/>
      <c r="X151" s="290"/>
      <c r="Y151" s="290"/>
      <c r="Z151" s="290"/>
      <c r="AA151" s="290"/>
      <c r="AB151" s="290"/>
      <c r="AC151" s="290"/>
      <c r="AD151" s="290"/>
      <c r="AE151" s="290"/>
      <c r="AF151" s="290"/>
      <c r="AG151" s="290"/>
      <c r="AH151" s="290"/>
      <c r="AI151" s="290"/>
    </row>
    <row r="152" spans="1:35" ht="15.6" x14ac:dyDescent="0.3">
      <c r="A152" s="290"/>
      <c r="B152" s="290"/>
      <c r="C152" s="290" t="s">
        <v>1386</v>
      </c>
      <c r="D152" s="341">
        <v>926</v>
      </c>
      <c r="E152" s="291" t="s">
        <v>1385</v>
      </c>
      <c r="F152" s="290"/>
      <c r="G152" s="344">
        <v>0</v>
      </c>
      <c r="H152" s="344">
        <v>0</v>
      </c>
      <c r="I152" s="344">
        <v>0</v>
      </c>
      <c r="J152" s="344">
        <v>0</v>
      </c>
      <c r="K152" s="344">
        <v>0</v>
      </c>
      <c r="L152" s="344">
        <v>0</v>
      </c>
      <c r="M152" s="344">
        <v>0</v>
      </c>
      <c r="N152" s="344">
        <v>0</v>
      </c>
      <c r="O152" s="344">
        <v>0</v>
      </c>
      <c r="P152" s="344">
        <v>0</v>
      </c>
      <c r="Q152" s="344">
        <v>0</v>
      </c>
      <c r="R152" s="344">
        <v>0</v>
      </c>
      <c r="S152" s="361">
        <v>0</v>
      </c>
      <c r="T152" s="290"/>
      <c r="U152" s="290"/>
      <c r="V152" s="290"/>
      <c r="W152" s="290"/>
      <c r="X152" s="290"/>
      <c r="Y152" s="290"/>
      <c r="Z152" s="290"/>
      <c r="AA152" s="290"/>
      <c r="AB152" s="290"/>
      <c r="AC152" s="290"/>
      <c r="AD152" s="290"/>
      <c r="AE152" s="290"/>
      <c r="AF152" s="290"/>
      <c r="AG152" s="290"/>
      <c r="AH152" s="290"/>
      <c r="AI152" s="290"/>
    </row>
    <row r="153" spans="1:35" ht="15.6" x14ac:dyDescent="0.3">
      <c r="A153" s="290"/>
      <c r="B153" s="290"/>
      <c r="C153" s="290" t="s">
        <v>1386</v>
      </c>
      <c r="D153" s="341">
        <v>4081</v>
      </c>
      <c r="E153" s="291" t="s">
        <v>1385</v>
      </c>
      <c r="F153" s="290"/>
      <c r="G153" s="344">
        <v>0</v>
      </c>
      <c r="H153" s="344">
        <v>0</v>
      </c>
      <c r="I153" s="344">
        <v>0</v>
      </c>
      <c r="J153" s="344">
        <v>0</v>
      </c>
      <c r="K153" s="344">
        <v>0</v>
      </c>
      <c r="L153" s="344">
        <v>0</v>
      </c>
      <c r="M153" s="344">
        <v>0</v>
      </c>
      <c r="N153" s="344">
        <v>0</v>
      </c>
      <c r="O153" s="344">
        <v>0</v>
      </c>
      <c r="P153" s="344">
        <v>0</v>
      </c>
      <c r="Q153" s="344">
        <v>0</v>
      </c>
      <c r="R153" s="344">
        <v>0</v>
      </c>
      <c r="S153" s="344">
        <v>0</v>
      </c>
      <c r="T153" s="290"/>
      <c r="U153" s="290"/>
      <c r="V153" s="290"/>
      <c r="W153" s="290"/>
      <c r="X153" s="290"/>
      <c r="Y153" s="290"/>
      <c r="Z153" s="290"/>
      <c r="AA153" s="290"/>
      <c r="AB153" s="290"/>
      <c r="AC153" s="290"/>
      <c r="AD153" s="290"/>
      <c r="AE153" s="290"/>
      <c r="AF153" s="290"/>
      <c r="AG153" s="290"/>
      <c r="AH153" s="290"/>
      <c r="AI153" s="290"/>
    </row>
    <row r="154" spans="1:35" ht="15.6" x14ac:dyDescent="0.3">
      <c r="A154" s="290"/>
      <c r="B154" s="290" t="s">
        <v>1435</v>
      </c>
      <c r="C154" s="318" t="s">
        <v>1392</v>
      </c>
      <c r="D154" s="319">
        <v>571</v>
      </c>
      <c r="E154" s="291" t="s">
        <v>1385</v>
      </c>
      <c r="F154" s="290"/>
      <c r="G154" s="344">
        <v>62575</v>
      </c>
      <c r="H154" s="344">
        <v>155023</v>
      </c>
      <c r="I154" s="344">
        <v>161450</v>
      </c>
      <c r="J154" s="344">
        <v>105855</v>
      </c>
      <c r="K154" s="344">
        <v>30976</v>
      </c>
      <c r="L154" s="344">
        <v>-120739</v>
      </c>
      <c r="M154" s="344">
        <v>122415</v>
      </c>
      <c r="N154" s="344">
        <v>409907</v>
      </c>
      <c r="O154" s="344">
        <v>41251</v>
      </c>
      <c r="P154" s="344">
        <v>55342</v>
      </c>
      <c r="Q154" s="344">
        <v>36793</v>
      </c>
      <c r="R154" s="344">
        <v>-211428</v>
      </c>
      <c r="S154" s="344">
        <v>849419</v>
      </c>
      <c r="T154" s="290"/>
      <c r="U154" s="290"/>
      <c r="V154" s="290"/>
      <c r="W154" s="290"/>
      <c r="X154" s="290"/>
      <c r="Y154" s="290"/>
      <c r="Z154" s="290"/>
      <c r="AA154" s="290"/>
      <c r="AB154" s="290"/>
      <c r="AC154" s="290"/>
      <c r="AD154" s="290"/>
      <c r="AE154" s="290"/>
      <c r="AF154" s="290"/>
      <c r="AG154" s="290"/>
      <c r="AH154" s="290"/>
      <c r="AI154" s="290"/>
    </row>
    <row r="155" spans="1:35" ht="15.6" x14ac:dyDescent="0.3">
      <c r="A155" s="290"/>
      <c r="B155" s="290"/>
      <c r="C155" s="318" t="s">
        <v>1392</v>
      </c>
      <c r="D155" s="319">
        <v>925</v>
      </c>
      <c r="E155" s="291" t="s">
        <v>1385</v>
      </c>
      <c r="F155" s="290"/>
      <c r="G155" s="344">
        <v>8</v>
      </c>
      <c r="H155" s="344">
        <v>11</v>
      </c>
      <c r="I155" s="344">
        <v>7</v>
      </c>
      <c r="J155" s="344">
        <v>19</v>
      </c>
      <c r="K155" s="344">
        <v>7</v>
      </c>
      <c r="L155" s="344">
        <v>9</v>
      </c>
      <c r="M155" s="344">
        <v>8</v>
      </c>
      <c r="N155" s="344">
        <v>9</v>
      </c>
      <c r="O155" s="344">
        <v>8</v>
      </c>
      <c r="P155" s="344">
        <v>12</v>
      </c>
      <c r="Q155" s="344">
        <v>14</v>
      </c>
      <c r="R155" s="344">
        <v>10</v>
      </c>
      <c r="S155" s="344">
        <v>119</v>
      </c>
      <c r="T155" s="290"/>
      <c r="U155" s="290"/>
      <c r="V155" s="290"/>
      <c r="W155" s="290"/>
      <c r="X155" s="290"/>
      <c r="Y155" s="290"/>
      <c r="Z155" s="290"/>
      <c r="AA155" s="290"/>
      <c r="AB155" s="290"/>
      <c r="AC155" s="290"/>
      <c r="AD155" s="290"/>
      <c r="AE155" s="290"/>
      <c r="AF155" s="290"/>
      <c r="AG155" s="290"/>
      <c r="AH155" s="290"/>
      <c r="AI155" s="290"/>
    </row>
    <row r="156" spans="1:35" ht="15.6" x14ac:dyDescent="0.3">
      <c r="A156" s="290"/>
      <c r="B156" s="290"/>
      <c r="C156" s="318" t="s">
        <v>1392</v>
      </c>
      <c r="D156" s="319">
        <v>926</v>
      </c>
      <c r="E156" s="291" t="s">
        <v>1385</v>
      </c>
      <c r="F156" s="290"/>
      <c r="G156" s="344">
        <v>967</v>
      </c>
      <c r="H156" s="344">
        <v>479</v>
      </c>
      <c r="I156" s="344">
        <v>907</v>
      </c>
      <c r="J156" s="344">
        <v>1686</v>
      </c>
      <c r="K156" s="344">
        <v>896</v>
      </c>
      <c r="L156" s="344">
        <v>1197</v>
      </c>
      <c r="M156" s="344">
        <v>1162</v>
      </c>
      <c r="N156" s="344">
        <v>1764</v>
      </c>
      <c r="O156" s="344">
        <v>942</v>
      </c>
      <c r="P156" s="344">
        <v>1454</v>
      </c>
      <c r="Q156" s="344">
        <v>434</v>
      </c>
      <c r="R156" s="344">
        <v>912</v>
      </c>
      <c r="S156" s="361">
        <v>12799</v>
      </c>
      <c r="T156" s="290"/>
      <c r="U156" s="290"/>
      <c r="V156" s="290"/>
      <c r="W156" s="290"/>
      <c r="X156" s="290"/>
      <c r="Y156" s="290"/>
      <c r="Z156" s="290"/>
      <c r="AA156" s="290"/>
      <c r="AB156" s="290"/>
      <c r="AC156" s="290"/>
      <c r="AD156" s="290"/>
      <c r="AE156" s="290"/>
      <c r="AF156" s="290"/>
      <c r="AG156" s="290"/>
      <c r="AH156" s="290"/>
      <c r="AI156" s="290"/>
    </row>
    <row r="157" spans="1:35" ht="15.6" x14ac:dyDescent="0.3">
      <c r="A157" s="290"/>
      <c r="B157" s="290"/>
      <c r="C157" s="318" t="s">
        <v>1392</v>
      </c>
      <c r="D157" s="319">
        <v>4081</v>
      </c>
      <c r="E157" s="291" t="s">
        <v>1385</v>
      </c>
      <c r="F157" s="290"/>
      <c r="G157" s="344">
        <v>270</v>
      </c>
      <c r="H157" s="344">
        <v>141</v>
      </c>
      <c r="I157" s="344">
        <v>255</v>
      </c>
      <c r="J157" s="344">
        <v>484</v>
      </c>
      <c r="K157" s="344">
        <v>251</v>
      </c>
      <c r="L157" s="344">
        <v>335</v>
      </c>
      <c r="M157" s="344">
        <v>327</v>
      </c>
      <c r="N157" s="344">
        <v>491</v>
      </c>
      <c r="O157" s="344">
        <v>264</v>
      </c>
      <c r="P157" s="344">
        <v>409</v>
      </c>
      <c r="Q157" s="344">
        <v>113</v>
      </c>
      <c r="R157" s="344">
        <v>257</v>
      </c>
      <c r="S157" s="344">
        <v>3596</v>
      </c>
      <c r="T157" s="290"/>
      <c r="U157" s="290"/>
      <c r="V157" s="290"/>
      <c r="W157" s="290"/>
      <c r="X157" s="290"/>
      <c r="Y157" s="290"/>
      <c r="Z157" s="290"/>
      <c r="AA157" s="290"/>
      <c r="AB157" s="290"/>
      <c r="AC157" s="290"/>
      <c r="AD157" s="290"/>
      <c r="AE157" s="290"/>
      <c r="AF157" s="290"/>
      <c r="AG157" s="290"/>
      <c r="AH157" s="290"/>
      <c r="AI157" s="290"/>
    </row>
    <row r="158" spans="1:35" ht="15.6" x14ac:dyDescent="0.3">
      <c r="A158" s="290"/>
      <c r="B158" s="290"/>
      <c r="C158" s="318" t="s">
        <v>1392</v>
      </c>
      <c r="D158" s="319">
        <v>549</v>
      </c>
      <c r="E158" s="291" t="s">
        <v>1385</v>
      </c>
      <c r="F158" s="290"/>
      <c r="G158" s="344">
        <v>0</v>
      </c>
      <c r="H158" s="344">
        <v>0</v>
      </c>
      <c r="I158" s="344">
        <v>0</v>
      </c>
      <c r="J158" s="344">
        <v>0</v>
      </c>
      <c r="K158" s="344">
        <v>6079</v>
      </c>
      <c r="L158" s="344">
        <v>0</v>
      </c>
      <c r="M158" s="344">
        <v>0</v>
      </c>
      <c r="N158" s="344">
        <v>0</v>
      </c>
      <c r="O158" s="344">
        <v>0</v>
      </c>
      <c r="P158" s="344">
        <v>0</v>
      </c>
      <c r="Q158" s="344">
        <v>0</v>
      </c>
      <c r="R158" s="344">
        <v>0</v>
      </c>
      <c r="S158" s="344">
        <v>6079</v>
      </c>
      <c r="T158" s="290"/>
      <c r="U158" s="290"/>
      <c r="V158" s="290"/>
      <c r="W158" s="290"/>
      <c r="X158" s="290"/>
      <c r="Y158" s="290"/>
      <c r="Z158" s="290"/>
      <c r="AA158" s="290"/>
      <c r="AB158" s="290"/>
      <c r="AC158" s="290"/>
      <c r="AD158" s="290"/>
      <c r="AE158" s="290"/>
      <c r="AF158" s="290"/>
      <c r="AG158" s="290"/>
      <c r="AH158" s="290"/>
      <c r="AI158" s="290"/>
    </row>
    <row r="159" spans="1:35" ht="15.6" x14ac:dyDescent="0.3">
      <c r="A159" s="290"/>
      <c r="B159" s="290"/>
      <c r="C159" s="318" t="s">
        <v>1392</v>
      </c>
      <c r="D159" s="319">
        <v>925</v>
      </c>
      <c r="E159" s="291" t="s">
        <v>1385</v>
      </c>
      <c r="F159" s="290"/>
      <c r="G159" s="344">
        <v>0</v>
      </c>
      <c r="H159" s="344">
        <v>0</v>
      </c>
      <c r="I159" s="344">
        <v>0</v>
      </c>
      <c r="J159" s="344">
        <v>0</v>
      </c>
      <c r="K159" s="344">
        <v>0</v>
      </c>
      <c r="L159" s="344">
        <v>0</v>
      </c>
      <c r="M159" s="344">
        <v>0</v>
      </c>
      <c r="N159" s="344">
        <v>0</v>
      </c>
      <c r="O159" s="344">
        <v>0</v>
      </c>
      <c r="P159" s="344">
        <v>0</v>
      </c>
      <c r="Q159" s="344">
        <v>0</v>
      </c>
      <c r="R159" s="344">
        <v>0</v>
      </c>
      <c r="S159" s="344">
        <v>0</v>
      </c>
      <c r="T159" s="290"/>
      <c r="U159" s="290"/>
      <c r="V159" s="290"/>
      <c r="W159" s="290"/>
      <c r="X159" s="290"/>
      <c r="Y159" s="290"/>
      <c r="Z159" s="290"/>
      <c r="AA159" s="290"/>
      <c r="AB159" s="290"/>
      <c r="AC159" s="290"/>
      <c r="AD159" s="290"/>
      <c r="AE159" s="290"/>
      <c r="AF159" s="290"/>
      <c r="AG159" s="290"/>
      <c r="AH159" s="290"/>
      <c r="AI159" s="290"/>
    </row>
    <row r="160" spans="1:35" ht="15.6" x14ac:dyDescent="0.3">
      <c r="A160" s="290"/>
      <c r="B160" s="290"/>
      <c r="C160" s="318" t="s">
        <v>1392</v>
      </c>
      <c r="D160" s="319">
        <v>926</v>
      </c>
      <c r="E160" s="291" t="s">
        <v>1385</v>
      </c>
      <c r="F160" s="290"/>
      <c r="G160" s="344">
        <v>0</v>
      </c>
      <c r="H160" s="344">
        <v>0</v>
      </c>
      <c r="I160" s="344">
        <v>0</v>
      </c>
      <c r="J160" s="344">
        <v>0</v>
      </c>
      <c r="K160" s="344">
        <v>0</v>
      </c>
      <c r="L160" s="344">
        <v>0</v>
      </c>
      <c r="M160" s="344">
        <v>0</v>
      </c>
      <c r="N160" s="344">
        <v>0</v>
      </c>
      <c r="O160" s="344">
        <v>0</v>
      </c>
      <c r="P160" s="344">
        <v>0</v>
      </c>
      <c r="Q160" s="344">
        <v>0</v>
      </c>
      <c r="R160" s="344">
        <v>0</v>
      </c>
      <c r="S160" s="361">
        <v>0</v>
      </c>
      <c r="T160" s="290"/>
      <c r="U160" s="290"/>
      <c r="V160" s="290"/>
      <c r="W160" s="290"/>
      <c r="X160" s="290"/>
      <c r="Y160" s="290"/>
      <c r="Z160" s="290"/>
      <c r="AA160" s="290"/>
      <c r="AB160" s="290"/>
      <c r="AC160" s="290"/>
      <c r="AD160" s="290"/>
      <c r="AE160" s="290"/>
      <c r="AF160" s="290"/>
      <c r="AG160" s="290"/>
      <c r="AH160" s="290"/>
      <c r="AI160" s="290"/>
    </row>
    <row r="161" spans="1:35" ht="15.6" x14ac:dyDescent="0.3">
      <c r="A161" s="290"/>
      <c r="B161" s="290"/>
      <c r="C161" s="318" t="s">
        <v>1392</v>
      </c>
      <c r="D161" s="319">
        <v>4081</v>
      </c>
      <c r="E161" s="291" t="s">
        <v>1385</v>
      </c>
      <c r="F161" s="290"/>
      <c r="G161" s="344">
        <v>0</v>
      </c>
      <c r="H161" s="344">
        <v>0</v>
      </c>
      <c r="I161" s="344">
        <v>0</v>
      </c>
      <c r="J161" s="344">
        <v>0</v>
      </c>
      <c r="K161" s="344">
        <v>0</v>
      </c>
      <c r="L161" s="344">
        <v>0</v>
      </c>
      <c r="M161" s="344">
        <v>0</v>
      </c>
      <c r="N161" s="344">
        <v>0</v>
      </c>
      <c r="O161" s="344">
        <v>0</v>
      </c>
      <c r="P161" s="344">
        <v>0</v>
      </c>
      <c r="Q161" s="344">
        <v>0</v>
      </c>
      <c r="R161" s="344">
        <v>0</v>
      </c>
      <c r="S161" s="344">
        <v>0</v>
      </c>
      <c r="T161" s="290"/>
      <c r="U161" s="290"/>
      <c r="V161" s="290"/>
      <c r="W161" s="290"/>
      <c r="X161" s="290"/>
      <c r="Y161" s="290"/>
      <c r="Z161" s="290"/>
      <c r="AA161" s="290"/>
      <c r="AB161" s="290"/>
      <c r="AC161" s="290"/>
      <c r="AD161" s="290"/>
      <c r="AE161" s="290"/>
      <c r="AF161" s="290"/>
      <c r="AG161" s="290"/>
      <c r="AH161" s="290"/>
      <c r="AI161" s="290"/>
    </row>
    <row r="162" spans="1:35" ht="15.6" x14ac:dyDescent="0.3">
      <c r="A162" s="290"/>
      <c r="B162" s="290" t="s">
        <v>1437</v>
      </c>
      <c r="C162" s="320" t="s">
        <v>1398</v>
      </c>
      <c r="D162" s="321">
        <v>570</v>
      </c>
      <c r="E162" s="291" t="s">
        <v>1383</v>
      </c>
      <c r="F162" s="290"/>
      <c r="G162" s="344">
        <v>0</v>
      </c>
      <c r="H162" s="344">
        <v>0</v>
      </c>
      <c r="I162" s="344">
        <v>0</v>
      </c>
      <c r="J162" s="344">
        <v>0</v>
      </c>
      <c r="K162" s="344">
        <v>0</v>
      </c>
      <c r="L162" s="344">
        <v>0</v>
      </c>
      <c r="M162" s="344">
        <v>0</v>
      </c>
      <c r="N162" s="344">
        <v>0</v>
      </c>
      <c r="O162" s="344">
        <v>0</v>
      </c>
      <c r="P162" s="344">
        <v>0</v>
      </c>
      <c r="Q162" s="344">
        <v>0</v>
      </c>
      <c r="R162" s="344">
        <v>0</v>
      </c>
      <c r="S162" s="344">
        <v>0</v>
      </c>
      <c r="T162" s="290"/>
      <c r="U162" s="290"/>
      <c r="V162" s="290"/>
      <c r="W162" s="290"/>
      <c r="X162" s="290"/>
      <c r="Y162" s="290"/>
      <c r="Z162" s="290"/>
      <c r="AA162" s="290"/>
      <c r="AB162" s="290"/>
      <c r="AC162" s="290"/>
      <c r="AD162" s="290"/>
      <c r="AE162" s="290"/>
      <c r="AF162" s="290"/>
      <c r="AG162" s="290"/>
      <c r="AH162" s="290"/>
      <c r="AI162" s="290"/>
    </row>
    <row r="163" spans="1:35" ht="15.6" x14ac:dyDescent="0.3">
      <c r="A163" s="290"/>
      <c r="B163" s="290"/>
      <c r="C163" s="320" t="s">
        <v>1398</v>
      </c>
      <c r="D163" s="321">
        <v>925</v>
      </c>
      <c r="E163" s="291" t="s">
        <v>1383</v>
      </c>
      <c r="F163" s="290"/>
      <c r="G163" s="344">
        <v>0</v>
      </c>
      <c r="H163" s="344">
        <v>0</v>
      </c>
      <c r="I163" s="344">
        <v>0</v>
      </c>
      <c r="J163" s="344">
        <v>0</v>
      </c>
      <c r="K163" s="344">
        <v>0</v>
      </c>
      <c r="L163" s="344">
        <v>0</v>
      </c>
      <c r="M163" s="344">
        <v>0</v>
      </c>
      <c r="N163" s="344">
        <v>0</v>
      </c>
      <c r="O163" s="344">
        <v>0</v>
      </c>
      <c r="P163" s="344">
        <v>0</v>
      </c>
      <c r="Q163" s="344">
        <v>0</v>
      </c>
      <c r="R163" s="344">
        <v>0</v>
      </c>
      <c r="S163" s="344">
        <v>0</v>
      </c>
      <c r="T163" s="290"/>
      <c r="U163" s="290"/>
      <c r="V163" s="290"/>
      <c r="W163" s="290"/>
      <c r="X163" s="290"/>
      <c r="Y163" s="290"/>
      <c r="Z163" s="290"/>
      <c r="AA163" s="290"/>
      <c r="AB163" s="290"/>
      <c r="AC163" s="290"/>
      <c r="AD163" s="290"/>
      <c r="AE163" s="290"/>
      <c r="AF163" s="290"/>
      <c r="AG163" s="290"/>
      <c r="AH163" s="290"/>
      <c r="AI163" s="290"/>
    </row>
    <row r="164" spans="1:35" ht="15.6" x14ac:dyDescent="0.3">
      <c r="A164" s="290"/>
      <c r="B164" s="290"/>
      <c r="C164" s="320" t="s">
        <v>1398</v>
      </c>
      <c r="D164" s="321">
        <v>926</v>
      </c>
      <c r="E164" s="291" t="s">
        <v>1383</v>
      </c>
      <c r="F164" s="290"/>
      <c r="G164" s="344">
        <v>0</v>
      </c>
      <c r="H164" s="344">
        <v>0</v>
      </c>
      <c r="I164" s="344">
        <v>0</v>
      </c>
      <c r="J164" s="344">
        <v>0</v>
      </c>
      <c r="K164" s="344">
        <v>0</v>
      </c>
      <c r="L164" s="344">
        <v>0</v>
      </c>
      <c r="M164" s="344">
        <v>0</v>
      </c>
      <c r="N164" s="344">
        <v>0</v>
      </c>
      <c r="O164" s="344">
        <v>0</v>
      </c>
      <c r="P164" s="344">
        <v>0</v>
      </c>
      <c r="Q164" s="344">
        <v>0</v>
      </c>
      <c r="R164" s="344">
        <v>0</v>
      </c>
      <c r="S164" s="361">
        <v>0</v>
      </c>
      <c r="T164" s="290"/>
      <c r="U164" s="290"/>
      <c r="V164" s="290"/>
      <c r="W164" s="290"/>
      <c r="X164" s="290"/>
      <c r="Y164" s="290"/>
      <c r="Z164" s="290"/>
      <c r="AA164" s="290"/>
      <c r="AB164" s="290"/>
      <c r="AC164" s="290"/>
      <c r="AD164" s="290"/>
      <c r="AE164" s="290"/>
      <c r="AF164" s="290"/>
      <c r="AG164" s="290"/>
      <c r="AH164" s="290"/>
      <c r="AI164" s="290"/>
    </row>
    <row r="165" spans="1:35" ht="15.6" x14ac:dyDescent="0.3">
      <c r="A165" s="290"/>
      <c r="B165" s="290"/>
      <c r="C165" s="320" t="s">
        <v>1398</v>
      </c>
      <c r="D165" s="321">
        <v>4081</v>
      </c>
      <c r="E165" s="291" t="s">
        <v>1383</v>
      </c>
      <c r="F165" s="290"/>
      <c r="G165" s="344">
        <v>0</v>
      </c>
      <c r="H165" s="344">
        <v>0</v>
      </c>
      <c r="I165" s="344">
        <v>0</v>
      </c>
      <c r="J165" s="344">
        <v>0</v>
      </c>
      <c r="K165" s="344">
        <v>0</v>
      </c>
      <c r="L165" s="344">
        <v>0</v>
      </c>
      <c r="M165" s="344">
        <v>0</v>
      </c>
      <c r="N165" s="344">
        <v>0</v>
      </c>
      <c r="O165" s="344">
        <v>0</v>
      </c>
      <c r="P165" s="344">
        <v>0</v>
      </c>
      <c r="Q165" s="344">
        <v>0</v>
      </c>
      <c r="R165" s="344">
        <v>0</v>
      </c>
      <c r="S165" s="344">
        <v>0</v>
      </c>
      <c r="T165" s="290"/>
      <c r="U165" s="290"/>
      <c r="V165" s="290"/>
      <c r="W165" s="290"/>
      <c r="X165" s="290"/>
      <c r="Y165" s="290"/>
      <c r="Z165" s="290"/>
      <c r="AA165" s="290"/>
      <c r="AB165" s="290"/>
      <c r="AC165" s="290"/>
      <c r="AD165" s="290"/>
      <c r="AE165" s="290"/>
      <c r="AF165" s="290"/>
      <c r="AG165" s="290"/>
      <c r="AH165" s="290"/>
      <c r="AI165" s="290"/>
    </row>
    <row r="166" spans="1:35" ht="15.6" x14ac:dyDescent="0.3">
      <c r="A166" s="290"/>
      <c r="B166" s="290" t="s">
        <v>1437</v>
      </c>
      <c r="C166" s="320" t="s">
        <v>1398</v>
      </c>
      <c r="D166" s="321">
        <v>592</v>
      </c>
      <c r="E166" s="291" t="s">
        <v>1383</v>
      </c>
      <c r="F166" s="290"/>
      <c r="G166" s="344">
        <v>0</v>
      </c>
      <c r="H166" s="344">
        <v>0</v>
      </c>
      <c r="I166" s="344">
        <v>0</v>
      </c>
      <c r="J166" s="344">
        <v>0</v>
      </c>
      <c r="K166" s="344">
        <v>0</v>
      </c>
      <c r="L166" s="344">
        <v>0</v>
      </c>
      <c r="M166" s="344">
        <v>0</v>
      </c>
      <c r="N166" s="344">
        <v>0</v>
      </c>
      <c r="O166" s="344">
        <v>0</v>
      </c>
      <c r="P166" s="344">
        <v>0</v>
      </c>
      <c r="Q166" s="344">
        <v>0</v>
      </c>
      <c r="R166" s="344">
        <v>0</v>
      </c>
      <c r="S166" s="344">
        <v>0</v>
      </c>
      <c r="T166" s="290"/>
      <c r="U166" s="290"/>
      <c r="V166" s="290"/>
      <c r="W166" s="290"/>
      <c r="X166" s="290"/>
      <c r="Y166" s="290"/>
      <c r="Z166" s="290"/>
      <c r="AA166" s="290"/>
      <c r="AB166" s="290"/>
      <c r="AC166" s="290"/>
      <c r="AD166" s="290"/>
      <c r="AE166" s="290"/>
      <c r="AF166" s="290"/>
      <c r="AG166" s="290"/>
      <c r="AH166" s="290"/>
      <c r="AI166" s="290"/>
    </row>
    <row r="167" spans="1:35" ht="15.6" x14ac:dyDescent="0.3">
      <c r="A167" s="290"/>
      <c r="B167" s="290"/>
      <c r="C167" s="320" t="s">
        <v>1398</v>
      </c>
      <c r="D167" s="321">
        <v>925</v>
      </c>
      <c r="E167" s="291" t="s">
        <v>1383</v>
      </c>
      <c r="F167" s="290"/>
      <c r="G167" s="344">
        <v>0</v>
      </c>
      <c r="H167" s="344">
        <v>0</v>
      </c>
      <c r="I167" s="344">
        <v>0</v>
      </c>
      <c r="J167" s="344">
        <v>0</v>
      </c>
      <c r="K167" s="344">
        <v>0</v>
      </c>
      <c r="L167" s="344">
        <v>0</v>
      </c>
      <c r="M167" s="344">
        <v>0</v>
      </c>
      <c r="N167" s="344">
        <v>0</v>
      </c>
      <c r="O167" s="344">
        <v>0</v>
      </c>
      <c r="P167" s="344">
        <v>0</v>
      </c>
      <c r="Q167" s="344">
        <v>0</v>
      </c>
      <c r="R167" s="344">
        <v>0</v>
      </c>
      <c r="S167" s="344">
        <v>0</v>
      </c>
      <c r="T167" s="290"/>
      <c r="U167" s="290"/>
      <c r="V167" s="290"/>
      <c r="W167" s="290"/>
      <c r="X167" s="290"/>
      <c r="Y167" s="290"/>
      <c r="Z167" s="290"/>
      <c r="AA167" s="290"/>
      <c r="AB167" s="290"/>
      <c r="AC167" s="290"/>
      <c r="AD167" s="290"/>
      <c r="AE167" s="290"/>
      <c r="AF167" s="290"/>
      <c r="AG167" s="290"/>
      <c r="AH167" s="290"/>
      <c r="AI167" s="290"/>
    </row>
    <row r="168" spans="1:35" ht="15.6" x14ac:dyDescent="0.3">
      <c r="A168" s="290"/>
      <c r="B168" s="290"/>
      <c r="C168" s="320" t="s">
        <v>1398</v>
      </c>
      <c r="D168" s="321">
        <v>926</v>
      </c>
      <c r="E168" s="291" t="s">
        <v>1383</v>
      </c>
      <c r="F168" s="290"/>
      <c r="G168" s="344">
        <v>0</v>
      </c>
      <c r="H168" s="344">
        <v>0</v>
      </c>
      <c r="I168" s="344">
        <v>0</v>
      </c>
      <c r="J168" s="344">
        <v>0</v>
      </c>
      <c r="K168" s="344">
        <v>0</v>
      </c>
      <c r="L168" s="344">
        <v>0</v>
      </c>
      <c r="M168" s="344">
        <v>0</v>
      </c>
      <c r="N168" s="344">
        <v>0</v>
      </c>
      <c r="O168" s="344">
        <v>0</v>
      </c>
      <c r="P168" s="344">
        <v>0</v>
      </c>
      <c r="Q168" s="344">
        <v>0</v>
      </c>
      <c r="R168" s="344">
        <v>0</v>
      </c>
      <c r="S168" s="361">
        <v>0</v>
      </c>
      <c r="T168" s="290"/>
      <c r="U168" s="290"/>
      <c r="V168" s="290"/>
      <c r="W168" s="290"/>
      <c r="X168" s="290"/>
      <c r="Y168" s="290"/>
      <c r="Z168" s="290"/>
      <c r="AA168" s="290"/>
      <c r="AB168" s="290"/>
      <c r="AC168" s="290"/>
      <c r="AD168" s="290"/>
      <c r="AE168" s="290"/>
      <c r="AF168" s="290"/>
      <c r="AG168" s="290"/>
      <c r="AH168" s="290"/>
      <c r="AI168" s="290"/>
    </row>
    <row r="169" spans="1:35" ht="15.6" x14ac:dyDescent="0.3">
      <c r="A169" s="290"/>
      <c r="B169" s="290"/>
      <c r="C169" s="320" t="s">
        <v>1398</v>
      </c>
      <c r="D169" s="321">
        <v>4081</v>
      </c>
      <c r="E169" s="291" t="s">
        <v>1383</v>
      </c>
      <c r="F169" s="290"/>
      <c r="G169" s="344">
        <v>0</v>
      </c>
      <c r="H169" s="344">
        <v>0</v>
      </c>
      <c r="I169" s="344">
        <v>0</v>
      </c>
      <c r="J169" s="344">
        <v>0</v>
      </c>
      <c r="K169" s="344">
        <v>0</v>
      </c>
      <c r="L169" s="344">
        <v>0</v>
      </c>
      <c r="M169" s="344">
        <v>0</v>
      </c>
      <c r="N169" s="344">
        <v>0</v>
      </c>
      <c r="O169" s="344">
        <v>0</v>
      </c>
      <c r="P169" s="344">
        <v>0</v>
      </c>
      <c r="Q169" s="344">
        <v>0</v>
      </c>
      <c r="R169" s="344">
        <v>0</v>
      </c>
      <c r="S169" s="344">
        <v>0</v>
      </c>
      <c r="T169" s="290"/>
      <c r="U169" s="290"/>
      <c r="V169" s="290"/>
      <c r="W169" s="290"/>
      <c r="X169" s="290"/>
      <c r="Y169" s="290"/>
      <c r="Z169" s="290"/>
      <c r="AA169" s="290"/>
      <c r="AB169" s="290"/>
      <c r="AC169" s="290"/>
      <c r="AD169" s="290"/>
      <c r="AE169" s="290"/>
      <c r="AF169" s="290"/>
      <c r="AG169" s="290"/>
      <c r="AH169" s="290"/>
      <c r="AI169" s="290"/>
    </row>
    <row r="170" spans="1:35" ht="15.6" x14ac:dyDescent="0.3">
      <c r="A170" s="290"/>
      <c r="B170" s="290" t="s">
        <v>1439</v>
      </c>
      <c r="C170" s="323" t="s">
        <v>1402</v>
      </c>
      <c r="D170" s="324">
        <v>581</v>
      </c>
      <c r="E170" s="291" t="s">
        <v>1383</v>
      </c>
      <c r="F170" s="290"/>
      <c r="G170" s="344">
        <v>0</v>
      </c>
      <c r="H170" s="344">
        <v>0</v>
      </c>
      <c r="I170" s="344">
        <v>0</v>
      </c>
      <c r="J170" s="344">
        <v>0</v>
      </c>
      <c r="K170" s="344">
        <v>0</v>
      </c>
      <c r="L170" s="344">
        <v>0</v>
      </c>
      <c r="M170" s="344">
        <v>0</v>
      </c>
      <c r="N170" s="344">
        <v>0</v>
      </c>
      <c r="O170" s="344">
        <v>0</v>
      </c>
      <c r="P170" s="344">
        <v>0</v>
      </c>
      <c r="Q170" s="344">
        <v>0</v>
      </c>
      <c r="R170" s="344">
        <v>0</v>
      </c>
      <c r="S170" s="344">
        <v>0</v>
      </c>
      <c r="T170" s="290"/>
      <c r="U170" s="290"/>
      <c r="V170" s="290"/>
      <c r="W170" s="290"/>
      <c r="X170" s="290"/>
      <c r="Y170" s="290"/>
      <c r="Z170" s="290"/>
      <c r="AA170" s="290"/>
      <c r="AB170" s="290"/>
      <c r="AC170" s="290"/>
      <c r="AD170" s="290"/>
      <c r="AE170" s="290"/>
      <c r="AF170" s="290"/>
      <c r="AG170" s="290"/>
      <c r="AH170" s="290"/>
      <c r="AI170" s="290"/>
    </row>
    <row r="171" spans="1:35" ht="15.6" x14ac:dyDescent="0.3">
      <c r="A171" s="290"/>
      <c r="B171" s="290"/>
      <c r="C171" s="323" t="s">
        <v>1402</v>
      </c>
      <c r="D171" s="324">
        <v>925</v>
      </c>
      <c r="E171" s="291" t="s">
        <v>1383</v>
      </c>
      <c r="F171" s="290"/>
      <c r="G171" s="344">
        <v>0</v>
      </c>
      <c r="H171" s="344">
        <v>0</v>
      </c>
      <c r="I171" s="344">
        <v>0</v>
      </c>
      <c r="J171" s="344">
        <v>0</v>
      </c>
      <c r="K171" s="344">
        <v>0</v>
      </c>
      <c r="L171" s="344">
        <v>0</v>
      </c>
      <c r="M171" s="344">
        <v>0</v>
      </c>
      <c r="N171" s="344">
        <v>0</v>
      </c>
      <c r="O171" s="344">
        <v>0</v>
      </c>
      <c r="P171" s="344">
        <v>0</v>
      </c>
      <c r="Q171" s="344">
        <v>0</v>
      </c>
      <c r="R171" s="344">
        <v>0</v>
      </c>
      <c r="S171" s="344">
        <v>0</v>
      </c>
      <c r="T171" s="290"/>
      <c r="U171" s="290"/>
      <c r="V171" s="290"/>
      <c r="W171" s="290"/>
      <c r="X171" s="290"/>
      <c r="Y171" s="290"/>
      <c r="Z171" s="290"/>
      <c r="AA171" s="290"/>
      <c r="AB171" s="290"/>
      <c r="AC171" s="290"/>
      <c r="AD171" s="290"/>
      <c r="AE171" s="290"/>
      <c r="AF171" s="290"/>
      <c r="AG171" s="290"/>
      <c r="AH171" s="290"/>
      <c r="AI171" s="290"/>
    </row>
    <row r="172" spans="1:35" ht="15.6" x14ac:dyDescent="0.3">
      <c r="A172" s="290"/>
      <c r="B172" s="290"/>
      <c r="C172" s="323" t="s">
        <v>1402</v>
      </c>
      <c r="D172" s="324">
        <v>926</v>
      </c>
      <c r="E172" s="291" t="s">
        <v>1383</v>
      </c>
      <c r="F172" s="290"/>
      <c r="G172" s="344">
        <v>0</v>
      </c>
      <c r="H172" s="344">
        <v>0</v>
      </c>
      <c r="I172" s="344">
        <v>0</v>
      </c>
      <c r="J172" s="344">
        <v>0</v>
      </c>
      <c r="K172" s="344">
        <v>0</v>
      </c>
      <c r="L172" s="344">
        <v>0</v>
      </c>
      <c r="M172" s="344">
        <v>0</v>
      </c>
      <c r="N172" s="344">
        <v>0</v>
      </c>
      <c r="O172" s="344">
        <v>0</v>
      </c>
      <c r="P172" s="344">
        <v>0</v>
      </c>
      <c r="Q172" s="344">
        <v>0</v>
      </c>
      <c r="R172" s="344">
        <v>0</v>
      </c>
      <c r="S172" s="344">
        <v>0</v>
      </c>
      <c r="T172" s="290"/>
      <c r="U172" s="290"/>
      <c r="V172" s="290"/>
      <c r="W172" s="290"/>
      <c r="X172" s="290"/>
      <c r="Y172" s="290"/>
      <c r="Z172" s="290"/>
      <c r="AA172" s="290"/>
      <c r="AB172" s="290"/>
      <c r="AC172" s="290"/>
      <c r="AD172" s="290"/>
      <c r="AE172" s="290"/>
      <c r="AF172" s="290"/>
      <c r="AG172" s="290"/>
      <c r="AH172" s="290"/>
      <c r="AI172" s="290"/>
    </row>
    <row r="173" spans="1:35" ht="15.6" x14ac:dyDescent="0.3">
      <c r="A173" s="290"/>
      <c r="B173" s="290"/>
      <c r="C173" s="323" t="s">
        <v>1402</v>
      </c>
      <c r="D173" s="324">
        <v>4081</v>
      </c>
      <c r="E173" s="291" t="s">
        <v>1383</v>
      </c>
      <c r="F173" s="290"/>
      <c r="G173" s="344">
        <v>0</v>
      </c>
      <c r="H173" s="344">
        <v>0</v>
      </c>
      <c r="I173" s="344">
        <v>0</v>
      </c>
      <c r="J173" s="344">
        <v>0</v>
      </c>
      <c r="K173" s="344">
        <v>0</v>
      </c>
      <c r="L173" s="344">
        <v>0</v>
      </c>
      <c r="M173" s="344">
        <v>0</v>
      </c>
      <c r="N173" s="344">
        <v>0</v>
      </c>
      <c r="O173" s="344">
        <v>0</v>
      </c>
      <c r="P173" s="344">
        <v>0</v>
      </c>
      <c r="Q173" s="344">
        <v>0</v>
      </c>
      <c r="R173" s="344">
        <v>0</v>
      </c>
      <c r="S173" s="344">
        <v>0</v>
      </c>
      <c r="T173" s="290"/>
      <c r="U173" s="290"/>
      <c r="V173" s="290"/>
      <c r="W173" s="290"/>
      <c r="X173" s="290"/>
      <c r="Y173" s="290"/>
      <c r="Z173" s="290"/>
      <c r="AA173" s="290"/>
      <c r="AB173" s="290"/>
      <c r="AC173" s="290"/>
      <c r="AD173" s="290"/>
      <c r="AE173" s="290"/>
      <c r="AF173" s="290"/>
      <c r="AG173" s="290"/>
      <c r="AH173" s="290"/>
      <c r="AI173" s="290"/>
    </row>
    <row r="174" spans="1:35" ht="15.6" x14ac:dyDescent="0.3">
      <c r="A174" s="290"/>
      <c r="B174" s="290" t="s">
        <v>1439</v>
      </c>
      <c r="C174" s="323" t="s">
        <v>1402</v>
      </c>
      <c r="D174" s="324">
        <v>593</v>
      </c>
      <c r="E174" s="291" t="s">
        <v>1383</v>
      </c>
      <c r="F174" s="290"/>
      <c r="G174" s="344">
        <v>28660</v>
      </c>
      <c r="H174" s="344">
        <v>19032</v>
      </c>
      <c r="I174" s="344">
        <v>25863</v>
      </c>
      <c r="J174" s="344">
        <v>28235</v>
      </c>
      <c r="K174" s="344">
        <v>15525</v>
      </c>
      <c r="L174" s="344">
        <v>24409</v>
      </c>
      <c r="M174" s="344">
        <v>32426</v>
      </c>
      <c r="N174" s="344">
        <v>3331</v>
      </c>
      <c r="O174" s="344">
        <v>5401</v>
      </c>
      <c r="P174" s="344">
        <v>15287</v>
      </c>
      <c r="Q174" s="344">
        <v>18084</v>
      </c>
      <c r="R174" s="344">
        <v>19954</v>
      </c>
      <c r="S174" s="344">
        <v>236208</v>
      </c>
      <c r="T174" s="290"/>
      <c r="U174" s="290"/>
      <c r="V174" s="290"/>
      <c r="W174" s="290"/>
      <c r="X174" s="290"/>
      <c r="Y174" s="290"/>
      <c r="Z174" s="290"/>
      <c r="AA174" s="290"/>
      <c r="AB174" s="290"/>
      <c r="AC174" s="290"/>
      <c r="AD174" s="290"/>
      <c r="AE174" s="290"/>
      <c r="AF174" s="290"/>
      <c r="AG174" s="290"/>
      <c r="AH174" s="290"/>
      <c r="AI174" s="290"/>
    </row>
    <row r="175" spans="1:35" ht="15.6" x14ac:dyDescent="0.3">
      <c r="A175" s="290"/>
      <c r="B175" s="290"/>
      <c r="C175" s="323" t="s">
        <v>1402</v>
      </c>
      <c r="D175" s="324">
        <v>925</v>
      </c>
      <c r="E175" s="291" t="s">
        <v>1383</v>
      </c>
      <c r="F175" s="290"/>
      <c r="G175" s="344">
        <v>0</v>
      </c>
      <c r="H175" s="344">
        <v>0</v>
      </c>
      <c r="I175" s="344">
        <v>0</v>
      </c>
      <c r="J175" s="344">
        <v>0</v>
      </c>
      <c r="K175" s="344">
        <v>0</v>
      </c>
      <c r="L175" s="344">
        <v>0</v>
      </c>
      <c r="M175" s="344">
        <v>0</v>
      </c>
      <c r="N175" s="344">
        <v>0</v>
      </c>
      <c r="O175" s="344">
        <v>0</v>
      </c>
      <c r="P175" s="344">
        <v>0</v>
      </c>
      <c r="Q175" s="344">
        <v>1</v>
      </c>
      <c r="R175" s="344">
        <v>1</v>
      </c>
      <c r="S175" s="344">
        <v>2</v>
      </c>
      <c r="T175" s="290"/>
      <c r="U175" s="290"/>
      <c r="V175" s="290"/>
      <c r="W175" s="290"/>
      <c r="X175" s="290"/>
      <c r="Y175" s="290"/>
      <c r="Z175" s="290"/>
      <c r="AA175" s="290"/>
      <c r="AB175" s="290"/>
      <c r="AC175" s="290"/>
      <c r="AD175" s="290"/>
      <c r="AE175" s="290"/>
      <c r="AF175" s="290"/>
      <c r="AG175" s="290"/>
      <c r="AH175" s="290"/>
      <c r="AI175" s="290"/>
    </row>
    <row r="176" spans="1:35" ht="15.6" x14ac:dyDescent="0.3">
      <c r="A176" s="290"/>
      <c r="B176" s="290"/>
      <c r="C176" s="323" t="s">
        <v>1402</v>
      </c>
      <c r="D176" s="324">
        <v>926</v>
      </c>
      <c r="E176" s="291" t="s">
        <v>1383</v>
      </c>
      <c r="F176" s="290"/>
      <c r="G176" s="344">
        <v>10</v>
      </c>
      <c r="H176" s="344">
        <v>19</v>
      </c>
      <c r="I176" s="344">
        <v>2</v>
      </c>
      <c r="J176" s="344">
        <v>9</v>
      </c>
      <c r="K176" s="344">
        <v>10</v>
      </c>
      <c r="L176" s="344">
        <v>24</v>
      </c>
      <c r="M176" s="344">
        <v>3</v>
      </c>
      <c r="N176" s="344">
        <v>1</v>
      </c>
      <c r="O176" s="344">
        <v>8</v>
      </c>
      <c r="P176" s="344">
        <v>8</v>
      </c>
      <c r="Q176" s="344">
        <v>71</v>
      </c>
      <c r="R176" s="344">
        <v>44</v>
      </c>
      <c r="S176" s="361">
        <v>207</v>
      </c>
      <c r="T176" s="290"/>
      <c r="U176" s="290"/>
      <c r="V176" s="290"/>
      <c r="W176" s="290"/>
      <c r="X176" s="290"/>
      <c r="Y176" s="290"/>
      <c r="Z176" s="290"/>
      <c r="AA176" s="290"/>
      <c r="AB176" s="290"/>
      <c r="AC176" s="290"/>
      <c r="AD176" s="290"/>
      <c r="AE176" s="290"/>
      <c r="AF176" s="290"/>
      <c r="AG176" s="290"/>
      <c r="AH176" s="290"/>
      <c r="AI176" s="290"/>
    </row>
    <row r="177" spans="1:35" ht="15.6" x14ac:dyDescent="0.3">
      <c r="A177" s="290"/>
      <c r="B177" s="290"/>
      <c r="C177" s="323" t="s">
        <v>1402</v>
      </c>
      <c r="D177" s="324">
        <v>4081</v>
      </c>
      <c r="E177" s="291" t="s">
        <v>1383</v>
      </c>
      <c r="F177" s="290"/>
      <c r="G177" s="344">
        <v>3</v>
      </c>
      <c r="H177" s="344">
        <v>5</v>
      </c>
      <c r="I177" s="344">
        <v>1</v>
      </c>
      <c r="J177" s="344">
        <v>3</v>
      </c>
      <c r="K177" s="344">
        <v>3</v>
      </c>
      <c r="L177" s="344">
        <v>7</v>
      </c>
      <c r="M177" s="344">
        <v>1</v>
      </c>
      <c r="N177" s="344">
        <v>0</v>
      </c>
      <c r="O177" s="344">
        <v>2</v>
      </c>
      <c r="P177" s="344">
        <v>2</v>
      </c>
      <c r="Q177" s="344">
        <v>20</v>
      </c>
      <c r="R177" s="344">
        <v>13</v>
      </c>
      <c r="S177" s="344">
        <v>59</v>
      </c>
      <c r="T177" s="290"/>
      <c r="U177" s="290"/>
      <c r="V177" s="290"/>
      <c r="W177" s="290"/>
      <c r="X177" s="290"/>
      <c r="Y177" s="290"/>
      <c r="Z177" s="290"/>
      <c r="AA177" s="290"/>
      <c r="AB177" s="290"/>
      <c r="AC177" s="290"/>
      <c r="AD177" s="290"/>
      <c r="AE177" s="290"/>
      <c r="AF177" s="290"/>
      <c r="AG177" s="290"/>
      <c r="AH177" s="290"/>
      <c r="AI177" s="290"/>
    </row>
    <row r="178" spans="1:35" ht="15.6" x14ac:dyDescent="0.3">
      <c r="A178" s="290"/>
      <c r="B178" s="290" t="s">
        <v>1452</v>
      </c>
      <c r="C178" s="327" t="s">
        <v>1409</v>
      </c>
      <c r="D178" s="328">
        <v>583</v>
      </c>
      <c r="E178" s="291" t="s">
        <v>1383</v>
      </c>
      <c r="F178" s="290"/>
      <c r="G178" s="344">
        <v>77157</v>
      </c>
      <c r="H178" s="344">
        <v>61954</v>
      </c>
      <c r="I178" s="344">
        <v>95972</v>
      </c>
      <c r="J178" s="344">
        <v>25043</v>
      </c>
      <c r="K178" s="344">
        <v>55630</v>
      </c>
      <c r="L178" s="344">
        <v>195125</v>
      </c>
      <c r="M178" s="344">
        <v>69926</v>
      </c>
      <c r="N178" s="344">
        <v>106273</v>
      </c>
      <c r="O178" s="344">
        <v>36940</v>
      </c>
      <c r="P178" s="344">
        <v>200869</v>
      </c>
      <c r="Q178" s="344">
        <v>153550</v>
      </c>
      <c r="R178" s="344">
        <v>236984</v>
      </c>
      <c r="S178" s="344">
        <v>1315423</v>
      </c>
      <c r="T178" s="290"/>
      <c r="U178" s="290"/>
      <c r="V178" s="290"/>
      <c r="W178" s="290"/>
      <c r="X178" s="290"/>
      <c r="Y178" s="290"/>
      <c r="Z178" s="290"/>
      <c r="AA178" s="290"/>
      <c r="AB178" s="290"/>
      <c r="AC178" s="290"/>
      <c r="AD178" s="290"/>
      <c r="AE178" s="290"/>
      <c r="AF178" s="290"/>
      <c r="AG178" s="290"/>
      <c r="AH178" s="290"/>
      <c r="AI178" s="290"/>
    </row>
    <row r="179" spans="1:35" ht="15.6" x14ac:dyDescent="0.3">
      <c r="A179" s="290"/>
      <c r="B179" s="290"/>
      <c r="C179" s="327" t="s">
        <v>1409</v>
      </c>
      <c r="D179" s="328">
        <v>925</v>
      </c>
      <c r="E179" s="291" t="s">
        <v>1383</v>
      </c>
      <c r="F179" s="290"/>
      <c r="G179" s="344">
        <v>1</v>
      </c>
      <c r="H179" s="344">
        <v>0</v>
      </c>
      <c r="I179" s="344">
        <v>0</v>
      </c>
      <c r="J179" s="344">
        <v>1</v>
      </c>
      <c r="K179" s="344">
        <v>6</v>
      </c>
      <c r="L179" s="344">
        <v>9</v>
      </c>
      <c r="M179" s="344">
        <v>9</v>
      </c>
      <c r="N179" s="344">
        <v>9</v>
      </c>
      <c r="O179" s="344">
        <v>8</v>
      </c>
      <c r="P179" s="344">
        <v>11</v>
      </c>
      <c r="Q179" s="344">
        <v>10</v>
      </c>
      <c r="R179" s="344">
        <v>8</v>
      </c>
      <c r="S179" s="344">
        <v>72</v>
      </c>
      <c r="T179" s="290"/>
      <c r="U179" s="290"/>
      <c r="V179" s="290"/>
      <c r="W179" s="290"/>
      <c r="X179" s="290"/>
      <c r="Y179" s="290"/>
      <c r="Z179" s="290"/>
      <c r="AA179" s="290"/>
      <c r="AB179" s="290"/>
      <c r="AC179" s="290"/>
      <c r="AD179" s="290"/>
      <c r="AE179" s="290"/>
      <c r="AF179" s="290"/>
      <c r="AG179" s="290"/>
      <c r="AH179" s="290"/>
      <c r="AI179" s="290"/>
    </row>
    <row r="180" spans="1:35" ht="15.6" x14ac:dyDescent="0.3">
      <c r="A180" s="290"/>
      <c r="B180" s="290"/>
      <c r="C180" s="327" t="s">
        <v>1409</v>
      </c>
      <c r="D180" s="328">
        <v>926</v>
      </c>
      <c r="E180" s="291" t="s">
        <v>1383</v>
      </c>
      <c r="F180" s="290"/>
      <c r="G180" s="344">
        <v>104</v>
      </c>
      <c r="H180" s="344">
        <v>53</v>
      </c>
      <c r="I180" s="344">
        <v>59</v>
      </c>
      <c r="J180" s="344">
        <v>46</v>
      </c>
      <c r="K180" s="344">
        <v>817</v>
      </c>
      <c r="L180" s="344">
        <v>1108</v>
      </c>
      <c r="M180" s="344">
        <v>1424</v>
      </c>
      <c r="N180" s="344">
        <v>1204</v>
      </c>
      <c r="O180" s="344">
        <v>976</v>
      </c>
      <c r="P180" s="344">
        <v>1348</v>
      </c>
      <c r="Q180" s="344">
        <v>850</v>
      </c>
      <c r="R180" s="344">
        <v>1006</v>
      </c>
      <c r="S180" s="361">
        <v>8995</v>
      </c>
      <c r="T180" s="290"/>
      <c r="U180" s="290"/>
      <c r="V180" s="290"/>
      <c r="W180" s="290"/>
      <c r="X180" s="290"/>
      <c r="Y180" s="290"/>
      <c r="Z180" s="290"/>
      <c r="AA180" s="290"/>
      <c r="AB180" s="290"/>
      <c r="AC180" s="290"/>
      <c r="AD180" s="290"/>
      <c r="AE180" s="290"/>
      <c r="AF180" s="290"/>
      <c r="AG180" s="290"/>
      <c r="AH180" s="290"/>
      <c r="AI180" s="290"/>
    </row>
    <row r="181" spans="1:35" ht="15.6" x14ac:dyDescent="0.3">
      <c r="A181" s="290"/>
      <c r="B181" s="290"/>
      <c r="C181" s="327" t="s">
        <v>1409</v>
      </c>
      <c r="D181" s="328">
        <v>4081</v>
      </c>
      <c r="E181" s="291" t="s">
        <v>1383</v>
      </c>
      <c r="F181" s="290"/>
      <c r="G181" s="344">
        <v>29</v>
      </c>
      <c r="H181" s="344">
        <v>15</v>
      </c>
      <c r="I181" s="344">
        <v>17</v>
      </c>
      <c r="J181" s="344">
        <v>13</v>
      </c>
      <c r="K181" s="344">
        <v>228</v>
      </c>
      <c r="L181" s="344">
        <v>310</v>
      </c>
      <c r="M181" s="344">
        <v>400</v>
      </c>
      <c r="N181" s="344">
        <v>337</v>
      </c>
      <c r="O181" s="344">
        <v>274</v>
      </c>
      <c r="P181" s="344">
        <v>379</v>
      </c>
      <c r="Q181" s="344">
        <v>240</v>
      </c>
      <c r="R181" s="344">
        <v>282</v>
      </c>
      <c r="S181" s="344">
        <v>2524</v>
      </c>
      <c r="T181" s="290"/>
      <c r="U181" s="290"/>
      <c r="V181" s="290"/>
      <c r="W181" s="290"/>
      <c r="X181" s="290"/>
      <c r="Y181" s="290"/>
      <c r="Z181" s="290"/>
      <c r="AA181" s="290"/>
      <c r="AB181" s="290"/>
      <c r="AC181" s="290"/>
      <c r="AD181" s="290"/>
      <c r="AE181" s="290"/>
      <c r="AF181" s="290"/>
      <c r="AG181" s="290"/>
      <c r="AH181" s="290"/>
      <c r="AI181" s="290"/>
    </row>
    <row r="182" spans="1:35" ht="15.6" x14ac:dyDescent="0.3">
      <c r="A182" s="290"/>
      <c r="B182" s="290" t="s">
        <v>1453</v>
      </c>
      <c r="C182" s="329" t="s">
        <v>1410</v>
      </c>
      <c r="D182" s="330">
        <v>563</v>
      </c>
      <c r="E182" s="291" t="s">
        <v>1385</v>
      </c>
      <c r="F182" s="290"/>
      <c r="G182" s="344">
        <v>8226</v>
      </c>
      <c r="H182" s="344">
        <v>4252</v>
      </c>
      <c r="I182" s="344">
        <v>7474</v>
      </c>
      <c r="J182" s="344">
        <v>13609</v>
      </c>
      <c r="K182" s="344">
        <v>14919</v>
      </c>
      <c r="L182" s="344">
        <v>137145</v>
      </c>
      <c r="M182" s="344">
        <v>8959</v>
      </c>
      <c r="N182" s="344">
        <v>15266</v>
      </c>
      <c r="O182" s="344">
        <v>11536</v>
      </c>
      <c r="P182" s="344">
        <v>12063</v>
      </c>
      <c r="Q182" s="344">
        <v>11215</v>
      </c>
      <c r="R182" s="344">
        <v>15496</v>
      </c>
      <c r="S182" s="344">
        <v>260160</v>
      </c>
      <c r="T182" s="290"/>
      <c r="U182" s="290"/>
      <c r="V182" s="290"/>
      <c r="W182" s="290"/>
      <c r="X182" s="290"/>
      <c r="Y182" s="290"/>
      <c r="Z182" s="290"/>
      <c r="AA182" s="290"/>
      <c r="AB182" s="290"/>
      <c r="AC182" s="290"/>
      <c r="AD182" s="290"/>
      <c r="AE182" s="290"/>
      <c r="AF182" s="290"/>
      <c r="AG182" s="290"/>
      <c r="AH182" s="290"/>
      <c r="AI182" s="290"/>
    </row>
    <row r="183" spans="1:35" ht="15.6" x14ac:dyDescent="0.3">
      <c r="A183" s="290"/>
      <c r="B183" s="290"/>
      <c r="C183" s="329" t="s">
        <v>1410</v>
      </c>
      <c r="D183" s="330">
        <v>925</v>
      </c>
      <c r="E183" s="291" t="s">
        <v>1385</v>
      </c>
      <c r="F183" s="290"/>
      <c r="G183" s="344">
        <v>19</v>
      </c>
      <c r="H183" s="344">
        <v>10</v>
      </c>
      <c r="I183" s="344">
        <v>16</v>
      </c>
      <c r="J183" s="344">
        <v>42</v>
      </c>
      <c r="K183" s="344">
        <v>31</v>
      </c>
      <c r="L183" s="344">
        <v>39</v>
      </c>
      <c r="M183" s="344">
        <v>17</v>
      </c>
      <c r="N183" s="344">
        <v>31</v>
      </c>
      <c r="O183" s="344">
        <v>26</v>
      </c>
      <c r="P183" s="344">
        <v>27</v>
      </c>
      <c r="Q183" s="344">
        <v>40</v>
      </c>
      <c r="R183" s="344">
        <v>35</v>
      </c>
      <c r="S183" s="344">
        <v>332</v>
      </c>
      <c r="T183" s="290"/>
      <c r="U183" s="290"/>
      <c r="V183" s="290"/>
      <c r="W183" s="290"/>
      <c r="X183" s="290"/>
      <c r="Y183" s="290"/>
      <c r="Z183" s="290"/>
      <c r="AA183" s="290"/>
      <c r="AB183" s="290"/>
      <c r="AC183" s="290"/>
      <c r="AD183" s="290"/>
      <c r="AE183" s="290"/>
      <c r="AF183" s="290"/>
      <c r="AG183" s="290"/>
      <c r="AH183" s="290"/>
      <c r="AI183" s="290"/>
    </row>
    <row r="184" spans="1:35" ht="15.6" x14ac:dyDescent="0.3">
      <c r="A184" s="290"/>
      <c r="B184" s="290"/>
      <c r="C184" s="329" t="s">
        <v>1410</v>
      </c>
      <c r="D184" s="330">
        <v>926</v>
      </c>
      <c r="E184" s="291" t="s">
        <v>1385</v>
      </c>
      <c r="F184" s="290"/>
      <c r="G184" s="344">
        <v>2354</v>
      </c>
      <c r="H184" s="344">
        <v>1196</v>
      </c>
      <c r="I184" s="344">
        <v>2120</v>
      </c>
      <c r="J184" s="344">
        <v>3760</v>
      </c>
      <c r="K184" s="344">
        <v>4261</v>
      </c>
      <c r="L184" s="344">
        <v>4776</v>
      </c>
      <c r="M184" s="344">
        <v>2540</v>
      </c>
      <c r="N184" s="344">
        <v>4090</v>
      </c>
      <c r="O184" s="344">
        <v>3282</v>
      </c>
      <c r="P184" s="344">
        <v>3423</v>
      </c>
      <c r="Q184" s="344">
        <v>3433</v>
      </c>
      <c r="R184" s="344">
        <v>4407</v>
      </c>
      <c r="S184" s="344">
        <v>39641</v>
      </c>
      <c r="T184" s="290"/>
      <c r="U184" s="290"/>
      <c r="V184" s="290"/>
      <c r="W184" s="290"/>
      <c r="X184" s="290"/>
      <c r="Y184" s="290"/>
      <c r="Z184" s="290"/>
      <c r="AA184" s="290"/>
      <c r="AB184" s="290"/>
      <c r="AC184" s="290"/>
      <c r="AD184" s="290"/>
      <c r="AE184" s="290"/>
      <c r="AF184" s="290"/>
      <c r="AG184" s="290"/>
      <c r="AH184" s="290"/>
      <c r="AI184" s="290"/>
    </row>
    <row r="185" spans="1:35" ht="15.6" x14ac:dyDescent="0.3">
      <c r="A185" s="290"/>
      <c r="B185" s="290"/>
      <c r="C185" s="329" t="s">
        <v>1410</v>
      </c>
      <c r="D185" s="330">
        <v>4081</v>
      </c>
      <c r="E185" s="291" t="s">
        <v>1385</v>
      </c>
      <c r="F185" s="290"/>
      <c r="G185" s="344">
        <v>658</v>
      </c>
      <c r="H185" s="344">
        <v>338</v>
      </c>
      <c r="I185" s="344">
        <v>595</v>
      </c>
      <c r="J185" s="344">
        <v>1080</v>
      </c>
      <c r="K185" s="344">
        <v>1191</v>
      </c>
      <c r="L185" s="344">
        <v>1337</v>
      </c>
      <c r="M185" s="344">
        <v>714</v>
      </c>
      <c r="N185" s="344">
        <v>1144</v>
      </c>
      <c r="O185" s="344">
        <v>921</v>
      </c>
      <c r="P185" s="344">
        <v>962</v>
      </c>
      <c r="Q185" s="344">
        <v>968</v>
      </c>
      <c r="R185" s="344">
        <v>1237</v>
      </c>
      <c r="S185" s="361">
        <v>11146</v>
      </c>
      <c r="T185" s="290"/>
      <c r="U185" s="290"/>
      <c r="V185" s="290"/>
      <c r="W185" s="290"/>
      <c r="X185" s="290"/>
      <c r="Y185" s="290"/>
      <c r="Z185" s="290"/>
      <c r="AA185" s="290"/>
      <c r="AB185" s="290"/>
      <c r="AC185" s="290"/>
      <c r="AD185" s="290"/>
      <c r="AE185" s="290"/>
      <c r="AF185" s="290"/>
      <c r="AG185" s="290"/>
      <c r="AH185" s="290"/>
      <c r="AI185" s="290"/>
    </row>
    <row r="186" spans="1:35" ht="15.6" x14ac:dyDescent="0.3">
      <c r="A186" s="290"/>
      <c r="B186" s="290" t="s">
        <v>1453</v>
      </c>
      <c r="C186" s="329" t="s">
        <v>1410</v>
      </c>
      <c r="D186" s="330">
        <v>562</v>
      </c>
      <c r="E186" s="291" t="s">
        <v>1385</v>
      </c>
      <c r="F186" s="290"/>
      <c r="G186" s="344">
        <v>4928</v>
      </c>
      <c r="H186" s="344">
        <v>6586</v>
      </c>
      <c r="I186" s="344">
        <v>2786</v>
      </c>
      <c r="J186" s="344">
        <v>5710</v>
      </c>
      <c r="K186" s="344">
        <v>16535</v>
      </c>
      <c r="L186" s="344">
        <v>13585</v>
      </c>
      <c r="M186" s="344">
        <v>31721</v>
      </c>
      <c r="N186" s="344">
        <v>22404</v>
      </c>
      <c r="O186" s="344">
        <v>14533</v>
      </c>
      <c r="P186" s="344">
        <v>16606</v>
      </c>
      <c r="Q186" s="344">
        <v>10839</v>
      </c>
      <c r="R186" s="344">
        <v>13698</v>
      </c>
      <c r="S186" s="344">
        <v>159933</v>
      </c>
      <c r="T186" s="290"/>
      <c r="U186" s="290"/>
      <c r="V186" s="290"/>
      <c r="W186" s="290"/>
      <c r="X186" s="290"/>
      <c r="Y186" s="290"/>
      <c r="Z186" s="290"/>
      <c r="AA186" s="290"/>
      <c r="AB186" s="290"/>
      <c r="AC186" s="290"/>
      <c r="AD186" s="290"/>
      <c r="AE186" s="290"/>
      <c r="AF186" s="290"/>
      <c r="AG186" s="290"/>
      <c r="AH186" s="290"/>
      <c r="AI186" s="290"/>
    </row>
    <row r="187" spans="1:35" ht="15.6" x14ac:dyDescent="0.3">
      <c r="A187" s="290"/>
      <c r="B187" s="290"/>
      <c r="C187" s="329" t="s">
        <v>1410</v>
      </c>
      <c r="D187" s="330">
        <v>925</v>
      </c>
      <c r="E187" s="291" t="s">
        <v>1385</v>
      </c>
      <c r="F187" s="290"/>
      <c r="G187" s="344">
        <v>10</v>
      </c>
      <c r="H187" s="344">
        <v>15</v>
      </c>
      <c r="I187" s="344">
        <v>6</v>
      </c>
      <c r="J187" s="344">
        <v>18</v>
      </c>
      <c r="K187" s="344">
        <v>21</v>
      </c>
      <c r="L187" s="344">
        <v>16</v>
      </c>
      <c r="M187" s="344">
        <v>7</v>
      </c>
      <c r="N187" s="344">
        <v>16</v>
      </c>
      <c r="O187" s="344">
        <v>8</v>
      </c>
      <c r="P187" s="344">
        <v>17</v>
      </c>
      <c r="Q187" s="344">
        <v>11</v>
      </c>
      <c r="R187" s="344">
        <v>16</v>
      </c>
      <c r="S187" s="344">
        <v>162</v>
      </c>
      <c r="T187" s="290"/>
      <c r="U187" s="290"/>
      <c r="V187" s="290"/>
      <c r="W187" s="290"/>
      <c r="X187" s="290"/>
      <c r="Y187" s="290"/>
      <c r="Z187" s="290"/>
      <c r="AA187" s="290"/>
      <c r="AB187" s="290"/>
      <c r="AC187" s="290"/>
      <c r="AD187" s="290"/>
      <c r="AE187" s="290"/>
      <c r="AF187" s="290"/>
      <c r="AG187" s="290"/>
      <c r="AH187" s="290"/>
      <c r="AI187" s="290"/>
    </row>
    <row r="188" spans="1:35" ht="15.6" x14ac:dyDescent="0.3">
      <c r="A188" s="290"/>
      <c r="B188" s="290"/>
      <c r="C188" s="329" t="s">
        <v>1410</v>
      </c>
      <c r="D188" s="330">
        <v>926</v>
      </c>
      <c r="E188" s="291" t="s">
        <v>1385</v>
      </c>
      <c r="F188" s="290"/>
      <c r="G188" s="344">
        <v>1313</v>
      </c>
      <c r="H188" s="344">
        <v>1728</v>
      </c>
      <c r="I188" s="344">
        <v>786</v>
      </c>
      <c r="J188" s="344">
        <v>1579</v>
      </c>
      <c r="K188" s="344">
        <v>2954</v>
      </c>
      <c r="L188" s="344">
        <v>1905</v>
      </c>
      <c r="M188" s="344">
        <v>1115</v>
      </c>
      <c r="N188" s="344">
        <v>2186</v>
      </c>
      <c r="O188" s="344">
        <v>1016</v>
      </c>
      <c r="P188" s="344">
        <v>2180</v>
      </c>
      <c r="Q188" s="344">
        <v>979</v>
      </c>
      <c r="R188" s="344">
        <v>1939</v>
      </c>
      <c r="S188" s="361">
        <v>19680</v>
      </c>
      <c r="T188" s="290"/>
      <c r="U188" s="290"/>
      <c r="V188" s="290"/>
      <c r="W188" s="290"/>
      <c r="X188" s="290"/>
      <c r="Y188" s="290"/>
      <c r="Z188" s="290"/>
      <c r="AA188" s="290"/>
      <c r="AB188" s="290"/>
      <c r="AC188" s="290"/>
      <c r="AD188" s="290"/>
      <c r="AE188" s="290"/>
      <c r="AF188" s="290"/>
      <c r="AG188" s="290"/>
      <c r="AH188" s="290"/>
      <c r="AI188" s="290"/>
    </row>
    <row r="189" spans="1:35" ht="15.6" x14ac:dyDescent="0.3">
      <c r="A189" s="290"/>
      <c r="B189" s="290"/>
      <c r="C189" s="329" t="s">
        <v>1410</v>
      </c>
      <c r="D189" s="330">
        <v>4081</v>
      </c>
      <c r="E189" s="291" t="s">
        <v>1385</v>
      </c>
      <c r="F189" s="290"/>
      <c r="G189" s="344">
        <v>367</v>
      </c>
      <c r="H189" s="344">
        <v>489</v>
      </c>
      <c r="I189" s="344">
        <v>221</v>
      </c>
      <c r="J189" s="344">
        <v>453</v>
      </c>
      <c r="K189" s="344">
        <v>826</v>
      </c>
      <c r="L189" s="344">
        <v>533</v>
      </c>
      <c r="M189" s="344">
        <v>313</v>
      </c>
      <c r="N189" s="344">
        <v>611</v>
      </c>
      <c r="O189" s="344">
        <v>285</v>
      </c>
      <c r="P189" s="344">
        <v>613</v>
      </c>
      <c r="Q189" s="344">
        <v>276</v>
      </c>
      <c r="R189" s="344">
        <v>544</v>
      </c>
      <c r="S189" s="344">
        <v>5531</v>
      </c>
      <c r="T189" s="290"/>
      <c r="U189" s="290"/>
      <c r="V189" s="290"/>
      <c r="W189" s="290"/>
      <c r="X189" s="290"/>
      <c r="Y189" s="290"/>
      <c r="Z189" s="290"/>
      <c r="AA189" s="290"/>
      <c r="AB189" s="290"/>
      <c r="AC189" s="290"/>
      <c r="AD189" s="290"/>
      <c r="AE189" s="290"/>
      <c r="AF189" s="290"/>
      <c r="AG189" s="290"/>
      <c r="AH189" s="290"/>
      <c r="AI189" s="290"/>
    </row>
    <row r="190" spans="1:35" ht="15.6" x14ac:dyDescent="0.3">
      <c r="A190" s="290"/>
      <c r="B190" s="290" t="s">
        <v>1454</v>
      </c>
      <c r="C190" s="331" t="s">
        <v>1415</v>
      </c>
      <c r="D190" s="332">
        <v>593</v>
      </c>
      <c r="E190" s="291" t="s">
        <v>1383</v>
      </c>
      <c r="F190" s="290"/>
      <c r="G190" s="344">
        <v>49090</v>
      </c>
      <c r="H190" s="344">
        <v>46146</v>
      </c>
      <c r="I190" s="344">
        <v>62066</v>
      </c>
      <c r="J190" s="344">
        <v>86183</v>
      </c>
      <c r="K190" s="344">
        <v>47275</v>
      </c>
      <c r="L190" s="344">
        <v>80411</v>
      </c>
      <c r="M190" s="344">
        <v>77384</v>
      </c>
      <c r="N190" s="344">
        <v>71924</v>
      </c>
      <c r="O190" s="344">
        <v>72151</v>
      </c>
      <c r="P190" s="344">
        <v>78919</v>
      </c>
      <c r="Q190" s="344">
        <v>72740</v>
      </c>
      <c r="R190" s="344">
        <v>249221</v>
      </c>
      <c r="S190" s="344">
        <v>993513</v>
      </c>
      <c r="T190" s="290"/>
      <c r="U190" s="290"/>
      <c r="V190" s="290"/>
      <c r="W190" s="290"/>
      <c r="X190" s="290"/>
      <c r="Y190" s="290"/>
      <c r="Z190" s="290"/>
      <c r="AA190" s="290"/>
      <c r="AB190" s="290"/>
      <c r="AC190" s="290"/>
      <c r="AD190" s="290"/>
      <c r="AE190" s="290"/>
      <c r="AF190" s="290"/>
      <c r="AG190" s="290"/>
      <c r="AH190" s="290"/>
      <c r="AI190" s="290"/>
    </row>
    <row r="191" spans="1:35" ht="15.6" x14ac:dyDescent="0.3">
      <c r="A191" s="290"/>
      <c r="B191" s="290"/>
      <c r="C191" s="331" t="s">
        <v>1415</v>
      </c>
      <c r="D191" s="332">
        <v>925</v>
      </c>
      <c r="E191" s="291" t="s">
        <v>1383</v>
      </c>
      <c r="F191" s="290"/>
      <c r="G191" s="344">
        <v>112</v>
      </c>
      <c r="H191" s="344">
        <v>99</v>
      </c>
      <c r="I191" s="344">
        <v>99</v>
      </c>
      <c r="J191" s="344">
        <v>179</v>
      </c>
      <c r="K191" s="344">
        <v>97</v>
      </c>
      <c r="L191" s="344">
        <v>112</v>
      </c>
      <c r="M191" s="344">
        <v>90</v>
      </c>
      <c r="N191" s="344">
        <v>130</v>
      </c>
      <c r="O191" s="344">
        <v>107</v>
      </c>
      <c r="P191" s="344">
        <v>109</v>
      </c>
      <c r="Q191" s="344">
        <v>169</v>
      </c>
      <c r="R191" s="344">
        <v>96</v>
      </c>
      <c r="S191" s="344">
        <v>1399</v>
      </c>
      <c r="T191" s="290"/>
      <c r="U191" s="290"/>
      <c r="V191" s="290"/>
      <c r="W191" s="290"/>
      <c r="X191" s="290"/>
      <c r="Y191" s="290"/>
      <c r="Z191" s="290"/>
      <c r="AA191" s="290"/>
      <c r="AB191" s="290"/>
      <c r="AC191" s="290"/>
      <c r="AD191" s="290"/>
      <c r="AE191" s="290"/>
      <c r="AF191" s="290"/>
      <c r="AG191" s="290"/>
      <c r="AH191" s="290"/>
      <c r="AI191" s="290"/>
    </row>
    <row r="192" spans="1:35" ht="15.6" x14ac:dyDescent="0.3">
      <c r="A192" s="290"/>
      <c r="B192" s="290"/>
      <c r="C192" s="331" t="s">
        <v>1415</v>
      </c>
      <c r="D192" s="332">
        <v>926</v>
      </c>
      <c r="E192" s="291" t="s">
        <v>1383</v>
      </c>
      <c r="F192" s="290"/>
      <c r="G192" s="344">
        <v>8138</v>
      </c>
      <c r="H192" s="344">
        <v>11354</v>
      </c>
      <c r="I192" s="344">
        <v>12777</v>
      </c>
      <c r="J192" s="344">
        <v>16064</v>
      </c>
      <c r="K192" s="344">
        <v>6705</v>
      </c>
      <c r="L192" s="344">
        <v>13582</v>
      </c>
      <c r="M192" s="344">
        <v>13397</v>
      </c>
      <c r="N192" s="344">
        <v>17250</v>
      </c>
      <c r="O192" s="344">
        <v>13064</v>
      </c>
      <c r="P192" s="344">
        <v>12910</v>
      </c>
      <c r="Q192" s="344">
        <v>14501</v>
      </c>
      <c r="R192" s="344">
        <v>8913</v>
      </c>
      <c r="S192" s="361">
        <v>148654</v>
      </c>
      <c r="T192" s="290"/>
      <c r="U192" s="290"/>
      <c r="V192" s="290"/>
      <c r="W192" s="290"/>
      <c r="X192" s="290"/>
      <c r="Y192" s="290"/>
      <c r="Z192" s="290"/>
      <c r="AA192" s="290"/>
      <c r="AB192" s="290"/>
      <c r="AC192" s="290"/>
      <c r="AD192" s="290"/>
      <c r="AE192" s="290"/>
      <c r="AF192" s="290"/>
      <c r="AG192" s="290"/>
      <c r="AH192" s="290"/>
      <c r="AI192" s="290"/>
    </row>
    <row r="193" spans="1:35" ht="15.6" x14ac:dyDescent="0.3">
      <c r="A193" s="290"/>
      <c r="B193" s="290"/>
      <c r="C193" s="331" t="s">
        <v>1415</v>
      </c>
      <c r="D193" s="332">
        <v>4081</v>
      </c>
      <c r="E193" s="291" t="s">
        <v>1383</v>
      </c>
      <c r="F193" s="290"/>
      <c r="G193" s="344">
        <v>2297</v>
      </c>
      <c r="H193" s="344">
        <v>3213</v>
      </c>
      <c r="I193" s="344">
        <v>3586</v>
      </c>
      <c r="J193" s="344">
        <v>4609</v>
      </c>
      <c r="K193" s="344">
        <v>1896</v>
      </c>
      <c r="L193" s="344">
        <v>3800</v>
      </c>
      <c r="M193" s="344">
        <v>3766</v>
      </c>
      <c r="N193" s="344">
        <v>4821</v>
      </c>
      <c r="O193" s="344">
        <v>3662</v>
      </c>
      <c r="P193" s="344">
        <v>3630</v>
      </c>
      <c r="Q193" s="344">
        <v>4087</v>
      </c>
      <c r="R193" s="344">
        <v>2513</v>
      </c>
      <c r="S193" s="344">
        <v>41880</v>
      </c>
      <c r="T193" s="290"/>
      <c r="U193" s="290"/>
      <c r="V193" s="290"/>
      <c r="W193" s="290"/>
      <c r="X193" s="290"/>
      <c r="Y193" s="290"/>
      <c r="Z193" s="290"/>
      <c r="AA193" s="290"/>
      <c r="AB193" s="290"/>
      <c r="AC193" s="290"/>
      <c r="AD193" s="290"/>
      <c r="AE193" s="290"/>
      <c r="AF193" s="290"/>
      <c r="AG193" s="290"/>
      <c r="AH193" s="290"/>
      <c r="AI193" s="290"/>
    </row>
    <row r="194" spans="1:35" ht="15.6" x14ac:dyDescent="0.3">
      <c r="A194" s="290"/>
      <c r="B194" s="290" t="s">
        <v>1455</v>
      </c>
      <c r="C194" s="290" t="s">
        <v>1420</v>
      </c>
      <c r="D194" s="310">
        <v>593</v>
      </c>
      <c r="E194" s="291" t="s">
        <v>1383</v>
      </c>
      <c r="F194" s="290"/>
      <c r="G194" s="344">
        <v>0</v>
      </c>
      <c r="H194" s="344">
        <v>0</v>
      </c>
      <c r="I194" s="344">
        <v>0</v>
      </c>
      <c r="J194" s="344">
        <v>0</v>
      </c>
      <c r="K194" s="344">
        <v>0</v>
      </c>
      <c r="L194" s="344">
        <v>0</v>
      </c>
      <c r="M194" s="344">
        <v>0</v>
      </c>
      <c r="N194" s="344">
        <v>0</v>
      </c>
      <c r="O194" s="344">
        <v>0</v>
      </c>
      <c r="P194" s="344">
        <v>0</v>
      </c>
      <c r="Q194" s="344">
        <v>0</v>
      </c>
      <c r="R194" s="344">
        <v>0</v>
      </c>
      <c r="S194" s="344">
        <v>0</v>
      </c>
      <c r="T194" s="290"/>
      <c r="U194" s="290"/>
      <c r="V194" s="290"/>
      <c r="W194" s="290"/>
      <c r="X194" s="290"/>
      <c r="Y194" s="290"/>
      <c r="Z194" s="290"/>
      <c r="AA194" s="290"/>
      <c r="AB194" s="290"/>
      <c r="AC194" s="290"/>
      <c r="AD194" s="290"/>
      <c r="AE194" s="290"/>
      <c r="AF194" s="290"/>
      <c r="AG194" s="290"/>
      <c r="AH194" s="290"/>
      <c r="AI194" s="290"/>
    </row>
    <row r="195" spans="1:35" ht="15.6" x14ac:dyDescent="0.3">
      <c r="A195" s="290"/>
      <c r="B195" s="290"/>
      <c r="C195" s="290" t="s">
        <v>1420</v>
      </c>
      <c r="D195" s="310">
        <v>925</v>
      </c>
      <c r="E195" s="291" t="s">
        <v>1383</v>
      </c>
      <c r="F195" s="290"/>
      <c r="G195" s="344">
        <v>0</v>
      </c>
      <c r="H195" s="344">
        <v>0</v>
      </c>
      <c r="I195" s="344">
        <v>0</v>
      </c>
      <c r="J195" s="344">
        <v>0</v>
      </c>
      <c r="K195" s="344">
        <v>0</v>
      </c>
      <c r="L195" s="344">
        <v>0</v>
      </c>
      <c r="M195" s="344">
        <v>0</v>
      </c>
      <c r="N195" s="344">
        <v>0</v>
      </c>
      <c r="O195" s="344">
        <v>0</v>
      </c>
      <c r="P195" s="344">
        <v>0</v>
      </c>
      <c r="Q195" s="344">
        <v>0</v>
      </c>
      <c r="R195" s="344">
        <v>0</v>
      </c>
      <c r="S195" s="344">
        <v>0</v>
      </c>
      <c r="T195" s="290"/>
      <c r="U195" s="290"/>
      <c r="V195" s="290"/>
      <c r="W195" s="290"/>
      <c r="X195" s="290"/>
      <c r="Y195" s="290"/>
      <c r="Z195" s="290"/>
      <c r="AA195" s="290"/>
      <c r="AB195" s="290"/>
      <c r="AC195" s="290"/>
      <c r="AD195" s="290"/>
      <c r="AE195" s="290"/>
      <c r="AF195" s="290"/>
      <c r="AG195" s="290"/>
      <c r="AH195" s="290"/>
      <c r="AI195" s="290"/>
    </row>
    <row r="196" spans="1:35" ht="15.6" x14ac:dyDescent="0.3">
      <c r="A196" s="290"/>
      <c r="B196" s="290"/>
      <c r="C196" s="290" t="s">
        <v>1420</v>
      </c>
      <c r="D196" s="310">
        <v>926</v>
      </c>
      <c r="E196" s="291" t="s">
        <v>1383</v>
      </c>
      <c r="F196" s="290"/>
      <c r="G196" s="362">
        <v>0</v>
      </c>
      <c r="H196" s="362">
        <v>0</v>
      </c>
      <c r="I196" s="362">
        <v>0</v>
      </c>
      <c r="J196" s="362">
        <v>0</v>
      </c>
      <c r="K196" s="362">
        <v>0</v>
      </c>
      <c r="L196" s="362">
        <v>0</v>
      </c>
      <c r="M196" s="362">
        <v>0</v>
      </c>
      <c r="N196" s="362">
        <v>0</v>
      </c>
      <c r="O196" s="362">
        <v>0</v>
      </c>
      <c r="P196" s="362">
        <v>0</v>
      </c>
      <c r="Q196" s="362">
        <v>0</v>
      </c>
      <c r="R196" s="362">
        <v>0</v>
      </c>
      <c r="S196" s="362">
        <v>0</v>
      </c>
      <c r="T196" s="290"/>
      <c r="U196" s="290"/>
      <c r="V196" s="290"/>
      <c r="W196" s="290"/>
      <c r="X196" s="290"/>
      <c r="Y196" s="290"/>
      <c r="Z196" s="290"/>
      <c r="AA196" s="290"/>
      <c r="AB196" s="290"/>
      <c r="AC196" s="290"/>
      <c r="AD196" s="290"/>
      <c r="AE196" s="290"/>
      <c r="AF196" s="290"/>
      <c r="AG196" s="290"/>
      <c r="AH196" s="290"/>
      <c r="AI196" s="290"/>
    </row>
    <row r="197" spans="1:35" ht="15.6" x14ac:dyDescent="0.3">
      <c r="A197" s="290"/>
      <c r="B197" s="290"/>
      <c r="C197" s="290" t="s">
        <v>1420</v>
      </c>
      <c r="D197" s="310">
        <v>4081</v>
      </c>
      <c r="E197" s="291" t="s">
        <v>1383</v>
      </c>
      <c r="F197" s="290"/>
      <c r="G197" s="344">
        <v>0</v>
      </c>
      <c r="H197" s="344">
        <v>0</v>
      </c>
      <c r="I197" s="344">
        <v>0</v>
      </c>
      <c r="J197" s="344">
        <v>0</v>
      </c>
      <c r="K197" s="344">
        <v>0</v>
      </c>
      <c r="L197" s="344">
        <v>0</v>
      </c>
      <c r="M197" s="344">
        <v>0</v>
      </c>
      <c r="N197" s="344">
        <v>0</v>
      </c>
      <c r="O197" s="344">
        <v>0</v>
      </c>
      <c r="P197" s="344">
        <v>0</v>
      </c>
      <c r="Q197" s="344">
        <v>0</v>
      </c>
      <c r="R197" s="344">
        <v>0</v>
      </c>
      <c r="S197" s="344">
        <v>0</v>
      </c>
      <c r="T197" s="290"/>
      <c r="U197" s="290"/>
      <c r="V197" s="290"/>
      <c r="W197" s="290"/>
      <c r="X197" s="290"/>
      <c r="Y197" s="290"/>
      <c r="Z197" s="290"/>
      <c r="AA197" s="290"/>
      <c r="AB197" s="290"/>
      <c r="AC197" s="290"/>
      <c r="AD197" s="290"/>
      <c r="AE197" s="290"/>
      <c r="AF197" s="290"/>
      <c r="AG197" s="290"/>
      <c r="AH197" s="290"/>
      <c r="AI197" s="290"/>
    </row>
    <row r="198" spans="1:35" ht="15.6" x14ac:dyDescent="0.3">
      <c r="A198" s="290"/>
      <c r="B198" s="290"/>
      <c r="C198" s="290" t="s">
        <v>1420</v>
      </c>
      <c r="D198" s="310">
        <v>594</v>
      </c>
      <c r="E198" s="291" t="s">
        <v>1383</v>
      </c>
      <c r="F198" s="290"/>
      <c r="G198" s="344">
        <v>7588</v>
      </c>
      <c r="H198" s="344">
        <v>3882</v>
      </c>
      <c r="I198" s="344">
        <v>6969</v>
      </c>
      <c r="J198" s="344">
        <v>2969</v>
      </c>
      <c r="K198" s="344">
        <v>4076</v>
      </c>
      <c r="L198" s="344">
        <v>5360</v>
      </c>
      <c r="M198" s="344">
        <v>4418</v>
      </c>
      <c r="N198" s="344">
        <v>5056</v>
      </c>
      <c r="O198" s="344">
        <v>11414</v>
      </c>
      <c r="P198" s="344">
        <v>210</v>
      </c>
      <c r="Q198" s="344">
        <v>902100</v>
      </c>
      <c r="R198" s="344">
        <v>11400</v>
      </c>
      <c r="S198" s="344">
        <v>965442</v>
      </c>
      <c r="T198" s="290"/>
      <c r="U198" s="290"/>
      <c r="V198" s="290"/>
      <c r="W198" s="290"/>
      <c r="X198" s="290"/>
      <c r="Y198" s="290"/>
      <c r="Z198" s="290"/>
      <c r="AA198" s="290"/>
      <c r="AB198" s="290"/>
      <c r="AC198" s="290"/>
      <c r="AD198" s="290"/>
      <c r="AE198" s="290"/>
      <c r="AF198" s="290"/>
      <c r="AG198" s="290"/>
      <c r="AH198" s="290"/>
      <c r="AI198" s="290"/>
    </row>
    <row r="199" spans="1:35" ht="15.6" x14ac:dyDescent="0.3">
      <c r="A199" s="290"/>
      <c r="B199" s="290"/>
      <c r="C199" s="290" t="s">
        <v>1420</v>
      </c>
      <c r="D199" s="310">
        <v>925</v>
      </c>
      <c r="E199" s="291" t="s">
        <v>1383</v>
      </c>
      <c r="F199" s="290"/>
      <c r="G199" s="344">
        <v>11</v>
      </c>
      <c r="H199" s="344">
        <v>0</v>
      </c>
      <c r="I199" s="344">
        <v>0</v>
      </c>
      <c r="J199" s="344">
        <v>0</v>
      </c>
      <c r="K199" s="344">
        <v>0</v>
      </c>
      <c r="L199" s="344">
        <v>3</v>
      </c>
      <c r="M199" s="344">
        <v>0</v>
      </c>
      <c r="N199" s="344">
        <v>0</v>
      </c>
      <c r="O199" s="344">
        <v>9</v>
      </c>
      <c r="P199" s="344">
        <v>0</v>
      </c>
      <c r="Q199" s="344">
        <v>0</v>
      </c>
      <c r="R199" s="344">
        <v>0</v>
      </c>
      <c r="S199" s="344">
        <v>23</v>
      </c>
      <c r="T199" s="290"/>
      <c r="U199" s="290"/>
      <c r="V199" s="290"/>
      <c r="W199" s="290"/>
      <c r="X199" s="290"/>
      <c r="Y199" s="290"/>
      <c r="Z199" s="290"/>
      <c r="AA199" s="290"/>
      <c r="AB199" s="290"/>
      <c r="AC199" s="290"/>
      <c r="AD199" s="290"/>
      <c r="AE199" s="290"/>
      <c r="AF199" s="290"/>
      <c r="AG199" s="290"/>
      <c r="AH199" s="290"/>
      <c r="AI199" s="290"/>
    </row>
    <row r="200" spans="1:35" ht="15.6" x14ac:dyDescent="0.3">
      <c r="A200" s="290"/>
      <c r="B200" s="290"/>
      <c r="C200" s="290" t="s">
        <v>1420</v>
      </c>
      <c r="D200" s="310">
        <v>926</v>
      </c>
      <c r="E200" s="291" t="s">
        <v>1383</v>
      </c>
      <c r="F200" s="290"/>
      <c r="G200" s="362">
        <v>1359</v>
      </c>
      <c r="H200" s="362">
        <v>0</v>
      </c>
      <c r="I200" s="362">
        <v>0</v>
      </c>
      <c r="J200" s="362">
        <v>0</v>
      </c>
      <c r="K200" s="362">
        <v>0</v>
      </c>
      <c r="L200" s="362">
        <v>345</v>
      </c>
      <c r="M200" s="362">
        <v>0</v>
      </c>
      <c r="N200" s="362">
        <v>0</v>
      </c>
      <c r="O200" s="362">
        <v>1177</v>
      </c>
      <c r="P200" s="362">
        <v>-1159</v>
      </c>
      <c r="Q200" s="362">
        <v>181</v>
      </c>
      <c r="R200" s="362">
        <v>0</v>
      </c>
      <c r="S200" s="361">
        <v>1904</v>
      </c>
      <c r="T200" s="290"/>
      <c r="U200" s="290"/>
      <c r="V200" s="290"/>
      <c r="W200" s="290"/>
      <c r="X200" s="290"/>
      <c r="Y200" s="290"/>
      <c r="Z200" s="290"/>
      <c r="AA200" s="290"/>
      <c r="AB200" s="290"/>
      <c r="AC200" s="290"/>
      <c r="AD200" s="290"/>
      <c r="AE200" s="290"/>
      <c r="AF200" s="290"/>
      <c r="AG200" s="290"/>
      <c r="AH200" s="290"/>
      <c r="AI200" s="290"/>
    </row>
    <row r="201" spans="1:35" ht="15.6" x14ac:dyDescent="0.3">
      <c r="A201" s="290"/>
      <c r="B201" s="290"/>
      <c r="C201" s="290" t="s">
        <v>1420</v>
      </c>
      <c r="D201" s="310">
        <v>4081</v>
      </c>
      <c r="E201" s="291" t="s">
        <v>1383</v>
      </c>
      <c r="F201" s="290"/>
      <c r="G201" s="344">
        <v>380</v>
      </c>
      <c r="H201" s="344">
        <v>0</v>
      </c>
      <c r="I201" s="344">
        <v>0</v>
      </c>
      <c r="J201" s="344">
        <v>0</v>
      </c>
      <c r="K201" s="344">
        <v>0</v>
      </c>
      <c r="L201" s="344">
        <v>97</v>
      </c>
      <c r="M201" s="344">
        <v>0</v>
      </c>
      <c r="N201" s="344">
        <v>0</v>
      </c>
      <c r="O201" s="344">
        <v>330</v>
      </c>
      <c r="P201" s="344">
        <v>-320</v>
      </c>
      <c r="Q201" s="344">
        <v>50</v>
      </c>
      <c r="R201" s="344">
        <v>0</v>
      </c>
      <c r="S201" s="344">
        <v>536</v>
      </c>
      <c r="T201" s="290"/>
      <c r="U201" s="290"/>
      <c r="V201" s="290"/>
      <c r="W201" s="290"/>
      <c r="X201" s="290"/>
      <c r="Y201" s="290"/>
      <c r="Z201" s="290"/>
      <c r="AA201" s="290"/>
      <c r="AB201" s="290"/>
      <c r="AC201" s="290"/>
      <c r="AD201" s="290"/>
      <c r="AE201" s="290"/>
      <c r="AF201" s="290"/>
      <c r="AG201" s="290"/>
      <c r="AH201" s="290"/>
      <c r="AI201" s="290"/>
    </row>
    <row r="202" spans="1:35" ht="15.6" x14ac:dyDescent="0.3">
      <c r="A202" s="290"/>
      <c r="B202" s="290"/>
      <c r="C202" s="290"/>
      <c r="D202" s="310"/>
      <c r="E202" s="291"/>
      <c r="F202" s="290"/>
      <c r="G202" s="344"/>
      <c r="H202" s="344"/>
      <c r="I202" s="344"/>
      <c r="J202" s="344"/>
      <c r="K202" s="344"/>
      <c r="L202" s="344"/>
      <c r="M202" s="344"/>
      <c r="N202" s="344"/>
      <c r="O202" s="344"/>
      <c r="P202" s="344"/>
      <c r="Q202" s="344"/>
      <c r="R202" s="344"/>
      <c r="S202" s="344"/>
      <c r="T202" s="290"/>
      <c r="U202" s="290"/>
      <c r="V202" s="290"/>
      <c r="W202" s="290"/>
      <c r="X202" s="290"/>
      <c r="Y202" s="290"/>
      <c r="Z202" s="290"/>
      <c r="AA202" s="290"/>
      <c r="AB202" s="290"/>
      <c r="AC202" s="290"/>
      <c r="AD202" s="290"/>
      <c r="AE202" s="290"/>
      <c r="AF202" s="290"/>
      <c r="AG202" s="290"/>
      <c r="AH202" s="290"/>
      <c r="AI202" s="290"/>
    </row>
    <row r="203" spans="1:35" ht="15.6" x14ac:dyDescent="0.3">
      <c r="A203" s="290"/>
      <c r="B203" s="290"/>
      <c r="C203" s="290" t="s">
        <v>1456</v>
      </c>
      <c r="D203" s="310"/>
      <c r="E203" s="291"/>
      <c r="F203" s="290"/>
      <c r="G203" s="358">
        <v>2310296</v>
      </c>
      <c r="H203" s="358">
        <v>2732397</v>
      </c>
      <c r="I203" s="358">
        <v>3046211</v>
      </c>
      <c r="J203" s="358">
        <v>2538543</v>
      </c>
      <c r="K203" s="358">
        <v>2731319</v>
      </c>
      <c r="L203" s="358">
        <v>2753094</v>
      </c>
      <c r="M203" s="358">
        <v>3177768</v>
      </c>
      <c r="N203" s="358">
        <v>3161179</v>
      </c>
      <c r="O203" s="358">
        <v>2237177</v>
      </c>
      <c r="P203" s="358">
        <v>2886622</v>
      </c>
      <c r="Q203" s="358">
        <v>4164912</v>
      </c>
      <c r="R203" s="358">
        <v>3059563</v>
      </c>
      <c r="S203" s="358">
        <v>34799082</v>
      </c>
      <c r="T203" s="290"/>
      <c r="U203" s="290"/>
      <c r="V203" s="290"/>
      <c r="W203" s="290"/>
      <c r="X203" s="290"/>
      <c r="Y203" s="290"/>
      <c r="Z203" s="290"/>
      <c r="AA203" s="290"/>
      <c r="AB203" s="290"/>
      <c r="AC203" s="290"/>
      <c r="AD203" s="290"/>
      <c r="AE203" s="290"/>
      <c r="AF203" s="290"/>
      <c r="AG203" s="290"/>
      <c r="AH203" s="290"/>
      <c r="AI203" s="290"/>
    </row>
    <row r="204" spans="1:35" ht="15.6" x14ac:dyDescent="0.3">
      <c r="A204" s="46"/>
      <c r="B204" s="46" t="s">
        <v>1457</v>
      </c>
      <c r="C204" s="46" t="s">
        <v>1420</v>
      </c>
      <c r="D204" s="334">
        <v>431</v>
      </c>
      <c r="E204" s="335" t="s">
        <v>1383</v>
      </c>
      <c r="F204" s="46"/>
      <c r="G204" s="352">
        <v>4228</v>
      </c>
      <c r="H204" s="352">
        <v>4213</v>
      </c>
      <c r="I204" s="352">
        <v>5647</v>
      </c>
      <c r="J204" s="352">
        <v>5589</v>
      </c>
      <c r="K204" s="352">
        <v>5532</v>
      </c>
      <c r="L204" s="352">
        <v>5475</v>
      </c>
      <c r="M204" s="352">
        <v>5418</v>
      </c>
      <c r="N204" s="352">
        <v>5360</v>
      </c>
      <c r="O204" s="352">
        <v>5302</v>
      </c>
      <c r="P204" s="352">
        <v>5245</v>
      </c>
      <c r="Q204" s="352">
        <v>5187</v>
      </c>
      <c r="R204" s="352">
        <v>5129</v>
      </c>
      <c r="S204" s="352">
        <v>62326</v>
      </c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</row>
    <row r="205" spans="1:35" ht="15.6" x14ac:dyDescent="0.3">
      <c r="A205" s="297"/>
      <c r="B205" s="297"/>
      <c r="C205" s="297" t="s">
        <v>1458</v>
      </c>
      <c r="D205" s="297"/>
      <c r="E205" s="297"/>
      <c r="F205" s="297"/>
      <c r="G205" s="359">
        <v>2314524</v>
      </c>
      <c r="H205" s="359">
        <v>2736610</v>
      </c>
      <c r="I205" s="359">
        <v>3051858</v>
      </c>
      <c r="J205" s="359">
        <v>2544132</v>
      </c>
      <c r="K205" s="359">
        <v>2736852</v>
      </c>
      <c r="L205" s="359">
        <v>2758569</v>
      </c>
      <c r="M205" s="359">
        <v>3183186</v>
      </c>
      <c r="N205" s="359">
        <v>3166539</v>
      </c>
      <c r="O205" s="359">
        <v>2242480</v>
      </c>
      <c r="P205" s="359">
        <v>2891867</v>
      </c>
      <c r="Q205" s="359">
        <v>4170099</v>
      </c>
      <c r="R205" s="359">
        <v>3064692</v>
      </c>
      <c r="S205" s="359">
        <v>34861408</v>
      </c>
      <c r="T205" s="297"/>
      <c r="U205" s="337">
        <v>0</v>
      </c>
      <c r="V205" s="297"/>
      <c r="W205" s="297"/>
      <c r="X205" s="297"/>
      <c r="Y205" s="297"/>
      <c r="Z205" s="297"/>
      <c r="AA205" s="297"/>
      <c r="AB205" s="297"/>
      <c r="AC205" s="297"/>
      <c r="AD205" s="297"/>
      <c r="AE205" s="297"/>
      <c r="AF205" s="297"/>
      <c r="AG205" s="297"/>
      <c r="AH205" s="297"/>
      <c r="AI205" s="297"/>
    </row>
    <row r="206" spans="1:35" x14ac:dyDescent="0.25">
      <c r="A206" s="290"/>
      <c r="B206" s="290"/>
      <c r="C206" s="290"/>
      <c r="D206" s="290"/>
      <c r="E206" s="290"/>
      <c r="F206" s="290"/>
      <c r="G206" s="344">
        <v>0</v>
      </c>
      <c r="H206" s="344">
        <v>0</v>
      </c>
      <c r="I206" s="344">
        <v>0</v>
      </c>
      <c r="J206" s="344">
        <v>-1</v>
      </c>
      <c r="K206" s="344">
        <v>0</v>
      </c>
      <c r="L206" s="344">
        <v>0</v>
      </c>
      <c r="M206" s="344">
        <v>0</v>
      </c>
      <c r="N206" s="344">
        <v>0</v>
      </c>
      <c r="O206" s="344">
        <v>-1</v>
      </c>
      <c r="P206" s="344">
        <v>0</v>
      </c>
      <c r="Q206" s="344">
        <v>0</v>
      </c>
      <c r="R206" s="344">
        <v>0</v>
      </c>
      <c r="S206" s="344">
        <v>0</v>
      </c>
      <c r="T206" s="290"/>
      <c r="U206" s="290"/>
      <c r="V206" s="290"/>
      <c r="W206" s="290"/>
      <c r="X206" s="290"/>
      <c r="Y206" s="290"/>
      <c r="Z206" s="290"/>
      <c r="AA206" s="290"/>
      <c r="AB206" s="290"/>
      <c r="AC206" s="290"/>
      <c r="AD206" s="290"/>
      <c r="AE206" s="290"/>
      <c r="AF206" s="290"/>
      <c r="AG206" s="290"/>
      <c r="AH206" s="290"/>
      <c r="AI206" s="290"/>
    </row>
    <row r="207" spans="1:35" x14ac:dyDescent="0.25">
      <c r="A207" s="290"/>
      <c r="B207" s="290"/>
      <c r="C207" s="290"/>
      <c r="D207" s="290"/>
      <c r="E207" s="290"/>
      <c r="F207" s="290"/>
      <c r="G207" s="344"/>
      <c r="H207" s="344"/>
      <c r="I207" s="344"/>
      <c r="J207" s="344"/>
      <c r="K207" s="344"/>
      <c r="L207" s="344"/>
      <c r="M207" s="344"/>
      <c r="N207" s="344"/>
      <c r="O207" s="344"/>
      <c r="P207" s="344"/>
      <c r="Q207" s="344"/>
      <c r="R207" s="344"/>
      <c r="S207" s="344"/>
      <c r="T207" s="290"/>
      <c r="U207" s="290"/>
      <c r="V207" s="290"/>
      <c r="W207" s="290"/>
      <c r="X207" s="290"/>
      <c r="Y207" s="290"/>
      <c r="Z207" s="290"/>
      <c r="AA207" s="290"/>
      <c r="AB207" s="290"/>
      <c r="AC207" s="290"/>
      <c r="AD207" s="290"/>
      <c r="AE207" s="290"/>
      <c r="AF207" s="290"/>
      <c r="AG207" s="290"/>
      <c r="AH207" s="290"/>
      <c r="AI207" s="290"/>
    </row>
    <row r="208" spans="1:35" x14ac:dyDescent="0.25">
      <c r="A208" s="290"/>
      <c r="B208" s="290"/>
      <c r="C208" s="290"/>
      <c r="D208" s="290"/>
      <c r="E208" s="290"/>
      <c r="F208" s="290"/>
      <c r="G208" s="344"/>
      <c r="H208" s="344"/>
      <c r="I208" s="344"/>
      <c r="J208" s="344"/>
      <c r="K208" s="344"/>
      <c r="L208" s="344"/>
      <c r="M208" s="344"/>
      <c r="N208" s="344"/>
      <c r="O208" s="344"/>
      <c r="P208" s="344"/>
      <c r="Q208" s="344"/>
      <c r="R208" s="344"/>
      <c r="S208" s="344"/>
      <c r="T208" s="290"/>
      <c r="U208" s="290"/>
      <c r="V208" s="290"/>
      <c r="W208" s="290"/>
      <c r="X208" s="290"/>
      <c r="Y208" s="290"/>
      <c r="Z208" s="290"/>
      <c r="AA208" s="290"/>
      <c r="AB208" s="290"/>
      <c r="AC208" s="290"/>
      <c r="AD208" s="290"/>
      <c r="AE208" s="290"/>
      <c r="AF208" s="290"/>
      <c r="AG208" s="290"/>
      <c r="AH208" s="290"/>
      <c r="AI208" s="290"/>
    </row>
    <row r="209" spans="1:35" x14ac:dyDescent="0.25">
      <c r="A209" s="290"/>
      <c r="B209" s="290"/>
      <c r="C209" s="290"/>
      <c r="D209" s="290"/>
      <c r="E209" s="290"/>
      <c r="F209" s="290"/>
      <c r="G209" s="344"/>
      <c r="H209" s="344"/>
      <c r="I209" s="344"/>
      <c r="J209" s="344"/>
      <c r="K209" s="360"/>
      <c r="L209" s="344"/>
      <c r="M209" s="344"/>
      <c r="N209" s="344"/>
      <c r="O209" s="344"/>
      <c r="P209" s="344"/>
      <c r="Q209" s="344"/>
      <c r="R209" s="344"/>
      <c r="S209" s="344"/>
      <c r="T209" s="290"/>
      <c r="U209" s="290"/>
      <c r="V209" s="290"/>
      <c r="W209" s="290"/>
      <c r="X209" s="290"/>
      <c r="Y209" s="290"/>
      <c r="Z209" s="290"/>
      <c r="AA209" s="290"/>
      <c r="AB209" s="290"/>
      <c r="AC209" s="290"/>
      <c r="AD209" s="290"/>
      <c r="AE209" s="290"/>
      <c r="AF209" s="290"/>
      <c r="AG209" s="290"/>
      <c r="AH209" s="290"/>
      <c r="AI209" s="290"/>
    </row>
    <row r="210" spans="1:35" x14ac:dyDescent="0.25">
      <c r="A210" s="290"/>
      <c r="B210" s="290"/>
      <c r="C210" s="290"/>
      <c r="D210" s="290"/>
      <c r="E210" s="290"/>
      <c r="F210" s="290"/>
      <c r="G210" s="344"/>
      <c r="H210" s="344"/>
      <c r="I210" s="344"/>
      <c r="J210" s="344"/>
      <c r="K210" s="360"/>
      <c r="L210" s="344"/>
      <c r="M210" s="344"/>
      <c r="N210" s="344"/>
      <c r="O210" s="344"/>
      <c r="P210" s="344"/>
      <c r="Q210" s="344"/>
      <c r="R210" s="344"/>
      <c r="S210" s="344"/>
      <c r="T210" s="290"/>
      <c r="U210" s="290"/>
      <c r="V210" s="290"/>
      <c r="W210" s="290"/>
      <c r="X210" s="290"/>
      <c r="Y210" s="290"/>
      <c r="Z210" s="290"/>
      <c r="AA210" s="290"/>
      <c r="AB210" s="290"/>
      <c r="AC210" s="290"/>
      <c r="AD210" s="290"/>
      <c r="AE210" s="290"/>
      <c r="AF210" s="290"/>
      <c r="AG210" s="290"/>
      <c r="AH210" s="290"/>
      <c r="AI210" s="290"/>
    </row>
    <row r="211" spans="1:35" x14ac:dyDescent="0.25">
      <c r="A211" s="290"/>
      <c r="B211" s="290"/>
      <c r="C211" s="290"/>
      <c r="D211" s="290"/>
      <c r="E211" s="290"/>
      <c r="F211" s="290"/>
      <c r="G211" s="344"/>
      <c r="H211" s="344"/>
      <c r="I211" s="344"/>
      <c r="J211" s="344"/>
      <c r="K211" s="360"/>
      <c r="L211" s="344"/>
      <c r="M211" s="344"/>
      <c r="N211" s="344"/>
      <c r="O211" s="344"/>
      <c r="P211" s="344"/>
      <c r="Q211" s="344"/>
      <c r="R211" s="344"/>
      <c r="S211" s="344"/>
      <c r="T211" s="290"/>
      <c r="U211" s="290"/>
      <c r="V211" s="290"/>
      <c r="W211" s="290"/>
      <c r="X211" s="290"/>
      <c r="Y211" s="290"/>
      <c r="Z211" s="290"/>
      <c r="AA211" s="290"/>
      <c r="AB211" s="290"/>
      <c r="AC211" s="290"/>
      <c r="AD211" s="290"/>
      <c r="AE211" s="290"/>
      <c r="AF211" s="290"/>
      <c r="AG211" s="290"/>
      <c r="AH211" s="290"/>
      <c r="AI211" s="290"/>
    </row>
    <row r="212" spans="1:35" x14ac:dyDescent="0.25">
      <c r="A212" s="290"/>
      <c r="B212" s="290"/>
      <c r="C212" s="290"/>
      <c r="D212" s="290"/>
      <c r="E212" s="290"/>
      <c r="F212" s="290"/>
      <c r="G212" s="344"/>
      <c r="H212" s="344"/>
      <c r="I212" s="344"/>
      <c r="J212" s="344"/>
      <c r="K212" s="360"/>
      <c r="L212" s="344"/>
      <c r="M212" s="344"/>
      <c r="N212" s="344"/>
      <c r="O212" s="344"/>
      <c r="P212" s="344"/>
      <c r="Q212" s="344"/>
      <c r="R212" s="344"/>
      <c r="S212" s="344"/>
      <c r="T212" s="290"/>
      <c r="U212" s="290"/>
      <c r="V212" s="290"/>
      <c r="W212" s="290"/>
      <c r="X212" s="290"/>
      <c r="Y212" s="290"/>
      <c r="Z212" s="290"/>
      <c r="AA212" s="290"/>
      <c r="AB212" s="290"/>
      <c r="AC212" s="290"/>
      <c r="AD212" s="290"/>
      <c r="AE212" s="290"/>
      <c r="AF212" s="290"/>
      <c r="AG212" s="290"/>
      <c r="AH212" s="290"/>
      <c r="AI212" s="290"/>
    </row>
    <row r="213" spans="1:35" x14ac:dyDescent="0.25">
      <c r="A213" s="290"/>
      <c r="B213" s="290"/>
      <c r="C213" s="290"/>
      <c r="D213" s="290"/>
      <c r="E213" s="290"/>
      <c r="F213" s="290"/>
      <c r="G213" s="344"/>
      <c r="H213" s="344"/>
      <c r="I213" s="344"/>
      <c r="J213" s="344"/>
      <c r="K213" s="360"/>
      <c r="L213" s="344"/>
      <c r="M213" s="344"/>
      <c r="N213" s="344"/>
      <c r="O213" s="344"/>
      <c r="P213" s="344"/>
      <c r="Q213" s="344"/>
      <c r="R213" s="344"/>
      <c r="S213" s="344"/>
      <c r="T213" s="290"/>
      <c r="U213" s="290"/>
      <c r="V213" s="290"/>
      <c r="W213" s="290"/>
      <c r="X213" s="290"/>
      <c r="Y213" s="290"/>
      <c r="Z213" s="290"/>
      <c r="AA213" s="290"/>
      <c r="AB213" s="290"/>
      <c r="AC213" s="290"/>
      <c r="AD213" s="290"/>
      <c r="AE213" s="290"/>
      <c r="AF213" s="290"/>
      <c r="AG213" s="290"/>
      <c r="AH213" s="290"/>
      <c r="AI213" s="290"/>
    </row>
    <row r="214" spans="1:35" x14ac:dyDescent="0.25">
      <c r="A214" s="290"/>
      <c r="B214" s="290"/>
      <c r="C214" s="290"/>
      <c r="D214" s="290"/>
      <c r="E214" s="290"/>
      <c r="F214" s="290"/>
      <c r="G214" s="344"/>
      <c r="H214" s="344"/>
      <c r="I214" s="344"/>
      <c r="J214" s="344"/>
      <c r="K214" s="360"/>
      <c r="L214" s="344"/>
      <c r="M214" s="344"/>
      <c r="N214" s="344"/>
      <c r="O214" s="344"/>
      <c r="P214" s="344"/>
      <c r="Q214" s="344"/>
      <c r="R214" s="344"/>
      <c r="S214" s="344"/>
      <c r="T214" s="290"/>
      <c r="U214" s="290"/>
      <c r="V214" s="290"/>
      <c r="W214" s="290"/>
      <c r="X214" s="290"/>
      <c r="Y214" s="290"/>
      <c r="Z214" s="290"/>
      <c r="AA214" s="290"/>
      <c r="AB214" s="290"/>
      <c r="AC214" s="290"/>
      <c r="AD214" s="290"/>
      <c r="AE214" s="290"/>
      <c r="AF214" s="290"/>
      <c r="AG214" s="290"/>
      <c r="AH214" s="290"/>
      <c r="AI214" s="290"/>
    </row>
    <row r="215" spans="1:35" x14ac:dyDescent="0.25">
      <c r="A215" s="290"/>
      <c r="B215" s="290"/>
      <c r="C215" s="290"/>
      <c r="D215" s="290"/>
      <c r="E215" s="290"/>
      <c r="F215" s="290"/>
      <c r="G215" s="344"/>
      <c r="H215" s="344"/>
      <c r="I215" s="344"/>
      <c r="J215" s="344"/>
      <c r="K215" s="360"/>
      <c r="L215" s="344"/>
      <c r="M215" s="344"/>
      <c r="N215" s="344"/>
      <c r="O215" s="344"/>
      <c r="P215" s="344"/>
      <c r="Q215" s="344"/>
      <c r="R215" s="344"/>
      <c r="S215" s="344"/>
      <c r="T215" s="290"/>
      <c r="U215" s="290"/>
      <c r="V215" s="290"/>
      <c r="W215" s="290"/>
      <c r="X215" s="290"/>
      <c r="Y215" s="290"/>
      <c r="Z215" s="290"/>
      <c r="AA215" s="290"/>
      <c r="AB215" s="290"/>
      <c r="AC215" s="290"/>
      <c r="AD215" s="290"/>
      <c r="AE215" s="290"/>
      <c r="AF215" s="290"/>
      <c r="AG215" s="290"/>
      <c r="AH215" s="290"/>
      <c r="AI215" s="290"/>
    </row>
    <row r="216" spans="1:35" x14ac:dyDescent="0.25">
      <c r="A216" s="290"/>
      <c r="B216" s="290"/>
      <c r="C216" s="290"/>
      <c r="D216" s="290"/>
      <c r="E216" s="290"/>
      <c r="F216" s="290"/>
      <c r="G216" s="344"/>
      <c r="H216" s="344"/>
      <c r="I216" s="344"/>
      <c r="J216" s="344"/>
      <c r="K216" s="360"/>
      <c r="L216" s="344"/>
      <c r="M216" s="344"/>
      <c r="N216" s="344"/>
      <c r="O216" s="344"/>
      <c r="P216" s="344"/>
      <c r="Q216" s="344"/>
      <c r="R216" s="344"/>
      <c r="S216" s="344"/>
      <c r="T216" s="290"/>
      <c r="U216" s="290"/>
      <c r="V216" s="290"/>
      <c r="W216" s="290"/>
      <c r="X216" s="290"/>
      <c r="Y216" s="290"/>
      <c r="Z216" s="290"/>
      <c r="AA216" s="290"/>
      <c r="AB216" s="290"/>
      <c r="AC216" s="290"/>
      <c r="AD216" s="290"/>
      <c r="AE216" s="290"/>
      <c r="AF216" s="290"/>
      <c r="AG216" s="290"/>
      <c r="AH216" s="290"/>
      <c r="AI216" s="290"/>
    </row>
    <row r="217" spans="1:35" x14ac:dyDescent="0.25">
      <c r="A217" s="290"/>
      <c r="B217" s="290"/>
      <c r="C217" s="290"/>
      <c r="D217" s="290"/>
      <c r="E217" s="290"/>
      <c r="F217" s="290"/>
      <c r="G217" s="344"/>
      <c r="H217" s="344"/>
      <c r="I217" s="344"/>
      <c r="J217" s="344"/>
      <c r="K217" s="344"/>
      <c r="L217" s="344"/>
      <c r="M217" s="344"/>
      <c r="N217" s="344"/>
      <c r="O217" s="344"/>
      <c r="P217" s="344"/>
      <c r="Q217" s="344"/>
      <c r="R217" s="344"/>
      <c r="S217" s="344"/>
      <c r="T217" s="290"/>
      <c r="U217" s="290"/>
      <c r="V217" s="290"/>
      <c r="W217" s="290"/>
      <c r="X217" s="290"/>
      <c r="Y217" s="290"/>
      <c r="Z217" s="290"/>
      <c r="AA217" s="290"/>
      <c r="AB217" s="290"/>
      <c r="AC217" s="290"/>
      <c r="AD217" s="290"/>
      <c r="AE217" s="290"/>
      <c r="AF217" s="290"/>
      <c r="AG217" s="290"/>
      <c r="AH217" s="290"/>
      <c r="AI217" s="290"/>
    </row>
    <row r="218" spans="1:35" x14ac:dyDescent="0.25">
      <c r="A218" s="290"/>
      <c r="B218" s="290"/>
      <c r="C218" s="290"/>
      <c r="D218" s="290"/>
      <c r="E218" s="290"/>
      <c r="F218" s="290"/>
      <c r="G218" s="344"/>
      <c r="H218" s="344"/>
      <c r="I218" s="344"/>
      <c r="J218" s="344"/>
      <c r="K218" s="344"/>
      <c r="L218" s="344"/>
      <c r="M218" s="344"/>
      <c r="N218" s="344"/>
      <c r="O218" s="344"/>
      <c r="P218" s="344"/>
      <c r="Q218" s="344"/>
      <c r="R218" s="344"/>
      <c r="S218" s="344"/>
      <c r="T218" s="290"/>
      <c r="U218" s="290"/>
      <c r="V218" s="290"/>
      <c r="W218" s="290"/>
      <c r="X218" s="290"/>
      <c r="Y218" s="290"/>
      <c r="Z218" s="290"/>
      <c r="AA218" s="290"/>
      <c r="AB218" s="290"/>
      <c r="AC218" s="290"/>
      <c r="AD218" s="290"/>
      <c r="AE218" s="290"/>
      <c r="AF218" s="290"/>
      <c r="AG218" s="290"/>
      <c r="AH218" s="290"/>
      <c r="AI218" s="290"/>
    </row>
    <row r="219" spans="1:35" x14ac:dyDescent="0.25">
      <c r="A219" s="290"/>
      <c r="B219" s="290"/>
      <c r="C219" s="290"/>
      <c r="D219" s="290"/>
      <c r="E219" s="290"/>
      <c r="F219" s="290"/>
      <c r="G219" s="344"/>
      <c r="H219" s="344"/>
      <c r="I219" s="344"/>
      <c r="J219" s="344"/>
      <c r="K219" s="344"/>
      <c r="L219" s="344"/>
      <c r="M219" s="344"/>
      <c r="N219" s="344"/>
      <c r="O219" s="344"/>
      <c r="P219" s="344"/>
      <c r="Q219" s="344"/>
      <c r="R219" s="344"/>
      <c r="S219" s="344"/>
      <c r="T219" s="290"/>
      <c r="U219" s="290"/>
      <c r="V219" s="290"/>
      <c r="W219" s="290"/>
      <c r="X219" s="290"/>
      <c r="Y219" s="290"/>
      <c r="Z219" s="290"/>
      <c r="AA219" s="290"/>
      <c r="AB219" s="290"/>
      <c r="AC219" s="290"/>
      <c r="AD219" s="290"/>
      <c r="AE219" s="290"/>
      <c r="AF219" s="290"/>
      <c r="AG219" s="290"/>
      <c r="AH219" s="290"/>
      <c r="AI219" s="290"/>
    </row>
    <row r="220" spans="1:35" x14ac:dyDescent="0.25">
      <c r="A220" s="290"/>
      <c r="B220" s="290"/>
      <c r="C220" s="290"/>
      <c r="D220" s="290"/>
      <c r="E220" s="290"/>
      <c r="F220" s="290"/>
      <c r="G220" s="344"/>
      <c r="H220" s="344"/>
      <c r="I220" s="344"/>
      <c r="J220" s="344"/>
      <c r="K220" s="344"/>
      <c r="L220" s="344"/>
      <c r="M220" s="344"/>
      <c r="N220" s="344"/>
      <c r="O220" s="344"/>
      <c r="P220" s="344"/>
      <c r="Q220" s="344"/>
      <c r="R220" s="344"/>
      <c r="S220" s="344"/>
      <c r="T220" s="290"/>
      <c r="U220" s="290"/>
      <c r="V220" s="290"/>
      <c r="W220" s="290"/>
      <c r="X220" s="290"/>
      <c r="Y220" s="290"/>
      <c r="Z220" s="290"/>
      <c r="AA220" s="290"/>
      <c r="AB220" s="290"/>
      <c r="AC220" s="290"/>
      <c r="AD220" s="290"/>
      <c r="AE220" s="290"/>
      <c r="AF220" s="290"/>
      <c r="AG220" s="290"/>
      <c r="AH220" s="290"/>
      <c r="AI220" s="290"/>
    </row>
    <row r="221" spans="1:35" x14ac:dyDescent="0.25">
      <c r="A221" s="290"/>
      <c r="B221" s="290"/>
      <c r="C221" s="290"/>
      <c r="D221" s="290"/>
      <c r="E221" s="290"/>
      <c r="F221" s="290"/>
      <c r="G221" s="344"/>
      <c r="H221" s="344"/>
      <c r="I221" s="344"/>
      <c r="J221" s="344"/>
      <c r="K221" s="344"/>
      <c r="L221" s="344"/>
      <c r="M221" s="344"/>
      <c r="N221" s="344"/>
      <c r="O221" s="344"/>
      <c r="P221" s="344"/>
      <c r="Q221" s="344"/>
      <c r="R221" s="344"/>
      <c r="S221" s="344"/>
      <c r="T221" s="290"/>
      <c r="U221" s="290"/>
      <c r="V221" s="290"/>
      <c r="W221" s="290"/>
      <c r="X221" s="290"/>
      <c r="Y221" s="290"/>
      <c r="Z221" s="290"/>
      <c r="AA221" s="290"/>
      <c r="AB221" s="290"/>
      <c r="AC221" s="290"/>
      <c r="AD221" s="290"/>
      <c r="AE221" s="290"/>
      <c r="AF221" s="290"/>
      <c r="AG221" s="290"/>
      <c r="AH221" s="290"/>
      <c r="AI221" s="290"/>
    </row>
    <row r="222" spans="1:35" x14ac:dyDescent="0.25">
      <c r="A222" s="290"/>
      <c r="B222" s="290"/>
      <c r="C222" s="290"/>
      <c r="D222" s="290"/>
      <c r="E222" s="290"/>
      <c r="F222" s="290"/>
      <c r="G222" s="344"/>
      <c r="H222" s="344"/>
      <c r="I222" s="344"/>
      <c r="J222" s="344"/>
      <c r="K222" s="344"/>
      <c r="L222" s="344"/>
      <c r="M222" s="344"/>
      <c r="N222" s="344"/>
      <c r="O222" s="344"/>
      <c r="P222" s="344"/>
      <c r="Q222" s="344"/>
      <c r="R222" s="344"/>
      <c r="S222" s="344"/>
      <c r="T222" s="290"/>
      <c r="U222" s="290"/>
      <c r="V222" s="290"/>
      <c r="W222" s="290"/>
      <c r="X222" s="290"/>
      <c r="Y222" s="290"/>
      <c r="Z222" s="290"/>
      <c r="AA222" s="290"/>
      <c r="AB222" s="290"/>
      <c r="AC222" s="290"/>
      <c r="AD222" s="290"/>
      <c r="AE222" s="290"/>
      <c r="AF222" s="290"/>
      <c r="AG222" s="290"/>
      <c r="AH222" s="290"/>
      <c r="AI222" s="290"/>
    </row>
    <row r="223" spans="1:35" x14ac:dyDescent="0.25">
      <c r="A223" s="290"/>
      <c r="B223" s="290"/>
      <c r="C223" s="290"/>
      <c r="D223" s="290"/>
      <c r="E223" s="290"/>
      <c r="F223" s="290"/>
      <c r="G223" s="344"/>
      <c r="H223" s="344"/>
      <c r="I223" s="344"/>
      <c r="J223" s="344"/>
      <c r="K223" s="344"/>
      <c r="L223" s="344"/>
      <c r="M223" s="344"/>
      <c r="N223" s="344"/>
      <c r="O223" s="344"/>
      <c r="P223" s="344"/>
      <c r="Q223" s="344"/>
      <c r="R223" s="344"/>
      <c r="S223" s="344"/>
      <c r="T223" s="290"/>
      <c r="U223" s="290"/>
      <c r="V223" s="290"/>
      <c r="W223" s="290"/>
      <c r="X223" s="290"/>
      <c r="Y223" s="290"/>
      <c r="Z223" s="290"/>
      <c r="AA223" s="290"/>
      <c r="AB223" s="290"/>
      <c r="AC223" s="290"/>
      <c r="AD223" s="290"/>
      <c r="AE223" s="290"/>
      <c r="AF223" s="290"/>
      <c r="AG223" s="290"/>
      <c r="AH223" s="290"/>
      <c r="AI223" s="290"/>
    </row>
    <row r="224" spans="1:35" x14ac:dyDescent="0.25">
      <c r="A224" s="290"/>
      <c r="B224" s="290"/>
      <c r="C224" s="290"/>
      <c r="D224" s="290"/>
      <c r="E224" s="290"/>
      <c r="F224" s="290"/>
      <c r="G224" s="344"/>
      <c r="H224" s="344"/>
      <c r="I224" s="344"/>
      <c r="J224" s="344"/>
      <c r="K224" s="344"/>
      <c r="L224" s="344"/>
      <c r="M224" s="344"/>
      <c r="N224" s="344"/>
      <c r="O224" s="344"/>
      <c r="P224" s="344"/>
      <c r="Q224" s="344"/>
      <c r="R224" s="344"/>
      <c r="S224" s="344"/>
      <c r="T224" s="290"/>
      <c r="U224" s="290"/>
      <c r="V224" s="290"/>
      <c r="W224" s="290"/>
      <c r="X224" s="290"/>
      <c r="Y224" s="290"/>
      <c r="Z224" s="290"/>
      <c r="AA224" s="290"/>
      <c r="AB224" s="290"/>
      <c r="AC224" s="290"/>
      <c r="AD224" s="290"/>
      <c r="AE224" s="290"/>
      <c r="AF224" s="290"/>
      <c r="AG224" s="290"/>
      <c r="AH224" s="290"/>
      <c r="AI224" s="290"/>
    </row>
    <row r="225" spans="1:35" x14ac:dyDescent="0.25">
      <c r="A225" s="290"/>
      <c r="B225" s="290"/>
      <c r="C225" s="290"/>
      <c r="D225" s="290"/>
      <c r="E225" s="290"/>
      <c r="F225" s="290"/>
      <c r="G225" s="344"/>
      <c r="H225" s="344"/>
      <c r="I225" s="344"/>
      <c r="J225" s="344"/>
      <c r="K225" s="344"/>
      <c r="L225" s="344"/>
      <c r="M225" s="344"/>
      <c r="N225" s="344"/>
      <c r="O225" s="344"/>
      <c r="P225" s="344"/>
      <c r="Q225" s="344"/>
      <c r="R225" s="344"/>
      <c r="S225" s="344"/>
      <c r="T225" s="290"/>
      <c r="U225" s="290"/>
      <c r="V225" s="290"/>
      <c r="W225" s="290"/>
      <c r="X225" s="290"/>
      <c r="Y225" s="290"/>
      <c r="Z225" s="290"/>
      <c r="AA225" s="290"/>
      <c r="AB225" s="290"/>
      <c r="AC225" s="290"/>
      <c r="AD225" s="290"/>
      <c r="AE225" s="290"/>
      <c r="AF225" s="290"/>
      <c r="AG225" s="290"/>
      <c r="AH225" s="290"/>
      <c r="AI225" s="290"/>
    </row>
    <row r="226" spans="1:35" x14ac:dyDescent="0.25">
      <c r="A226" s="290"/>
      <c r="B226" s="290"/>
      <c r="C226" s="290"/>
      <c r="D226" s="290"/>
      <c r="E226" s="290"/>
      <c r="F226" s="290"/>
      <c r="G226" s="344"/>
      <c r="H226" s="344"/>
      <c r="I226" s="344"/>
      <c r="J226" s="344"/>
      <c r="K226" s="344"/>
      <c r="L226" s="344"/>
      <c r="M226" s="344"/>
      <c r="N226" s="344"/>
      <c r="O226" s="344"/>
      <c r="P226" s="344"/>
      <c r="Q226" s="344"/>
      <c r="R226" s="344"/>
      <c r="S226" s="344"/>
      <c r="T226" s="290"/>
      <c r="U226" s="290"/>
      <c r="V226" s="290"/>
      <c r="W226" s="290"/>
      <c r="X226" s="290"/>
      <c r="Y226" s="290"/>
      <c r="Z226" s="290"/>
      <c r="AA226" s="290"/>
      <c r="AB226" s="290"/>
      <c r="AC226" s="290"/>
      <c r="AD226" s="290"/>
      <c r="AE226" s="290"/>
      <c r="AF226" s="290"/>
      <c r="AG226" s="290"/>
      <c r="AH226" s="290"/>
      <c r="AI226" s="290"/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0E71D-FA0D-4A57-A1E2-4CB557A993FE}">
  <dimension ref="B1:J49"/>
  <sheetViews>
    <sheetView topLeftCell="A10" zoomScale="80" zoomScaleNormal="80" workbookViewId="0">
      <selection activeCell="F20" sqref="F20"/>
    </sheetView>
  </sheetViews>
  <sheetFormatPr defaultColWidth="8.90625" defaultRowHeight="15.6" x14ac:dyDescent="0.3"/>
  <cols>
    <col min="1" max="1" width="1.54296875" style="1" customWidth="1"/>
    <col min="2" max="2" width="8.90625" style="1"/>
    <col min="3" max="3" width="1.36328125" style="1" customWidth="1"/>
    <col min="4" max="4" width="42.90625" style="1" bestFit="1" customWidth="1"/>
    <col min="5" max="5" width="1.36328125" style="1" customWidth="1"/>
    <col min="6" max="6" width="17.6328125" style="1" bestFit="1" customWidth="1"/>
    <col min="7" max="7" width="1.6328125" style="1" customWidth="1"/>
    <col min="8" max="8" width="9.54296875" style="1" bestFit="1" customWidth="1"/>
    <col min="9" max="9" width="1.453125" style="1" customWidth="1"/>
    <col min="10" max="10" width="20.36328125" style="1" bestFit="1" customWidth="1"/>
    <col min="11" max="11" width="1.36328125" style="1" customWidth="1"/>
    <col min="12" max="16384" width="8.90625" style="1"/>
  </cols>
  <sheetData>
    <row r="1" spans="2:10" x14ac:dyDescent="0.3">
      <c r="B1" s="398" t="s">
        <v>48</v>
      </c>
      <c r="C1" s="398"/>
      <c r="D1" s="398"/>
      <c r="E1" s="398"/>
      <c r="F1" s="398"/>
      <c r="G1" s="398"/>
      <c r="H1" s="398"/>
      <c r="I1" s="398"/>
      <c r="J1" s="398"/>
    </row>
    <row r="2" spans="2:10" x14ac:dyDescent="0.3">
      <c r="B2" s="398" t="s">
        <v>49</v>
      </c>
      <c r="C2" s="398"/>
      <c r="D2" s="398"/>
      <c r="E2" s="398"/>
      <c r="F2" s="398"/>
      <c r="G2" s="398"/>
      <c r="H2" s="398"/>
      <c r="I2" s="398"/>
      <c r="J2" s="398"/>
    </row>
    <row r="3" spans="2:10" x14ac:dyDescent="0.3">
      <c r="B3" s="398" t="s">
        <v>50</v>
      </c>
      <c r="C3" s="398"/>
      <c r="D3" s="398"/>
      <c r="E3" s="398"/>
      <c r="F3" s="398"/>
      <c r="G3" s="398"/>
      <c r="H3" s="398"/>
      <c r="I3" s="398"/>
      <c r="J3" s="398"/>
    </row>
    <row r="5" spans="2:10" x14ac:dyDescent="0.3">
      <c r="H5" s="7" t="s">
        <v>51</v>
      </c>
      <c r="J5" s="7" t="s">
        <v>52</v>
      </c>
    </row>
    <row r="6" spans="2:10" x14ac:dyDescent="0.3">
      <c r="B6" s="20" t="s">
        <v>53</v>
      </c>
      <c r="D6" s="20" t="s">
        <v>54</v>
      </c>
      <c r="F6" s="19" t="s">
        <v>55</v>
      </c>
      <c r="H6" s="19" t="s">
        <v>56</v>
      </c>
      <c r="J6" s="19" t="s">
        <v>57</v>
      </c>
    </row>
    <row r="8" spans="2:10" x14ac:dyDescent="0.3">
      <c r="B8" s="7" t="s">
        <v>58</v>
      </c>
      <c r="D8" s="14" t="s">
        <v>59</v>
      </c>
      <c r="F8" s="14">
        <v>7947929.8899999997</v>
      </c>
      <c r="H8" s="1">
        <v>0.96325799999999995</v>
      </c>
      <c r="J8" s="9">
        <f>ROUND(F8*H8,2)</f>
        <v>7655907.0499999998</v>
      </c>
    </row>
    <row r="9" spans="2:10" x14ac:dyDescent="0.3">
      <c r="B9" s="7" t="s">
        <v>60</v>
      </c>
      <c r="D9" s="14" t="s">
        <v>61</v>
      </c>
      <c r="F9" s="14">
        <v>1616509.94</v>
      </c>
      <c r="H9" s="1">
        <v>0.96325799999999995</v>
      </c>
      <c r="J9" s="9">
        <f>ROUND(F9*H9,2)</f>
        <v>1557116.13</v>
      </c>
    </row>
    <row r="10" spans="2:10" x14ac:dyDescent="0.3">
      <c r="B10" s="7" t="s">
        <v>62</v>
      </c>
      <c r="D10" s="14" t="s">
        <v>63</v>
      </c>
      <c r="F10" s="14">
        <v>27019145.68</v>
      </c>
      <c r="H10" s="1">
        <v>0.96325799999999995</v>
      </c>
      <c r="J10" s="9">
        <f>ROUND(F10*H10,2)</f>
        <v>26026408.23</v>
      </c>
    </row>
    <row r="11" spans="2:10" x14ac:dyDescent="0.3">
      <c r="B11" s="7" t="s">
        <v>64</v>
      </c>
      <c r="D11" s="14" t="s">
        <v>65</v>
      </c>
      <c r="F11" s="14">
        <v>3375452.89</v>
      </c>
      <c r="H11" s="1">
        <v>0.96325799999999995</v>
      </c>
      <c r="J11" s="9">
        <f>ROUND(F11*H11,2)</f>
        <v>3251432</v>
      </c>
    </row>
    <row r="12" spans="2:10" x14ac:dyDescent="0.3">
      <c r="B12" s="7" t="s">
        <v>66</v>
      </c>
      <c r="D12" s="14" t="s">
        <v>67</v>
      </c>
      <c r="F12" s="14">
        <v>0</v>
      </c>
      <c r="H12" s="1">
        <v>0.96325799999999995</v>
      </c>
      <c r="J12" s="9">
        <f>ROUND(F12*H12,2)</f>
        <v>0</v>
      </c>
    </row>
    <row r="13" spans="2:10" x14ac:dyDescent="0.3">
      <c r="B13" s="7"/>
      <c r="D13" s="17" t="s">
        <v>37</v>
      </c>
      <c r="F13" s="16">
        <f>SUM(F8:F12)</f>
        <v>39959038.399999999</v>
      </c>
      <c r="J13" s="15">
        <f>SUM(J8:J12)</f>
        <v>38490863.409999996</v>
      </c>
    </row>
    <row r="14" spans="2:10" x14ac:dyDescent="0.3">
      <c r="B14" s="7"/>
      <c r="F14" s="14"/>
      <c r="J14" s="9"/>
    </row>
    <row r="15" spans="2:10" x14ac:dyDescent="0.3">
      <c r="B15" s="7"/>
      <c r="F15" s="14"/>
      <c r="J15" s="9"/>
    </row>
    <row r="16" spans="2:10" x14ac:dyDescent="0.3">
      <c r="B16" s="7" t="s">
        <v>68</v>
      </c>
      <c r="D16" s="14" t="s">
        <v>59</v>
      </c>
      <c r="F16" s="14">
        <v>0</v>
      </c>
      <c r="H16" s="1">
        <v>0.96325799999999995</v>
      </c>
      <c r="J16" s="9">
        <f t="shared" ref="J16:J21" si="0">ROUND(F16*H16,2)</f>
        <v>0</v>
      </c>
    </row>
    <row r="17" spans="2:10" x14ac:dyDescent="0.3">
      <c r="B17" s="7" t="s">
        <v>69</v>
      </c>
      <c r="D17" s="14" t="s">
        <v>70</v>
      </c>
      <c r="F17" s="14">
        <v>44180148.719999999</v>
      </c>
      <c r="H17" s="1">
        <v>0.96325799999999995</v>
      </c>
      <c r="J17" s="9">
        <f t="shared" si="0"/>
        <v>42556881.700000003</v>
      </c>
    </row>
    <row r="18" spans="2:10" x14ac:dyDescent="0.3">
      <c r="B18" s="7"/>
      <c r="D18" s="18" t="s">
        <v>71</v>
      </c>
      <c r="F18" s="18">
        <v>-17595877.079999998</v>
      </c>
      <c r="H18" s="1">
        <v>0.96325799999999995</v>
      </c>
      <c r="J18" s="18">
        <f t="shared" si="0"/>
        <v>-16949369.359999999</v>
      </c>
    </row>
    <row r="19" spans="2:10" x14ac:dyDescent="0.3">
      <c r="B19" s="7" t="s">
        <v>72</v>
      </c>
      <c r="D19" s="14" t="s">
        <v>73</v>
      </c>
      <c r="F19" s="14">
        <v>906769.48</v>
      </c>
      <c r="H19" s="1">
        <v>0.96325799999999995</v>
      </c>
      <c r="J19" s="9">
        <f t="shared" si="0"/>
        <v>873452.96</v>
      </c>
    </row>
    <row r="20" spans="2:10" x14ac:dyDescent="0.3">
      <c r="B20" s="7"/>
      <c r="D20" s="18" t="s">
        <v>71</v>
      </c>
      <c r="F20" s="18">
        <v>-906769.48</v>
      </c>
      <c r="H20" s="1">
        <v>0.96325799999999995</v>
      </c>
      <c r="J20" s="18">
        <f t="shared" si="0"/>
        <v>-873452.96</v>
      </c>
    </row>
    <row r="21" spans="2:10" x14ac:dyDescent="0.3">
      <c r="B21" s="7" t="s">
        <v>74</v>
      </c>
      <c r="D21" s="14" t="s">
        <v>75</v>
      </c>
      <c r="F21" s="14">
        <v>0</v>
      </c>
      <c r="H21" s="1">
        <v>0.96325799999999995</v>
      </c>
      <c r="J21" s="9">
        <f t="shared" si="0"/>
        <v>0</v>
      </c>
    </row>
    <row r="22" spans="2:10" x14ac:dyDescent="0.3">
      <c r="B22" s="7"/>
      <c r="D22" s="17" t="s">
        <v>38</v>
      </c>
      <c r="F22" s="16">
        <f>SUM(F16:F21)</f>
        <v>26584271.640000001</v>
      </c>
      <c r="J22" s="15">
        <f>SUM(J16:J21)</f>
        <v>25607512.340000004</v>
      </c>
    </row>
    <row r="23" spans="2:10" x14ac:dyDescent="0.3">
      <c r="B23" s="7"/>
      <c r="F23" s="14"/>
      <c r="J23" s="9"/>
    </row>
    <row r="24" spans="2:10" x14ac:dyDescent="0.3">
      <c r="B24" s="7"/>
      <c r="F24" s="14"/>
      <c r="J24" s="9"/>
    </row>
    <row r="25" spans="2:10" x14ac:dyDescent="0.3">
      <c r="B25" s="7" t="s">
        <v>76</v>
      </c>
      <c r="D25" s="14" t="s">
        <v>59</v>
      </c>
      <c r="F25" s="14">
        <v>0</v>
      </c>
      <c r="H25" s="1">
        <v>0.96325799999999995</v>
      </c>
      <c r="J25" s="9">
        <f>ROUND(F25*H25,2)</f>
        <v>0</v>
      </c>
    </row>
    <row r="26" spans="2:10" x14ac:dyDescent="0.3">
      <c r="B26" s="7" t="s">
        <v>77</v>
      </c>
      <c r="D26" s="14" t="s">
        <v>78</v>
      </c>
      <c r="F26" s="14">
        <v>212715.3</v>
      </c>
      <c r="H26" s="1">
        <v>0.96325799999999995</v>
      </c>
      <c r="J26" s="9">
        <f>ROUND(F26*H26,2)</f>
        <v>204899.71</v>
      </c>
    </row>
    <row r="27" spans="2:10" x14ac:dyDescent="0.3">
      <c r="B27" s="7" t="s">
        <v>79</v>
      </c>
      <c r="D27" s="14" t="s">
        <v>80</v>
      </c>
      <c r="F27" s="14">
        <v>0</v>
      </c>
      <c r="H27" s="1">
        <v>0.96325799999999995</v>
      </c>
      <c r="J27" s="9">
        <f>ROUND(F27*H27,2)</f>
        <v>0</v>
      </c>
    </row>
    <row r="28" spans="2:10" x14ac:dyDescent="0.3">
      <c r="B28" s="7" t="s">
        <v>81</v>
      </c>
      <c r="D28" s="14" t="s">
        <v>82</v>
      </c>
      <c r="F28" s="14">
        <v>0</v>
      </c>
      <c r="H28" s="1">
        <v>0.96325799999999995</v>
      </c>
      <c r="J28" s="9">
        <f>ROUND(F28*H28,2)</f>
        <v>0</v>
      </c>
    </row>
    <row r="29" spans="2:10" x14ac:dyDescent="0.3">
      <c r="B29" s="7"/>
      <c r="D29" s="17" t="s">
        <v>39</v>
      </c>
      <c r="F29" s="16">
        <f>SUM(F25:F28)</f>
        <v>212715.3</v>
      </c>
      <c r="J29" s="15">
        <f>SUM(J25:J28)</f>
        <v>204899.71</v>
      </c>
    </row>
    <row r="30" spans="2:10" x14ac:dyDescent="0.3">
      <c r="B30" s="7"/>
      <c r="F30" s="14"/>
      <c r="J30" s="9"/>
    </row>
    <row r="31" spans="2:10" x14ac:dyDescent="0.3">
      <c r="B31" s="7"/>
      <c r="F31" s="14"/>
      <c r="J31" s="9">
        <f t="shared" ref="J31:J44" si="1">ROUND(F31*H31,2)</f>
        <v>0</v>
      </c>
    </row>
    <row r="32" spans="2:10" x14ac:dyDescent="0.3">
      <c r="B32" s="7" t="s">
        <v>83</v>
      </c>
      <c r="D32" s="14" t="s">
        <v>84</v>
      </c>
      <c r="F32" s="14">
        <v>31389215.260000002</v>
      </c>
      <c r="H32" s="1">
        <v>0.96325799999999995</v>
      </c>
      <c r="J32" s="9">
        <f t="shared" si="1"/>
        <v>30235912.710000001</v>
      </c>
    </row>
    <row r="33" spans="2:10" x14ac:dyDescent="0.3">
      <c r="B33" s="7" t="s">
        <v>85</v>
      </c>
      <c r="D33" s="14" t="s">
        <v>86</v>
      </c>
      <c r="F33" s="14">
        <v>1412065.07</v>
      </c>
      <c r="H33" s="1">
        <v>0.96325799999999995</v>
      </c>
      <c r="J33" s="9">
        <f t="shared" si="1"/>
        <v>1360182.98</v>
      </c>
    </row>
    <row r="34" spans="2:10" x14ac:dyDescent="0.3">
      <c r="B34" s="7" t="s">
        <v>87</v>
      </c>
      <c r="D34" s="18" t="s">
        <v>88</v>
      </c>
      <c r="F34" s="18">
        <v>-20610562.25</v>
      </c>
      <c r="H34" s="1">
        <v>0.96325799999999995</v>
      </c>
      <c r="J34" s="18">
        <f t="shared" si="1"/>
        <v>-19853288.969999999</v>
      </c>
    </row>
    <row r="35" spans="2:10" x14ac:dyDescent="0.3">
      <c r="B35" s="7" t="s">
        <v>89</v>
      </c>
      <c r="D35" s="14" t="s">
        <v>90</v>
      </c>
      <c r="F35" s="14">
        <v>6004132.8099999996</v>
      </c>
      <c r="H35" s="1">
        <v>0.96325799999999995</v>
      </c>
      <c r="J35" s="9">
        <f t="shared" si="1"/>
        <v>5783528.96</v>
      </c>
    </row>
    <row r="36" spans="2:10" x14ac:dyDescent="0.3">
      <c r="B36" s="7" t="s">
        <v>91</v>
      </c>
      <c r="D36" s="14" t="s">
        <v>92</v>
      </c>
      <c r="F36" s="14">
        <v>8067051.8300000001</v>
      </c>
      <c r="H36" s="1">
        <v>0.96325799999999995</v>
      </c>
      <c r="J36" s="9">
        <f t="shared" si="1"/>
        <v>7770652.21</v>
      </c>
    </row>
    <row r="37" spans="2:10" x14ac:dyDescent="0.3">
      <c r="B37" s="7" t="s">
        <v>93</v>
      </c>
      <c r="D37" s="14" t="s">
        <v>94</v>
      </c>
      <c r="F37" s="14">
        <v>8559484.2599999998</v>
      </c>
      <c r="H37" s="1">
        <v>0.96325799999999995</v>
      </c>
      <c r="J37" s="9">
        <f t="shared" si="1"/>
        <v>8244991.6900000004</v>
      </c>
    </row>
    <row r="38" spans="2:10" x14ac:dyDescent="0.3">
      <c r="B38" s="7" t="s">
        <v>95</v>
      </c>
      <c r="D38" s="14" t="s">
        <v>96</v>
      </c>
      <c r="F38" s="14">
        <v>40151237.119999997</v>
      </c>
      <c r="H38" s="1">
        <v>0.96325799999999995</v>
      </c>
      <c r="J38" s="9">
        <f t="shared" si="1"/>
        <v>38676000.369999997</v>
      </c>
    </row>
    <row r="39" spans="2:10" x14ac:dyDescent="0.3">
      <c r="B39" s="7" t="s">
        <v>97</v>
      </c>
      <c r="D39" s="14" t="s">
        <v>98</v>
      </c>
      <c r="F39" s="14">
        <v>0</v>
      </c>
      <c r="H39" s="1">
        <v>0.96325799999999995</v>
      </c>
      <c r="J39" s="9">
        <f t="shared" si="1"/>
        <v>0</v>
      </c>
    </row>
    <row r="40" spans="2:10" x14ac:dyDescent="0.3">
      <c r="B40" s="7" t="s">
        <v>99</v>
      </c>
      <c r="D40" s="14" t="s">
        <v>100</v>
      </c>
      <c r="F40" s="14">
        <v>1627195.12</v>
      </c>
      <c r="H40" s="1">
        <v>0.96325799999999995</v>
      </c>
      <c r="J40" s="9">
        <f t="shared" si="1"/>
        <v>1567408.72</v>
      </c>
    </row>
    <row r="41" spans="2:10" x14ac:dyDescent="0.3">
      <c r="B41" s="7" t="s">
        <v>101</v>
      </c>
      <c r="D41" s="18" t="s">
        <v>102</v>
      </c>
      <c r="F41" s="18">
        <v>0</v>
      </c>
      <c r="H41" s="1">
        <v>0.96325799999999995</v>
      </c>
      <c r="J41" s="18">
        <f t="shared" si="1"/>
        <v>0</v>
      </c>
    </row>
    <row r="42" spans="2:10" x14ac:dyDescent="0.3">
      <c r="B42" s="7" t="s">
        <v>103</v>
      </c>
      <c r="D42" s="14" t="s">
        <v>104</v>
      </c>
      <c r="F42" s="21">
        <f>163037+42002170.39</f>
        <v>42165207.390000001</v>
      </c>
      <c r="H42" s="1">
        <v>0.96325799999999995</v>
      </c>
      <c r="J42" s="9">
        <f t="shared" si="1"/>
        <v>40615973.340000004</v>
      </c>
    </row>
    <row r="43" spans="2:10" x14ac:dyDescent="0.3">
      <c r="B43" s="7" t="s">
        <v>105</v>
      </c>
      <c r="D43" s="14" t="s">
        <v>106</v>
      </c>
      <c r="F43" s="14">
        <v>1227595.1000000001</v>
      </c>
      <c r="H43" s="1">
        <v>0.96325799999999995</v>
      </c>
      <c r="J43" s="9">
        <f t="shared" si="1"/>
        <v>1182490.8</v>
      </c>
    </row>
    <row r="44" spans="2:10" x14ac:dyDescent="0.3">
      <c r="B44" s="7" t="s">
        <v>107</v>
      </c>
      <c r="D44" s="14" t="s">
        <v>108</v>
      </c>
      <c r="F44" s="14">
        <v>0</v>
      </c>
      <c r="H44" s="1">
        <v>0.96325799999999995</v>
      </c>
      <c r="J44" s="9">
        <f t="shared" si="1"/>
        <v>0</v>
      </c>
    </row>
    <row r="45" spans="2:10" x14ac:dyDescent="0.3">
      <c r="D45" s="17" t="s">
        <v>40</v>
      </c>
      <c r="F45" s="16">
        <f>SUM(F32:F44)</f>
        <v>119992621.70999999</v>
      </c>
      <c r="J45" s="15">
        <f>SUM(J31:J44)</f>
        <v>115583852.81</v>
      </c>
    </row>
    <row r="46" spans="2:10" x14ac:dyDescent="0.3">
      <c r="F46" s="14"/>
      <c r="J46" s="9"/>
    </row>
    <row r="47" spans="2:10" ht="16.2" thickBot="1" x14ac:dyDescent="0.35">
      <c r="D47" s="13" t="s">
        <v>109</v>
      </c>
      <c r="F47" s="12">
        <f>+F13+F22+F29+F45</f>
        <v>186748647.04999998</v>
      </c>
      <c r="J47" s="11">
        <f>+J45+J29+J22+J13</f>
        <v>179887128.27000001</v>
      </c>
    </row>
    <row r="48" spans="2:10" ht="16.2" thickTop="1" x14ac:dyDescent="0.3">
      <c r="F48" s="10"/>
      <c r="J48" s="9"/>
    </row>
    <row r="49" spans="10:10" x14ac:dyDescent="0.3">
      <c r="J49" s="9"/>
    </row>
  </sheetData>
  <mergeCells count="3">
    <mergeCell ref="B1:J1"/>
    <mergeCell ref="B2:J2"/>
    <mergeCell ref="B3:J3"/>
  </mergeCell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DE516-A8F1-479E-BFA3-46AF7C22DA0E}">
  <sheetPr>
    <tabColor rgb="FFFFC000"/>
  </sheetPr>
  <dimension ref="A1:T52"/>
  <sheetViews>
    <sheetView tabSelected="1" showOutlineSymbols="0" view="pageBreakPreview" zoomScaleNormal="120" zoomScaleSheetLayoutView="100" workbookViewId="0">
      <selection activeCell="N35" sqref="N35"/>
    </sheetView>
  </sheetViews>
  <sheetFormatPr defaultColWidth="12.453125" defaultRowHeight="14.1" customHeight="1" x14ac:dyDescent="0.2"/>
  <cols>
    <col min="1" max="1" width="4.81640625" style="45" customWidth="1"/>
    <col min="2" max="2" width="5.36328125" style="45" customWidth="1"/>
    <col min="3" max="5" width="7.453125" style="45" customWidth="1"/>
    <col min="6" max="6" width="3.54296875" style="45" customWidth="1"/>
    <col min="7" max="7" width="8.6328125" style="45" customWidth="1"/>
    <col min="8" max="8" width="10.453125" style="45" customWidth="1"/>
    <col min="9" max="9" width="6.36328125" style="45" customWidth="1"/>
    <col min="10" max="10" width="5.90625" style="45" customWidth="1"/>
    <col min="11" max="11" width="10.453125" style="45" customWidth="1"/>
    <col min="12" max="12" width="6" style="45" customWidth="1"/>
    <col min="13" max="13" width="5.1796875" style="45" customWidth="1"/>
    <col min="14" max="14" width="10.453125" style="45" customWidth="1"/>
    <col min="15" max="16" width="7" style="45" customWidth="1"/>
    <col min="17" max="17" width="10.453125" style="45" customWidth="1"/>
    <col min="18" max="18" width="7.453125" style="45" customWidth="1"/>
    <col min="19" max="19" width="4" style="45" customWidth="1"/>
    <col min="20" max="16384" width="12.453125" style="45"/>
  </cols>
  <sheetData>
    <row r="1" spans="1:20" ht="14.1" customHeight="1" thickBot="1" x14ac:dyDescent="0.25">
      <c r="A1" s="126" t="s">
        <v>0</v>
      </c>
      <c r="B1" s="127"/>
      <c r="C1" s="126"/>
      <c r="D1" s="126"/>
      <c r="E1" s="127"/>
      <c r="F1" s="127"/>
      <c r="G1" s="127"/>
      <c r="H1" s="127"/>
      <c r="I1" s="127" t="s">
        <v>1</v>
      </c>
      <c r="J1" s="127"/>
      <c r="K1" s="127"/>
      <c r="L1" s="127"/>
      <c r="M1" s="126"/>
      <c r="N1" s="126"/>
      <c r="O1" s="126"/>
      <c r="P1" s="126"/>
      <c r="Q1" s="128"/>
      <c r="R1" s="126" t="s">
        <v>2</v>
      </c>
      <c r="S1" s="126"/>
    </row>
    <row r="2" spans="1:20" ht="14.1" customHeight="1" x14ac:dyDescent="0.2">
      <c r="A2" s="45" t="s">
        <v>3</v>
      </c>
      <c r="G2" s="45" t="s">
        <v>4</v>
      </c>
      <c r="H2" s="129" t="s">
        <v>110</v>
      </c>
      <c r="I2" s="130"/>
      <c r="J2" s="130"/>
      <c r="K2" s="130"/>
      <c r="L2" s="130"/>
      <c r="P2" s="45" t="s">
        <v>6</v>
      </c>
      <c r="Q2" s="130"/>
      <c r="R2" s="130"/>
    </row>
    <row r="3" spans="1:20" ht="14.1" customHeight="1" x14ac:dyDescent="0.2">
      <c r="H3" s="129" t="s">
        <v>111</v>
      </c>
      <c r="I3" s="130"/>
      <c r="J3" s="130"/>
      <c r="K3" s="130"/>
      <c r="L3" s="130"/>
      <c r="N3" s="131"/>
      <c r="O3" s="131"/>
      <c r="P3" s="131" t="s">
        <v>8</v>
      </c>
      <c r="Q3" s="132" t="s">
        <v>112</v>
      </c>
      <c r="R3" s="130"/>
    </row>
    <row r="4" spans="1:20" ht="14.1" customHeight="1" x14ac:dyDescent="0.2">
      <c r="A4" s="45" t="s">
        <v>113</v>
      </c>
      <c r="H4" s="130"/>
      <c r="I4" s="130"/>
      <c r="J4" s="130"/>
      <c r="K4" s="130"/>
      <c r="L4" s="130"/>
      <c r="Q4" s="132" t="s">
        <v>114</v>
      </c>
      <c r="R4" s="130"/>
    </row>
    <row r="5" spans="1:20" ht="14.1" customHeight="1" x14ac:dyDescent="0.2">
      <c r="E5" s="130"/>
      <c r="F5" s="130"/>
      <c r="G5" s="130"/>
      <c r="H5" s="130"/>
      <c r="I5" s="130"/>
      <c r="J5" s="130"/>
      <c r="K5" s="130"/>
      <c r="L5" s="130"/>
      <c r="N5" s="131"/>
      <c r="O5" s="131"/>
      <c r="P5" s="131" t="s">
        <v>8</v>
      </c>
      <c r="Q5" s="132" t="s">
        <v>115</v>
      </c>
      <c r="R5" s="130"/>
    </row>
    <row r="6" spans="1:20" ht="14.1" customHeight="1" x14ac:dyDescent="0.2">
      <c r="E6" s="130"/>
      <c r="F6" s="130"/>
      <c r="G6" s="130"/>
      <c r="H6" s="130"/>
      <c r="I6" s="130"/>
      <c r="J6" s="130"/>
      <c r="K6" s="130"/>
      <c r="L6" s="130"/>
      <c r="N6" s="131"/>
      <c r="O6" s="131"/>
      <c r="P6" s="131"/>
      <c r="Q6" s="45" t="s">
        <v>1460</v>
      </c>
      <c r="R6" s="130"/>
    </row>
    <row r="7" spans="1:20" ht="14.1" customHeight="1" thickBot="1" x14ac:dyDescent="0.25">
      <c r="A7" s="45" t="s">
        <v>1459</v>
      </c>
      <c r="E7" s="130"/>
      <c r="F7" s="130"/>
      <c r="G7" s="130"/>
      <c r="H7" s="130"/>
      <c r="I7" s="130"/>
      <c r="J7" s="130"/>
      <c r="K7" s="133" t="s">
        <v>116</v>
      </c>
      <c r="L7" s="130"/>
      <c r="Q7" s="45" t="s">
        <v>1461</v>
      </c>
      <c r="R7" s="127"/>
      <c r="S7" s="126"/>
    </row>
    <row r="8" spans="1:20" ht="14.1" customHeight="1" x14ac:dyDescent="0.2">
      <c r="A8" s="380"/>
      <c r="B8" s="380"/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</row>
    <row r="9" spans="1:20" ht="14.1" customHeight="1" x14ac:dyDescent="0.2">
      <c r="D9" s="134" t="s">
        <v>17</v>
      </c>
      <c r="H9" s="134" t="s">
        <v>18</v>
      </c>
      <c r="K9" s="134" t="s">
        <v>19</v>
      </c>
      <c r="L9" s="134"/>
      <c r="N9" s="134" t="s">
        <v>20</v>
      </c>
      <c r="O9" s="135"/>
      <c r="Q9" s="134" t="s">
        <v>21</v>
      </c>
    </row>
    <row r="10" spans="1:20" ht="14.1" customHeight="1" x14ac:dyDescent="0.2">
      <c r="A10" s="130"/>
      <c r="B10" s="136"/>
      <c r="C10" s="136"/>
      <c r="D10" s="136" t="s">
        <v>22</v>
      </c>
      <c r="E10" s="136"/>
      <c r="F10" s="137"/>
      <c r="G10" s="130"/>
      <c r="H10" s="134" t="s">
        <v>23</v>
      </c>
      <c r="K10" s="134" t="s">
        <v>23</v>
      </c>
      <c r="L10" s="134"/>
      <c r="N10" s="134"/>
      <c r="O10" s="135"/>
      <c r="Q10" s="134" t="s">
        <v>24</v>
      </c>
    </row>
    <row r="11" spans="1:20" ht="14.1" customHeight="1" x14ac:dyDescent="0.2">
      <c r="A11" s="130" t="s">
        <v>25</v>
      </c>
      <c r="B11" s="136"/>
      <c r="C11" s="136"/>
      <c r="D11" s="136" t="s">
        <v>26</v>
      </c>
      <c r="E11" s="136"/>
      <c r="F11" s="137"/>
      <c r="G11" s="130"/>
      <c r="H11" s="134" t="s">
        <v>27</v>
      </c>
      <c r="K11" s="138" t="s">
        <v>28</v>
      </c>
      <c r="L11" s="138"/>
      <c r="N11" s="134" t="s">
        <v>29</v>
      </c>
      <c r="O11" s="135"/>
      <c r="Q11" s="134" t="s">
        <v>30</v>
      </c>
    </row>
    <row r="12" spans="1:20" ht="14.1" customHeight="1" thickBot="1" x14ac:dyDescent="0.25">
      <c r="A12" s="130" t="s">
        <v>31</v>
      </c>
      <c r="B12" s="139"/>
      <c r="C12" s="139"/>
      <c r="D12" s="139" t="s">
        <v>32</v>
      </c>
      <c r="E12" s="139"/>
      <c r="F12" s="137"/>
      <c r="G12" s="130"/>
      <c r="H12" s="138" t="s">
        <v>117</v>
      </c>
      <c r="K12" s="138" t="s">
        <v>118</v>
      </c>
      <c r="L12" s="138"/>
      <c r="N12" s="134" t="s">
        <v>35</v>
      </c>
      <c r="O12" s="135"/>
      <c r="Q12" s="128" t="s">
        <v>36</v>
      </c>
      <c r="R12" s="126"/>
      <c r="S12" s="126"/>
    </row>
    <row r="13" spans="1:20" ht="14.1" customHeight="1" x14ac:dyDescent="0.2">
      <c r="A13" s="381">
        <v>1</v>
      </c>
      <c r="B13" s="381"/>
      <c r="C13" s="381" t="s">
        <v>37</v>
      </c>
      <c r="D13" s="381"/>
      <c r="E13" s="381"/>
      <c r="F13" s="381"/>
      <c r="G13" s="381"/>
      <c r="H13" s="382">
        <f>ROUND('C-12 Detail 2025 '!J13/1000,0)</f>
        <v>39461</v>
      </c>
      <c r="I13" s="381"/>
      <c r="J13" s="381"/>
      <c r="K13" s="382">
        <f>ROUND('C-12 2023 Actuals'!J13/1000,0)</f>
        <v>43424</v>
      </c>
      <c r="L13" s="382"/>
      <c r="M13" s="381"/>
      <c r="N13" s="382">
        <f>H13-K13</f>
        <v>-3963</v>
      </c>
      <c r="O13" s="382"/>
      <c r="P13" s="380"/>
      <c r="Q13" s="163">
        <f>+N13/K13</f>
        <v>-9.1262896094325724E-2</v>
      </c>
      <c r="T13" s="140"/>
    </row>
    <row r="14" spans="1:20" ht="14.1" customHeight="1" x14ac:dyDescent="0.2">
      <c r="A14" s="130">
        <v>2</v>
      </c>
      <c r="B14" s="130"/>
      <c r="C14" s="130" t="s">
        <v>38</v>
      </c>
      <c r="D14" s="130"/>
      <c r="E14" s="130"/>
      <c r="F14" s="130"/>
      <c r="G14" s="130"/>
      <c r="H14" s="141">
        <f>ROUND('C-12 Detail 2025 '!J22/1000,0)</f>
        <v>5274</v>
      </c>
      <c r="I14" s="130"/>
      <c r="J14" s="130"/>
      <c r="K14" s="141">
        <f>ROUND('C-12 2023 Actuals'!J22/1000,0)</f>
        <v>1932</v>
      </c>
      <c r="L14" s="141"/>
      <c r="M14" s="130"/>
      <c r="N14" s="141">
        <f>H14-K14</f>
        <v>3342</v>
      </c>
      <c r="O14" s="141"/>
      <c r="Q14" s="163">
        <f t="shared" ref="Q14:Q16" si="0">+N14/K14</f>
        <v>1.7298136645962734</v>
      </c>
      <c r="T14" s="140"/>
    </row>
    <row r="15" spans="1:20" ht="14.1" customHeight="1" x14ac:dyDescent="0.2">
      <c r="A15" s="130">
        <v>3</v>
      </c>
      <c r="B15" s="130"/>
      <c r="C15" s="130" t="s">
        <v>39</v>
      </c>
      <c r="D15" s="130"/>
      <c r="E15" s="130"/>
      <c r="F15" s="130"/>
      <c r="G15" s="130"/>
      <c r="H15" s="141">
        <f>ROUND('C-12 Detail 2025 '!J29/1000,0)</f>
        <v>334</v>
      </c>
      <c r="I15" s="130"/>
      <c r="J15" s="130"/>
      <c r="K15" s="141">
        <f>ROUND('C-12 2023 Actuals'!J29/1000,0)</f>
        <v>704</v>
      </c>
      <c r="L15" s="141"/>
      <c r="M15" s="130"/>
      <c r="N15" s="141">
        <f>H15-K15</f>
        <v>-370</v>
      </c>
      <c r="O15" s="141"/>
      <c r="Q15" s="163">
        <f t="shared" si="0"/>
        <v>-0.52556818181818177</v>
      </c>
      <c r="T15" s="140"/>
    </row>
    <row r="16" spans="1:20" ht="14.1" customHeight="1" x14ac:dyDescent="0.2">
      <c r="A16" s="130">
        <v>4</v>
      </c>
      <c r="B16" s="130"/>
      <c r="C16" s="130" t="s">
        <v>40</v>
      </c>
      <c r="D16" s="130"/>
      <c r="E16" s="130"/>
      <c r="F16" s="130"/>
      <c r="G16" s="130"/>
      <c r="H16" s="161">
        <f>ROUND('C-12 Detail 2025 '!J49/1000,0)</f>
        <v>163681</v>
      </c>
      <c r="I16" s="130"/>
      <c r="J16" s="130"/>
      <c r="K16" s="141">
        <f>ROUND('C-12 2023 Actuals'!J50/1000,0)</f>
        <v>146422</v>
      </c>
      <c r="L16" s="141"/>
      <c r="M16" s="130"/>
      <c r="N16" s="141">
        <f>H16-K16</f>
        <v>17259</v>
      </c>
      <c r="O16" s="141"/>
      <c r="Q16" s="163">
        <f t="shared" si="0"/>
        <v>0.11787163131223451</v>
      </c>
      <c r="T16" s="140"/>
    </row>
    <row r="17" spans="1:20" ht="14.1" customHeight="1" x14ac:dyDescent="0.2">
      <c r="A17" s="130">
        <v>5</v>
      </c>
      <c r="B17" s="130"/>
      <c r="C17" s="130"/>
      <c r="D17" s="130"/>
      <c r="E17" s="130"/>
      <c r="F17" s="130"/>
      <c r="G17" s="130"/>
      <c r="H17" s="142"/>
      <c r="I17" s="130"/>
      <c r="J17" s="130"/>
      <c r="K17" s="142"/>
      <c r="L17" s="130"/>
      <c r="M17" s="130"/>
      <c r="N17" s="142"/>
      <c r="O17" s="130"/>
      <c r="Q17" s="143"/>
      <c r="T17" s="140"/>
    </row>
    <row r="18" spans="1:20" ht="14.1" customHeight="1" thickBot="1" x14ac:dyDescent="0.25">
      <c r="A18" s="130">
        <v>6</v>
      </c>
      <c r="B18" s="130"/>
      <c r="C18" s="130" t="s">
        <v>41</v>
      </c>
      <c r="D18" s="130"/>
      <c r="E18" s="130"/>
      <c r="F18" s="130"/>
      <c r="G18" s="130"/>
      <c r="H18" s="162">
        <f>SUM(H13:H16)</f>
        <v>208750</v>
      </c>
      <c r="I18" s="130"/>
      <c r="J18" s="130"/>
      <c r="K18" s="144">
        <f>SUM(K13:K16)</f>
        <v>192482</v>
      </c>
      <c r="L18" s="145"/>
      <c r="M18" s="130"/>
      <c r="N18" s="144">
        <f>SUM(N13:N17)</f>
        <v>16268</v>
      </c>
      <c r="O18" s="145"/>
      <c r="Q18" s="165">
        <f>+N18/K18</f>
        <v>8.4516993796822565E-2</v>
      </c>
      <c r="T18" s="140"/>
    </row>
    <row r="19" spans="1:20" ht="14.1" customHeight="1" thickTop="1" x14ac:dyDescent="0.2">
      <c r="A19" s="130">
        <v>7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T19" s="140"/>
    </row>
    <row r="20" spans="1:20" ht="14.1" customHeight="1" x14ac:dyDescent="0.2">
      <c r="A20" s="130">
        <v>8</v>
      </c>
      <c r="B20" s="130"/>
      <c r="C20" s="130" t="s">
        <v>42</v>
      </c>
      <c r="D20" s="130"/>
      <c r="E20" s="130"/>
      <c r="F20" s="130"/>
      <c r="G20" s="130"/>
      <c r="H20" s="141">
        <f>ROUND('2025B Customer'!AA42/12,0)</f>
        <v>862443</v>
      </c>
      <c r="I20" s="141"/>
      <c r="J20" s="141"/>
      <c r="K20" s="141">
        <f>ROUND('2023A Customer'!AA44/12,0)</f>
        <v>834144</v>
      </c>
      <c r="L20" s="141"/>
      <c r="M20" s="141"/>
      <c r="N20" s="141">
        <f>H20-K20</f>
        <v>28299</v>
      </c>
      <c r="O20" s="141"/>
      <c r="Q20" s="164">
        <f>+N20/K20</f>
        <v>3.3925796984693293E-2</v>
      </c>
      <c r="T20" s="140"/>
    </row>
    <row r="21" spans="1:20" ht="14.1" customHeight="1" x14ac:dyDescent="0.2">
      <c r="A21" s="130">
        <v>9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T21" s="140"/>
    </row>
    <row r="22" spans="1:20" ht="14.1" customHeight="1" thickBot="1" x14ac:dyDescent="0.25">
      <c r="A22" s="130">
        <v>10</v>
      </c>
      <c r="B22" s="130"/>
      <c r="C22" s="130" t="s">
        <v>43</v>
      </c>
      <c r="D22" s="130"/>
      <c r="E22" s="130"/>
      <c r="F22" s="130"/>
      <c r="G22" s="130"/>
      <c r="H22" s="149">
        <f>(H18/H20)*1000</f>
        <v>242.0449815234166</v>
      </c>
      <c r="I22" s="130"/>
      <c r="J22" s="130"/>
      <c r="K22" s="149">
        <f>(K18/K20)*1000</f>
        <v>230.75392258411017</v>
      </c>
      <c r="L22" s="146"/>
      <c r="M22" s="130"/>
      <c r="N22" s="149">
        <f>H22-K22</f>
        <v>11.291058939306424</v>
      </c>
      <c r="O22" s="146"/>
      <c r="Q22" s="165">
        <f>+N22/K22</f>
        <v>4.8931167942294962E-2</v>
      </c>
      <c r="T22" s="140"/>
    </row>
    <row r="23" spans="1:20" ht="14.1" customHeight="1" thickTop="1" x14ac:dyDescent="0.2">
      <c r="A23" s="130">
        <v>11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</row>
    <row r="24" spans="1:20" ht="14.1" customHeight="1" x14ac:dyDescent="0.2">
      <c r="A24" s="130">
        <v>12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</row>
    <row r="25" spans="1:20" ht="14.1" customHeight="1" x14ac:dyDescent="0.2">
      <c r="A25" s="130">
        <v>13</v>
      </c>
      <c r="B25" s="130"/>
      <c r="C25" s="130"/>
      <c r="D25" s="130"/>
      <c r="E25" s="130"/>
      <c r="F25" s="130"/>
      <c r="G25" s="130"/>
      <c r="H25" s="130"/>
      <c r="I25" s="130"/>
      <c r="J25" s="130"/>
      <c r="L25" s="130"/>
      <c r="M25" s="130"/>
      <c r="N25" s="130"/>
      <c r="O25" s="130"/>
    </row>
    <row r="26" spans="1:20" ht="14.1" customHeight="1" x14ac:dyDescent="0.2">
      <c r="A26" s="130">
        <v>14</v>
      </c>
      <c r="B26" s="130"/>
      <c r="C26" s="130"/>
      <c r="D26" s="130"/>
      <c r="E26" s="130"/>
      <c r="F26" s="130"/>
      <c r="G26" s="130"/>
      <c r="H26" s="130"/>
      <c r="I26" s="130"/>
      <c r="J26" s="130"/>
      <c r="L26" s="130"/>
      <c r="M26" s="130"/>
      <c r="N26" s="130"/>
      <c r="O26" s="130"/>
    </row>
    <row r="27" spans="1:20" ht="14.1" customHeight="1" x14ac:dyDescent="0.2">
      <c r="A27" s="130">
        <v>15</v>
      </c>
      <c r="B27" s="130"/>
      <c r="C27" s="130"/>
      <c r="D27" s="130"/>
      <c r="E27" s="130"/>
      <c r="F27" s="130"/>
      <c r="G27" s="130"/>
      <c r="H27" s="130"/>
      <c r="I27" s="130"/>
      <c r="J27" s="130"/>
      <c r="L27" s="130"/>
      <c r="M27" s="130"/>
      <c r="N27" s="145"/>
      <c r="O27" s="130"/>
    </row>
    <row r="28" spans="1:20" ht="14.1" customHeight="1" x14ac:dyDescent="0.2">
      <c r="A28" s="130">
        <v>16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</row>
    <row r="29" spans="1:20" ht="14.1" customHeight="1" x14ac:dyDescent="0.2">
      <c r="A29" s="130">
        <v>17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</row>
    <row r="30" spans="1:20" ht="14.1" customHeight="1" x14ac:dyDescent="0.2">
      <c r="A30" s="130">
        <v>18</v>
      </c>
      <c r="B30" s="130"/>
      <c r="C30" s="130"/>
      <c r="D30" s="130"/>
      <c r="E30" s="150"/>
      <c r="F30" s="130"/>
      <c r="G30" s="130"/>
      <c r="H30" s="130"/>
      <c r="I30" s="130"/>
      <c r="J30" s="130"/>
      <c r="K30" s="130"/>
      <c r="L30" s="130"/>
      <c r="M30" s="130"/>
      <c r="N30" s="130"/>
      <c r="O30" s="130"/>
    </row>
    <row r="31" spans="1:20" ht="14.1" customHeight="1" x14ac:dyDescent="0.2">
      <c r="A31" s="130">
        <v>19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</row>
    <row r="32" spans="1:20" ht="14.1" customHeight="1" x14ac:dyDescent="0.2">
      <c r="A32" s="130">
        <v>20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</row>
    <row r="33" spans="1:15" ht="14.1" customHeight="1" x14ac:dyDescent="0.2">
      <c r="A33" s="130">
        <v>21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</row>
    <row r="34" spans="1:15" ht="14.1" customHeight="1" x14ac:dyDescent="0.2">
      <c r="A34" s="130">
        <v>22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</row>
    <row r="35" spans="1:15" ht="14.1" customHeight="1" x14ac:dyDescent="0.2">
      <c r="A35" s="130">
        <v>23</v>
      </c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</row>
    <row r="36" spans="1:15" ht="14.1" customHeight="1" x14ac:dyDescent="0.2">
      <c r="A36" s="130">
        <v>24</v>
      </c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</row>
    <row r="37" spans="1:15" ht="14.1" customHeight="1" x14ac:dyDescent="0.2">
      <c r="A37" s="130">
        <v>25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1:15" ht="14.1" customHeight="1" x14ac:dyDescent="0.2">
      <c r="A38" s="130">
        <v>26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1:15" ht="14.1" customHeight="1" x14ac:dyDescent="0.2">
      <c r="A39" s="130">
        <v>27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</row>
    <row r="40" spans="1:15" ht="14.1" customHeight="1" x14ac:dyDescent="0.2">
      <c r="A40" s="130">
        <v>28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</row>
    <row r="41" spans="1:15" ht="14.1" customHeight="1" x14ac:dyDescent="0.2">
      <c r="A41" s="130">
        <v>29</v>
      </c>
      <c r="B41" s="130"/>
      <c r="C41" s="383" t="s">
        <v>119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</row>
    <row r="42" spans="1:15" ht="14.1" customHeight="1" x14ac:dyDescent="0.2">
      <c r="A42" s="130">
        <v>30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</row>
    <row r="43" spans="1:15" ht="14.1" customHeight="1" x14ac:dyDescent="0.2">
      <c r="A43" s="130">
        <v>31</v>
      </c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</row>
    <row r="44" spans="1:15" ht="14.1" customHeight="1" x14ac:dyDescent="0.2">
      <c r="A44" s="130">
        <v>32</v>
      </c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</row>
    <row r="45" spans="1:15" ht="14.1" customHeight="1" x14ac:dyDescent="0.2">
      <c r="A45" s="130">
        <v>33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</row>
    <row r="46" spans="1:15" ht="14.1" customHeight="1" x14ac:dyDescent="0.2">
      <c r="A46" s="130">
        <v>34</v>
      </c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</row>
    <row r="47" spans="1:15" ht="14.1" customHeight="1" x14ac:dyDescent="0.2">
      <c r="A47" s="130">
        <v>35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</row>
    <row r="48" spans="1:15" ht="14.1" customHeight="1" x14ac:dyDescent="0.2">
      <c r="A48" s="130">
        <v>36</v>
      </c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</row>
    <row r="49" spans="1:19" ht="14.1" customHeight="1" x14ac:dyDescent="0.2">
      <c r="A49" s="130">
        <v>37</v>
      </c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1:19" ht="14.1" customHeight="1" x14ac:dyDescent="0.2">
      <c r="A50" s="130">
        <v>38</v>
      </c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1:19" ht="14.1" customHeight="1" thickBot="1" x14ac:dyDescent="0.25">
      <c r="A51" s="130">
        <v>39</v>
      </c>
      <c r="B51" s="45" t="s">
        <v>44</v>
      </c>
      <c r="Q51" s="126"/>
      <c r="R51" s="126"/>
      <c r="S51" s="126"/>
    </row>
    <row r="52" spans="1:19" ht="14.1" customHeight="1" x14ac:dyDescent="0.2">
      <c r="A52" s="380" t="s">
        <v>45</v>
      </c>
      <c r="B52" s="380"/>
      <c r="C52" s="380"/>
      <c r="D52" s="381" t="s">
        <v>46</v>
      </c>
      <c r="E52" s="381"/>
      <c r="F52" s="381"/>
      <c r="G52" s="381"/>
      <c r="H52" s="381"/>
      <c r="I52" s="381"/>
      <c r="J52" s="381"/>
      <c r="K52" s="381"/>
      <c r="L52" s="381"/>
      <c r="M52" s="380"/>
      <c r="N52" s="381"/>
      <c r="O52" s="381"/>
      <c r="P52" s="380"/>
      <c r="Q52" s="147" t="s">
        <v>120</v>
      </c>
    </row>
  </sheetData>
  <pageMargins left="1" right="0.5" top="1" bottom="0" header="0" footer="0"/>
  <pageSetup scale="70" orientation="landscape" r:id="rId1"/>
  <headerFooter alignWithMargins="0"/>
  <customProperties>
    <customPr name="_pios_id" r:id="rId2"/>
    <customPr name="EpmWorksheetKeyString_GUID" r:id="rId3"/>
  </customProperties>
  <ignoredErrors>
    <ignoredError sqref="H19 I22 H21 I20 I18:I19 I21 M13:M15" unlockedFormula="1"/>
    <ignoredError sqref="Q17 Q19:Q21" evalError="1"/>
    <ignoredError sqref="K17 N17 N19 K18:K19 K21 M20 M16:M17 M18:M19 M22 M21 N21" evalError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47E28-7C11-4E28-96FF-8C86354BF92B}">
  <sheetPr>
    <tabColor rgb="FFFFCCFF"/>
  </sheetPr>
  <dimension ref="B1:Y55"/>
  <sheetViews>
    <sheetView topLeftCell="A29" zoomScale="80" zoomScaleNormal="80" workbookViewId="0">
      <selection activeCell="A37" sqref="A37:XFD37"/>
    </sheetView>
  </sheetViews>
  <sheetFormatPr defaultColWidth="8.90625" defaultRowHeight="15.6" x14ac:dyDescent="0.3"/>
  <cols>
    <col min="1" max="1" width="1.54296875" style="1" customWidth="1"/>
    <col min="2" max="2" width="8.90625" style="1"/>
    <col min="3" max="3" width="1.36328125" style="1" customWidth="1"/>
    <col min="4" max="4" width="42.90625" style="1" bestFit="1" customWidth="1"/>
    <col min="5" max="5" width="1.36328125" style="1" customWidth="1"/>
    <col min="6" max="6" width="17.6328125" style="1" bestFit="1" customWidth="1"/>
    <col min="7" max="7" width="1.6328125" style="1" customWidth="1"/>
    <col min="8" max="8" width="14.08984375" style="1" bestFit="1" customWidth="1"/>
    <col min="9" max="9" width="1.453125" style="1" customWidth="1"/>
    <col min="10" max="10" width="20.36328125" style="1" bestFit="1" customWidth="1"/>
    <col min="11" max="11" width="1.36328125" style="1" customWidth="1"/>
    <col min="12" max="12" width="14" style="1" bestFit="1" customWidth="1"/>
    <col min="13" max="13" width="13.81640625" style="1" bestFit="1" customWidth="1"/>
    <col min="14" max="14" width="13.1796875" style="1" bestFit="1" customWidth="1"/>
    <col min="15" max="15" width="11.1796875" style="1" bestFit="1" customWidth="1"/>
    <col min="16" max="16" width="13.1796875" style="1" bestFit="1" customWidth="1"/>
    <col min="17" max="17" width="15" style="1" customWidth="1"/>
    <col min="18" max="20" width="8.90625" style="1"/>
    <col min="21" max="21" width="12.90625" style="1" bestFit="1" customWidth="1"/>
    <col min="22" max="24" width="8.90625" style="1"/>
    <col min="25" max="25" width="10.6328125" style="1" bestFit="1" customWidth="1"/>
    <col min="26" max="16384" width="8.90625" style="1"/>
  </cols>
  <sheetData>
    <row r="1" spans="2:25" x14ac:dyDescent="0.3">
      <c r="B1" s="398" t="s">
        <v>48</v>
      </c>
      <c r="C1" s="398"/>
      <c r="D1" s="398"/>
      <c r="E1" s="398"/>
      <c r="F1" s="398"/>
      <c r="G1" s="398"/>
      <c r="H1" s="398"/>
      <c r="I1" s="398"/>
      <c r="J1" s="398"/>
    </row>
    <row r="2" spans="2:25" x14ac:dyDescent="0.3">
      <c r="B2" s="398" t="s">
        <v>49</v>
      </c>
      <c r="C2" s="398"/>
      <c r="D2" s="398"/>
      <c r="E2" s="398"/>
      <c r="F2" s="398"/>
      <c r="G2" s="398"/>
      <c r="H2" s="398"/>
      <c r="I2" s="398"/>
      <c r="J2" s="398"/>
    </row>
    <row r="3" spans="2:25" x14ac:dyDescent="0.3">
      <c r="B3" s="398" t="s">
        <v>121</v>
      </c>
      <c r="C3" s="398"/>
      <c r="D3" s="398"/>
      <c r="E3" s="398"/>
      <c r="F3" s="398"/>
      <c r="G3" s="398"/>
      <c r="H3" s="398"/>
      <c r="I3" s="398"/>
      <c r="J3" s="398"/>
    </row>
    <row r="5" spans="2:25" x14ac:dyDescent="0.3">
      <c r="H5" s="7" t="s">
        <v>51</v>
      </c>
      <c r="J5" s="7" t="s">
        <v>52</v>
      </c>
    </row>
    <row r="6" spans="2:25" x14ac:dyDescent="0.3">
      <c r="B6" s="20" t="s">
        <v>53</v>
      </c>
      <c r="D6" s="20" t="s">
        <v>54</v>
      </c>
      <c r="F6" s="19" t="s">
        <v>122</v>
      </c>
      <c r="H6" s="19" t="s">
        <v>56</v>
      </c>
      <c r="J6" s="19" t="s">
        <v>57</v>
      </c>
      <c r="P6" s="270"/>
    </row>
    <row r="7" spans="2:25" x14ac:dyDescent="0.3">
      <c r="P7" s="270"/>
    </row>
    <row r="8" spans="2:25" x14ac:dyDescent="0.3">
      <c r="B8" s="7" t="s">
        <v>58</v>
      </c>
      <c r="D8" s="21" t="s">
        <v>59</v>
      </c>
      <c r="F8" s="21">
        <f>VLOOKUP(B8,'TB Report'!I33:Y453,17,FALSE)</f>
        <v>0</v>
      </c>
      <c r="H8" s="1">
        <v>0.99729032500000003</v>
      </c>
      <c r="J8" s="21">
        <f>ROUND(F8*H8,2)</f>
        <v>0</v>
      </c>
      <c r="L8" s="377"/>
      <c r="M8" s="125"/>
      <c r="P8" s="270"/>
    </row>
    <row r="9" spans="2:25" x14ac:dyDescent="0.3">
      <c r="B9" s="7" t="s">
        <v>60</v>
      </c>
      <c r="D9" s="21" t="s">
        <v>61</v>
      </c>
      <c r="F9" s="21">
        <f>VLOOKUP(B9,'TB Report'!I34:Y454,17,FALSE)</f>
        <v>4394426.29</v>
      </c>
      <c r="H9" s="1">
        <v>0.99729032500000003</v>
      </c>
      <c r="J9" s="21">
        <f>ROUND(F9*H9,2)</f>
        <v>4382518.82</v>
      </c>
      <c r="L9" s="377"/>
      <c r="M9" s="125"/>
      <c r="P9" s="270"/>
      <c r="Y9" s="9"/>
    </row>
    <row r="10" spans="2:25" x14ac:dyDescent="0.3">
      <c r="B10" s="7" t="s">
        <v>62</v>
      </c>
      <c r="D10" s="21" t="s">
        <v>63</v>
      </c>
      <c r="F10" s="21">
        <f>VLOOKUP(B10,'TB Report'!I35:Y455,17,FALSE)</f>
        <v>29376605.869999997</v>
      </c>
      <c r="H10" s="1">
        <v>0.99729032500000003</v>
      </c>
      <c r="J10" s="21">
        <f>ROUND(F10*H10,2)</f>
        <v>29297004.82</v>
      </c>
      <c r="L10" s="377"/>
      <c r="M10" s="125"/>
      <c r="P10" s="270"/>
    </row>
    <row r="11" spans="2:25" x14ac:dyDescent="0.3">
      <c r="B11" s="7" t="s">
        <v>64</v>
      </c>
      <c r="D11" s="21" t="s">
        <v>65</v>
      </c>
      <c r="F11" s="21">
        <f>VLOOKUP(B11,'TB Report'!I36:Y456,17,FALSE)</f>
        <v>5796780.4299999997</v>
      </c>
      <c r="H11" s="1">
        <v>0.99729032500000003</v>
      </c>
      <c r="J11" s="21">
        <f>ROUND(F11*H11,2)</f>
        <v>5781073.04</v>
      </c>
      <c r="L11" s="377"/>
      <c r="M11" s="125"/>
    </row>
    <row r="12" spans="2:25" x14ac:dyDescent="0.3">
      <c r="B12" s="7" t="s">
        <v>66</v>
      </c>
      <c r="D12" s="21" t="s">
        <v>67</v>
      </c>
      <c r="F12" s="21">
        <f>VLOOKUP(B12,'TB Report'!I37:Y457,17,FALSE)</f>
        <v>0</v>
      </c>
      <c r="H12" s="1">
        <v>0.99729032500000003</v>
      </c>
      <c r="J12" s="21">
        <f>ROUND(F12*H12,2)</f>
        <v>0</v>
      </c>
      <c r="L12" s="377"/>
      <c r="M12" s="125"/>
    </row>
    <row r="13" spans="2:25" x14ac:dyDescent="0.3">
      <c r="B13" s="7"/>
      <c r="D13" s="120" t="s">
        <v>37</v>
      </c>
      <c r="F13" s="121">
        <f>SUM(F8:F12)</f>
        <v>39567812.589999996</v>
      </c>
      <c r="J13" s="121">
        <f>SUM(J8:J12)</f>
        <v>39460596.68</v>
      </c>
      <c r="L13" s="377"/>
      <c r="M13" s="125"/>
    </row>
    <row r="14" spans="2:25" x14ac:dyDescent="0.3">
      <c r="B14" s="7"/>
      <c r="F14" s="21"/>
      <c r="J14" s="21"/>
      <c r="L14" s="377"/>
      <c r="M14" s="125"/>
    </row>
    <row r="15" spans="2:25" x14ac:dyDescent="0.3">
      <c r="B15" s="7"/>
      <c r="F15" s="21"/>
      <c r="J15" s="21"/>
      <c r="L15" s="377"/>
      <c r="M15" s="125"/>
    </row>
    <row r="16" spans="2:25" x14ac:dyDescent="0.3">
      <c r="B16" s="7" t="s">
        <v>68</v>
      </c>
      <c r="D16" s="21" t="s">
        <v>59</v>
      </c>
      <c r="F16" s="21">
        <f>VLOOKUP(B16,'TB Report'!I41:Y461,17,FALSE)</f>
        <v>0</v>
      </c>
      <c r="H16" s="1">
        <v>0.99729032500000003</v>
      </c>
      <c r="J16" s="21">
        <f t="shared" ref="J16:J21" si="0">ROUND(F16*H16,2)</f>
        <v>0</v>
      </c>
      <c r="L16" s="377"/>
      <c r="M16" s="125"/>
    </row>
    <row r="17" spans="2:22" x14ac:dyDescent="0.3">
      <c r="B17" s="7" t="s">
        <v>69</v>
      </c>
      <c r="D17" s="21" t="s">
        <v>70</v>
      </c>
      <c r="F17" s="21">
        <f>VLOOKUP(B17,'TB Report'!I42:Y462,17,FALSE)</f>
        <v>62700664.680000007</v>
      </c>
      <c r="H17" s="1">
        <v>0.99729032500000003</v>
      </c>
      <c r="J17" s="21">
        <f t="shared" si="0"/>
        <v>62530766.259999998</v>
      </c>
      <c r="L17" s="377"/>
      <c r="M17" s="125"/>
    </row>
    <row r="18" spans="2:22" x14ac:dyDescent="0.3">
      <c r="B18" s="7"/>
      <c r="D18" s="122" t="s">
        <v>71</v>
      </c>
      <c r="F18" s="122">
        <f>-('2025B_Recoverable Conservation'!N8+'2025B_Recoverable Conservation'!N12)</f>
        <v>-60902640</v>
      </c>
      <c r="H18" s="148">
        <v>1</v>
      </c>
      <c r="J18" s="122">
        <f t="shared" si="0"/>
        <v>-60902640</v>
      </c>
      <c r="L18" s="377"/>
      <c r="M18" s="125"/>
    </row>
    <row r="19" spans="2:22" x14ac:dyDescent="0.3">
      <c r="B19" s="7" t="s">
        <v>72</v>
      </c>
      <c r="D19" s="21" t="s">
        <v>73</v>
      </c>
      <c r="F19" s="21">
        <f>VLOOKUP(B19,'TB Report'!I44:Y464,17,FALSE)</f>
        <v>5484158.9900000002</v>
      </c>
      <c r="H19" s="1">
        <v>0.99729032500000003</v>
      </c>
      <c r="J19" s="21">
        <f t="shared" si="0"/>
        <v>5469298.7000000002</v>
      </c>
      <c r="L19" s="377"/>
      <c r="M19" s="125"/>
    </row>
    <row r="20" spans="2:22" x14ac:dyDescent="0.3">
      <c r="B20" s="7"/>
      <c r="D20" s="122" t="s">
        <v>71</v>
      </c>
      <c r="F20" s="122">
        <f>-'2025B_Recoverable Conservation'!N14</f>
        <v>-1823439</v>
      </c>
      <c r="H20" s="148">
        <v>1</v>
      </c>
      <c r="J20" s="122">
        <f t="shared" si="0"/>
        <v>-1823439</v>
      </c>
      <c r="L20" s="377"/>
      <c r="M20" s="125"/>
    </row>
    <row r="21" spans="2:22" x14ac:dyDescent="0.3">
      <c r="B21" s="7" t="s">
        <v>74</v>
      </c>
      <c r="D21" s="21" t="s">
        <v>75</v>
      </c>
      <c r="F21" s="21">
        <f>VLOOKUP(B21,'TB Report'!I46:Y466,17,FALSE)</f>
        <v>0</v>
      </c>
      <c r="H21" s="1">
        <v>0.99729032500000003</v>
      </c>
      <c r="J21" s="21">
        <f t="shared" si="0"/>
        <v>0</v>
      </c>
      <c r="L21" s="377"/>
      <c r="M21" s="125"/>
    </row>
    <row r="22" spans="2:22" x14ac:dyDescent="0.3">
      <c r="B22" s="7"/>
      <c r="D22" s="120" t="s">
        <v>38</v>
      </c>
      <c r="F22" s="121">
        <f>SUM(F16:F21)</f>
        <v>5458744.6700000074</v>
      </c>
      <c r="J22" s="121">
        <f>SUM(J16:J21)</f>
        <v>5273985.9599999981</v>
      </c>
      <c r="L22" s="377"/>
      <c r="M22" s="125"/>
    </row>
    <row r="23" spans="2:22" x14ac:dyDescent="0.3">
      <c r="B23" s="7"/>
      <c r="F23" s="21"/>
      <c r="J23" s="21"/>
      <c r="L23" s="377"/>
      <c r="M23" s="125"/>
    </row>
    <row r="24" spans="2:22" x14ac:dyDescent="0.3">
      <c r="B24" s="7"/>
      <c r="F24" s="21"/>
      <c r="J24" s="21"/>
      <c r="L24" s="377"/>
      <c r="M24" s="125"/>
    </row>
    <row r="25" spans="2:22" x14ac:dyDescent="0.3">
      <c r="B25" s="7" t="s">
        <v>76</v>
      </c>
      <c r="D25" s="21" t="s">
        <v>59</v>
      </c>
      <c r="F25" s="21">
        <f>VLOOKUP(B25,'TB Report'!I50:Y470,17,FALSE)</f>
        <v>0</v>
      </c>
      <c r="H25" s="1">
        <v>0.99729032500000003</v>
      </c>
      <c r="J25" s="21">
        <f>ROUND(F25*H25,2)</f>
        <v>0</v>
      </c>
      <c r="L25" s="377"/>
      <c r="M25" s="125"/>
    </row>
    <row r="26" spans="2:22" x14ac:dyDescent="0.3">
      <c r="B26" s="7" t="s">
        <v>77</v>
      </c>
      <c r="D26" s="21" t="s">
        <v>78</v>
      </c>
      <c r="F26" s="21">
        <f>VLOOKUP(B26,'TB Report'!I51:Y471,17,FALSE)</f>
        <v>335002</v>
      </c>
      <c r="H26" s="1">
        <v>0.99729032500000003</v>
      </c>
      <c r="J26" s="21">
        <f>ROUND(F26*H26,2)</f>
        <v>334094.25</v>
      </c>
      <c r="L26" s="377"/>
      <c r="M26" s="125"/>
    </row>
    <row r="27" spans="2:22" x14ac:dyDescent="0.3">
      <c r="B27" s="7" t="s">
        <v>79</v>
      </c>
      <c r="D27" s="21" t="s">
        <v>80</v>
      </c>
      <c r="F27" s="21">
        <f>VLOOKUP(B27,'TB Report'!I52:Y472,17,FALSE)</f>
        <v>0</v>
      </c>
      <c r="H27" s="1">
        <v>0.99729032500000003</v>
      </c>
      <c r="J27" s="21">
        <f>ROUND(F27*H27,2)</f>
        <v>0</v>
      </c>
      <c r="L27" s="377"/>
      <c r="M27" s="125"/>
    </row>
    <row r="28" spans="2:22" x14ac:dyDescent="0.3">
      <c r="B28" s="7" t="s">
        <v>81</v>
      </c>
      <c r="D28" s="21" t="s">
        <v>82</v>
      </c>
      <c r="F28" s="21">
        <f>VLOOKUP(B28,'TB Report'!I53:Y473,17,FALSE)</f>
        <v>0</v>
      </c>
      <c r="H28" s="1">
        <v>0.99729032500000003</v>
      </c>
      <c r="J28" s="21">
        <f>ROUND(F28*H28,2)</f>
        <v>0</v>
      </c>
      <c r="L28" s="377"/>
      <c r="M28" s="125"/>
    </row>
    <row r="29" spans="2:22" x14ac:dyDescent="0.3">
      <c r="B29" s="7"/>
      <c r="D29" s="120" t="s">
        <v>39</v>
      </c>
      <c r="F29" s="121">
        <f>SUM(F25:F28)</f>
        <v>335002</v>
      </c>
      <c r="J29" s="121">
        <f>SUM(J25:J28)</f>
        <v>334094.25</v>
      </c>
      <c r="L29" s="377"/>
      <c r="M29" s="125"/>
    </row>
    <row r="30" spans="2:22" ht="16.2" thickBot="1" x14ac:dyDescent="0.35">
      <c r="B30" s="7"/>
      <c r="F30" s="21"/>
      <c r="J30" s="21"/>
      <c r="L30" s="377"/>
      <c r="M30" s="125"/>
    </row>
    <row r="31" spans="2:22" x14ac:dyDescent="0.3">
      <c r="B31" s="7"/>
      <c r="F31" s="21"/>
      <c r="J31" s="21"/>
      <c r="L31" s="377"/>
      <c r="M31" s="125"/>
      <c r="Q31" s="373" t="s">
        <v>123</v>
      </c>
      <c r="R31" s="374"/>
      <c r="S31" s="374"/>
      <c r="T31" s="374"/>
      <c r="U31" s="374"/>
      <c r="V31" s="375"/>
    </row>
    <row r="32" spans="2:22" x14ac:dyDescent="0.3">
      <c r="B32" s="7" t="s">
        <v>83</v>
      </c>
      <c r="D32" s="21" t="s">
        <v>84</v>
      </c>
      <c r="F32" s="21">
        <f>VLOOKUP(B32,'TB Report'!I57:Y477,17,FALSE)</f>
        <v>73042403.680000007</v>
      </c>
      <c r="H32" s="1">
        <v>0.99729032500000003</v>
      </c>
      <c r="J32" s="21">
        <f>ROUND(F32*H32,2)</f>
        <v>72844482.5</v>
      </c>
      <c r="L32" s="377"/>
      <c r="M32" s="125"/>
      <c r="Q32" s="151"/>
      <c r="V32" s="152"/>
    </row>
    <row r="33" spans="2:22" x14ac:dyDescent="0.3">
      <c r="B33" s="7" t="s">
        <v>85</v>
      </c>
      <c r="D33" s="21" t="s">
        <v>86</v>
      </c>
      <c r="F33" s="21">
        <f>VLOOKUP(B33,'TB Report'!I58:Y478,17,FALSE)</f>
        <v>5202840.3500000006</v>
      </c>
      <c r="H33" s="1">
        <v>0.99729032500000003</v>
      </c>
      <c r="J33" s="21">
        <f t="shared" ref="J33:J48" si="1">ROUND(F33*H33,2)</f>
        <v>5188742.34</v>
      </c>
      <c r="L33" s="377"/>
      <c r="M33" s="125"/>
      <c r="Q33" s="151"/>
      <c r="V33" s="152"/>
    </row>
    <row r="34" spans="2:22" x14ac:dyDescent="0.3">
      <c r="B34" s="7" t="s">
        <v>87</v>
      </c>
      <c r="D34" s="122" t="s">
        <v>88</v>
      </c>
      <c r="F34" s="122">
        <f>VLOOKUP(B34,'TB Report'!$I$32:$Y$453,17,FALSE)</f>
        <v>-58310661.039999999</v>
      </c>
      <c r="H34" s="1">
        <v>0.99729032500000003</v>
      </c>
      <c r="J34" s="122">
        <f t="shared" si="1"/>
        <v>-58152658.100000001</v>
      </c>
      <c r="L34" s="377"/>
      <c r="M34" s="125"/>
      <c r="Q34" s="153">
        <f>F18+F20+F39</f>
        <v>-63790984</v>
      </c>
      <c r="R34" s="1" t="s">
        <v>124</v>
      </c>
      <c r="V34" s="152"/>
    </row>
    <row r="35" spans="2:22" x14ac:dyDescent="0.3">
      <c r="B35" s="7" t="s">
        <v>89</v>
      </c>
      <c r="D35" s="21" t="s">
        <v>90</v>
      </c>
      <c r="F35" s="21">
        <f>VLOOKUP(B35,'TB Report'!I60:Y480,17,FALSE)</f>
        <v>35273257.619999997</v>
      </c>
      <c r="H35" s="1">
        <v>0.99729032500000003</v>
      </c>
      <c r="J35" s="21">
        <f t="shared" si="1"/>
        <v>35177678.560000002</v>
      </c>
      <c r="L35" s="377"/>
      <c r="M35" s="125"/>
      <c r="Q35" s="376">
        <v>-64084749</v>
      </c>
      <c r="R35" s="1" t="s">
        <v>125</v>
      </c>
      <c r="V35" s="152"/>
    </row>
    <row r="36" spans="2:22" x14ac:dyDescent="0.3">
      <c r="B36" s="7" t="s">
        <v>91</v>
      </c>
      <c r="D36" s="21" t="s">
        <v>92</v>
      </c>
      <c r="F36" s="21">
        <f>VLOOKUP(B36,'TB Report'!I61:Y481,17,FALSE)</f>
        <v>19611570.93</v>
      </c>
      <c r="H36" s="1">
        <v>0.99729032500000003</v>
      </c>
      <c r="J36" s="21">
        <f t="shared" si="1"/>
        <v>19558429.949999999</v>
      </c>
      <c r="L36" s="377"/>
      <c r="M36" s="125"/>
      <c r="Q36" s="153">
        <f>Q34-Q35</f>
        <v>293765</v>
      </c>
      <c r="R36" s="1" t="s">
        <v>126</v>
      </c>
      <c r="V36" s="152"/>
    </row>
    <row r="37" spans="2:22" x14ac:dyDescent="0.3">
      <c r="B37" s="7" t="s">
        <v>93</v>
      </c>
      <c r="D37" s="21" t="s">
        <v>94</v>
      </c>
      <c r="F37" s="21">
        <f>VLOOKUP(B37,'TB Report'!I62:Y482,17,FALSE)</f>
        <v>23695104.769999996</v>
      </c>
      <c r="H37" s="1">
        <v>0.99729032500000003</v>
      </c>
      <c r="J37" s="21">
        <f t="shared" si="1"/>
        <v>23630898.739999998</v>
      </c>
      <c r="L37" s="377"/>
      <c r="M37" s="125"/>
      <c r="Q37" s="151"/>
      <c r="V37" s="152"/>
    </row>
    <row r="38" spans="2:22" x14ac:dyDescent="0.3">
      <c r="B38" s="7" t="s">
        <v>95</v>
      </c>
      <c r="D38" s="21" t="s">
        <v>96</v>
      </c>
      <c r="F38" s="21">
        <f>VLOOKUP(B38,'TB Report'!I63:Y483,17,FALSE)</f>
        <v>42359125.329999998</v>
      </c>
      <c r="H38" s="1">
        <v>0.99729032500000003</v>
      </c>
      <c r="J38" s="21">
        <f t="shared" si="1"/>
        <v>42244345.869999997</v>
      </c>
      <c r="L38" s="377"/>
      <c r="M38" s="125"/>
      <c r="Q38" s="153">
        <f>'2025B_Recoverable Conservation'!N11</f>
        <v>293767</v>
      </c>
      <c r="R38" s="1" t="s">
        <v>127</v>
      </c>
      <c r="V38" s="152"/>
    </row>
    <row r="39" spans="2:22" x14ac:dyDescent="0.3">
      <c r="B39" s="7"/>
      <c r="D39" s="122" t="s">
        <v>71</v>
      </c>
      <c r="F39" s="122">
        <f>-'2025B_Recoverable Conservation'!N10</f>
        <v>-1064905</v>
      </c>
      <c r="H39" s="148">
        <v>1</v>
      </c>
      <c r="J39" s="122">
        <f t="shared" ref="J39" si="2">ROUND(F39*H39,2)</f>
        <v>-1064905</v>
      </c>
      <c r="L39" s="377"/>
      <c r="M39" s="125"/>
      <c r="Q39" s="156">
        <f>'2025B_Recoverable Conservation'!N29</f>
        <v>-3</v>
      </c>
      <c r="R39" s="1" t="s">
        <v>128</v>
      </c>
      <c r="V39" s="152"/>
    </row>
    <row r="40" spans="2:22" x14ac:dyDescent="0.3">
      <c r="B40" s="7"/>
      <c r="D40" s="122"/>
      <c r="F40" s="122"/>
      <c r="H40" s="148"/>
      <c r="J40" s="122"/>
      <c r="L40" s="377"/>
      <c r="M40" s="125"/>
      <c r="Q40" s="288"/>
      <c r="V40" s="152"/>
    </row>
    <row r="41" spans="2:22" x14ac:dyDescent="0.3">
      <c r="B41" s="7" t="s">
        <v>97</v>
      </c>
      <c r="D41" s="21" t="s">
        <v>98</v>
      </c>
      <c r="F41" s="21">
        <f>VLOOKUP(B41,'TB Report'!I65:Y485,17,FALSE)</f>
        <v>0</v>
      </c>
      <c r="H41" s="1">
        <v>0.99729032500000003</v>
      </c>
      <c r="J41" s="21">
        <f t="shared" si="1"/>
        <v>0</v>
      </c>
      <c r="L41" s="377"/>
      <c r="M41" s="125"/>
      <c r="Q41" s="153">
        <f>Q38+Q39</f>
        <v>293764</v>
      </c>
      <c r="V41" s="152"/>
    </row>
    <row r="42" spans="2:22" x14ac:dyDescent="0.3">
      <c r="B42" s="7" t="s">
        <v>99</v>
      </c>
      <c r="D42" s="21" t="s">
        <v>100</v>
      </c>
      <c r="F42" s="21">
        <f>VLOOKUP(B42,'TB Report'!I66:Y486,17,FALSE)</f>
        <v>2105652.7200000002</v>
      </c>
      <c r="H42" s="1">
        <v>0.99729032500000003</v>
      </c>
      <c r="J42" s="21">
        <f t="shared" si="1"/>
        <v>2099947.09</v>
      </c>
      <c r="L42" s="377"/>
      <c r="M42" s="125"/>
      <c r="Q42" s="151"/>
      <c r="V42" s="152"/>
    </row>
    <row r="43" spans="2:22" ht="16.2" thickBot="1" x14ac:dyDescent="0.35">
      <c r="B43" s="7" t="s">
        <v>101</v>
      </c>
      <c r="D43" s="122" t="s">
        <v>102</v>
      </c>
      <c r="F43" s="21">
        <f>VLOOKUP(B43,'TB Report'!I67:Y487,17,FALSE)</f>
        <v>0</v>
      </c>
      <c r="H43" s="1">
        <v>0.99729032500000003</v>
      </c>
      <c r="J43" s="122">
        <f t="shared" si="1"/>
        <v>0</v>
      </c>
      <c r="L43" s="377"/>
      <c r="M43" s="125"/>
      <c r="Q43" s="157">
        <f>Q36-Q41</f>
        <v>1</v>
      </c>
      <c r="R43" s="154" t="s">
        <v>129</v>
      </c>
      <c r="S43" s="154"/>
      <c r="T43" s="154"/>
      <c r="U43" s="154"/>
      <c r="V43" s="155"/>
    </row>
    <row r="44" spans="2:22" x14ac:dyDescent="0.3">
      <c r="B44" s="7">
        <v>930.1</v>
      </c>
      <c r="D44" s="21" t="s">
        <v>104</v>
      </c>
      <c r="F44" s="21">
        <f>VLOOKUP(B44,'TB Report'!I68:Y488,17,FALSE)</f>
        <v>107999.96</v>
      </c>
      <c r="H44" s="1">
        <v>0.99729032500000003</v>
      </c>
      <c r="J44" s="21">
        <f>ROUND(F44*H45,2)</f>
        <v>107707.32</v>
      </c>
      <c r="L44" s="377"/>
      <c r="M44" s="125"/>
      <c r="N44" s="123"/>
      <c r="O44" s="123"/>
    </row>
    <row r="45" spans="2:22" x14ac:dyDescent="0.3">
      <c r="B45" s="7">
        <v>930.2</v>
      </c>
      <c r="D45" s="207" t="s">
        <v>130</v>
      </c>
      <c r="F45" s="21">
        <f>VLOOKUP(B45,'TB Report'!I69:Y489,17,FALSE)</f>
        <v>18311463.979999997</v>
      </c>
      <c r="H45" s="1">
        <v>0.99729032500000003</v>
      </c>
      <c r="J45" s="21">
        <f>ROUND(F45*H46,2)</f>
        <v>18261845.859999999</v>
      </c>
      <c r="L45" s="377"/>
      <c r="M45" s="125"/>
      <c r="N45" s="123"/>
      <c r="O45" s="123"/>
    </row>
    <row r="46" spans="2:22" x14ac:dyDescent="0.3">
      <c r="B46" s="7" t="s">
        <v>105</v>
      </c>
      <c r="D46" s="21" t="s">
        <v>106</v>
      </c>
      <c r="F46" s="21">
        <f>VLOOKUP(B46,'TB Report'!I69:Y489,17,FALSE)</f>
        <v>1860414.36</v>
      </c>
      <c r="H46" s="1">
        <v>0.99729032500000003</v>
      </c>
      <c r="J46" s="21">
        <f t="shared" si="1"/>
        <v>1855373.24</v>
      </c>
      <c r="L46" s="377"/>
      <c r="M46" s="125"/>
      <c r="N46" s="123"/>
      <c r="O46" s="123"/>
    </row>
    <row r="47" spans="2:22" x14ac:dyDescent="0.3">
      <c r="B47" s="7" t="s">
        <v>107</v>
      </c>
      <c r="D47" s="21" t="s">
        <v>108</v>
      </c>
      <c r="F47" s="21">
        <f>VLOOKUP(B47,'TB Report'!I70:Y490,17,FALSE)</f>
        <v>0</v>
      </c>
      <c r="H47" s="1">
        <v>0.99729032500000003</v>
      </c>
      <c r="J47" s="21">
        <f t="shared" si="1"/>
        <v>0</v>
      </c>
      <c r="L47" s="377"/>
      <c r="M47" s="125"/>
    </row>
    <row r="48" spans="2:22" x14ac:dyDescent="0.3">
      <c r="B48" s="117" t="s">
        <v>131</v>
      </c>
      <c r="D48" s="21" t="s">
        <v>132</v>
      </c>
      <c r="F48" s="21">
        <f>VLOOKUP(B48,'TB Report'!I71:Y491,17,FALSE)</f>
        <v>1934281.62</v>
      </c>
      <c r="H48" s="1">
        <v>0.99729032500000003</v>
      </c>
      <c r="J48" s="21">
        <f t="shared" si="1"/>
        <v>1929040.35</v>
      </c>
      <c r="L48" s="377"/>
      <c r="M48" s="125"/>
    </row>
    <row r="49" spans="4:13" x14ac:dyDescent="0.3">
      <c r="D49" s="120" t="s">
        <v>40</v>
      </c>
      <c r="F49" s="121">
        <f>SUM(F32:F48)</f>
        <v>164128549.28</v>
      </c>
      <c r="J49" s="121">
        <f>SUM(J32:J48)</f>
        <v>163680928.72</v>
      </c>
      <c r="L49" s="377"/>
      <c r="M49" s="125"/>
    </row>
    <row r="50" spans="4:13" x14ac:dyDescent="0.3">
      <c r="F50" s="21"/>
      <c r="J50" s="21"/>
      <c r="L50" s="377"/>
      <c r="M50" s="125"/>
    </row>
    <row r="51" spans="4:13" ht="16.2" thickBot="1" x14ac:dyDescent="0.35">
      <c r="D51" s="13" t="s">
        <v>109</v>
      </c>
      <c r="F51" s="124">
        <f>+F13+F22+F29+F49</f>
        <v>209490108.54000002</v>
      </c>
      <c r="J51" s="124">
        <f>+J49+J29+J22+J13</f>
        <v>208749605.61000001</v>
      </c>
      <c r="L51" s="377"/>
      <c r="M51" s="125"/>
    </row>
    <row r="52" spans="4:13" ht="16.2" thickTop="1" x14ac:dyDescent="0.3">
      <c r="F52" s="10"/>
      <c r="J52" s="123"/>
    </row>
    <row r="53" spans="4:13" x14ac:dyDescent="0.3">
      <c r="H53" s="125"/>
      <c r="J53" s="123"/>
    </row>
    <row r="54" spans="4:13" x14ac:dyDescent="0.3">
      <c r="F54" s="10"/>
    </row>
    <row r="55" spans="4:13" x14ac:dyDescent="0.3">
      <c r="F55" s="10"/>
    </row>
  </sheetData>
  <mergeCells count="3">
    <mergeCell ref="B1:J1"/>
    <mergeCell ref="B2:J2"/>
    <mergeCell ref="B3:J3"/>
  </mergeCell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FB11D-ED39-4B88-A652-4DCC1A7CD8D0}">
  <sheetPr>
    <tabColor rgb="FFFFCCFF"/>
  </sheetPr>
  <dimension ref="A1:Y561"/>
  <sheetViews>
    <sheetView workbookViewId="0">
      <pane xSplit="3" ySplit="1" topLeftCell="L429" activePane="bottomRight" state="frozen"/>
      <selection pane="topRight" activeCell="D1" sqref="D1"/>
      <selection pane="bottomLeft" activeCell="A13" sqref="A13"/>
      <selection pane="bottomRight" activeCell="M439" sqref="M439:X453"/>
    </sheetView>
  </sheetViews>
  <sheetFormatPr defaultColWidth="16.08984375" defaultRowHeight="15" customHeight="1" outlineLevelRow="1" outlineLevelCol="1" x14ac:dyDescent="0.2"/>
  <cols>
    <col min="1" max="1" width="12.1796875" style="24" hidden="1" customWidth="1" outlineLevel="1"/>
    <col min="2" max="2" width="16.08984375" style="24" hidden="1" customWidth="1" outlineLevel="1"/>
    <col min="3" max="4" width="12.1796875" style="24" hidden="1" customWidth="1" outlineLevel="1"/>
    <col min="5" max="5" width="14.453125" style="24" hidden="1" customWidth="1" outlineLevel="1"/>
    <col min="6" max="6" width="9.90625" style="24" hidden="1" customWidth="1" outlineLevel="1"/>
    <col min="7" max="7" width="9.54296875" style="24" hidden="1" customWidth="1" outlineLevel="1"/>
    <col min="8" max="8" width="9.54296875" style="24" hidden="1" customWidth="1" outlineLevel="1" collapsed="1"/>
    <col min="9" max="9" width="5.54296875" style="24" bestFit="1" customWidth="1" collapsed="1"/>
    <col min="10" max="10" width="11.453125" style="24" customWidth="1"/>
    <col min="11" max="11" width="15.453125" style="24" customWidth="1"/>
    <col min="12" max="12" width="39.453125" style="24" customWidth="1"/>
    <col min="13" max="24" width="16.08984375" style="24"/>
    <col min="25" max="25" width="16.08984375" style="209"/>
    <col min="26" max="16384" width="16.08984375" style="24"/>
  </cols>
  <sheetData>
    <row r="1" spans="1:24" ht="15" hidden="1" customHeight="1" outlineLevel="1" x14ac:dyDescent="0.4">
      <c r="A1" s="67" t="s">
        <v>133</v>
      </c>
      <c r="B1" s="68" t="s">
        <v>134</v>
      </c>
      <c r="D1" s="69" t="s">
        <v>135</v>
      </c>
      <c r="E1" s="70" t="s">
        <v>136</v>
      </c>
      <c r="G1" s="24" t="s">
        <v>137</v>
      </c>
      <c r="H1" s="24" t="s">
        <v>137</v>
      </c>
      <c r="I1" s="71" t="s">
        <v>138</v>
      </c>
      <c r="J1" s="72" t="s">
        <v>139</v>
      </c>
      <c r="K1" s="72"/>
      <c r="L1" s="72"/>
      <c r="M1" s="72"/>
      <c r="N1" s="73" t="s">
        <v>140</v>
      </c>
      <c r="O1" s="74" t="s">
        <v>141</v>
      </c>
      <c r="P1" s="74">
        <v>1</v>
      </c>
    </row>
    <row r="2" spans="1:24" ht="15" hidden="1" customHeight="1" outlineLevel="1" x14ac:dyDescent="0.4">
      <c r="A2" s="67" t="s">
        <v>142</v>
      </c>
      <c r="B2" s="75" t="s">
        <v>143</v>
      </c>
      <c r="D2" s="76" t="s">
        <v>144</v>
      </c>
      <c r="E2" s="70" t="s">
        <v>136</v>
      </c>
      <c r="G2" s="24" t="s">
        <v>145</v>
      </c>
      <c r="H2" s="24" t="s">
        <v>146</v>
      </c>
      <c r="I2" s="71" t="s">
        <v>147</v>
      </c>
      <c r="J2" s="72" t="s">
        <v>139</v>
      </c>
      <c r="K2" s="72"/>
      <c r="L2" s="72"/>
      <c r="M2" s="72"/>
      <c r="N2" s="73" t="s">
        <v>148</v>
      </c>
      <c r="O2" s="77" t="s">
        <v>149</v>
      </c>
      <c r="P2" s="77" t="b">
        <v>0</v>
      </c>
    </row>
    <row r="3" spans="1:24" ht="15" hidden="1" customHeight="1" outlineLevel="1" x14ac:dyDescent="0.2">
      <c r="A3" s="67" t="s">
        <v>150</v>
      </c>
      <c r="B3" s="78" t="s">
        <v>151</v>
      </c>
      <c r="D3" s="79" t="s">
        <v>152</v>
      </c>
      <c r="G3" s="24" t="s">
        <v>153</v>
      </c>
      <c r="H3" s="24" t="s">
        <v>146</v>
      </c>
      <c r="I3" s="71" t="s">
        <v>154</v>
      </c>
      <c r="J3" s="72" t="s">
        <v>155</v>
      </c>
      <c r="K3" s="80"/>
      <c r="L3" s="81"/>
      <c r="M3" s="82"/>
    </row>
    <row r="4" spans="1:24" ht="15" hidden="1" customHeight="1" outlineLevel="1" x14ac:dyDescent="0.25">
      <c r="D4" s="83" t="s">
        <v>156</v>
      </c>
      <c r="E4" s="84" t="s">
        <v>157</v>
      </c>
      <c r="F4" s="84"/>
      <c r="H4" s="72" t="s">
        <v>137</v>
      </c>
      <c r="I4" s="84"/>
      <c r="J4" s="85" t="s">
        <v>158</v>
      </c>
      <c r="K4" s="86"/>
      <c r="L4" s="42" t="s">
        <v>46</v>
      </c>
      <c r="M4" s="87"/>
      <c r="N4" s="88"/>
      <c r="O4" s="87"/>
      <c r="P4" s="87"/>
      <c r="Q4" s="87"/>
      <c r="R4" s="87"/>
      <c r="S4" s="87"/>
      <c r="T4" s="87"/>
      <c r="U4" s="87"/>
      <c r="V4" s="87"/>
      <c r="W4" s="87"/>
      <c r="X4" s="87"/>
    </row>
    <row r="5" spans="1:24" ht="15" hidden="1" customHeight="1" outlineLevel="1" x14ac:dyDescent="0.25">
      <c r="A5" s="67" t="s">
        <v>159</v>
      </c>
      <c r="B5" s="89" t="s">
        <v>160</v>
      </c>
      <c r="C5" s="90" t="s">
        <v>161</v>
      </c>
      <c r="D5" s="91"/>
      <c r="G5" s="84" t="b">
        <v>0</v>
      </c>
      <c r="H5" s="84" t="s">
        <v>162</v>
      </c>
      <c r="J5" s="22" t="s">
        <v>163</v>
      </c>
      <c r="K5" s="23" t="s">
        <v>164</v>
      </c>
    </row>
    <row r="6" spans="1:24" ht="15" hidden="1" customHeight="1" outlineLevel="1" x14ac:dyDescent="0.2">
      <c r="A6" s="67" t="s">
        <v>165</v>
      </c>
      <c r="B6" s="89" t="s">
        <v>166</v>
      </c>
      <c r="C6" s="90" t="s">
        <v>167</v>
      </c>
      <c r="D6" s="24" t="s">
        <v>168</v>
      </c>
      <c r="E6" s="92" t="s">
        <v>169</v>
      </c>
      <c r="F6" s="93" t="s">
        <v>170</v>
      </c>
    </row>
    <row r="7" spans="1:24" ht="15" hidden="1" customHeight="1" outlineLevel="1" x14ac:dyDescent="0.25">
      <c r="A7" s="67" t="s">
        <v>171</v>
      </c>
      <c r="B7"/>
      <c r="C7" s="90" t="s">
        <v>172</v>
      </c>
      <c r="D7" s="24" t="s">
        <v>173</v>
      </c>
      <c r="E7" s="92" t="s">
        <v>174</v>
      </c>
      <c r="F7" s="93" t="s">
        <v>168</v>
      </c>
    </row>
    <row r="8" spans="1:24" ht="15" hidden="1" customHeight="1" outlineLevel="1" x14ac:dyDescent="0.4">
      <c r="A8" s="67" t="s">
        <v>175</v>
      </c>
      <c r="B8" s="89" t="s">
        <v>166</v>
      </c>
      <c r="C8" s="90" t="s">
        <v>167</v>
      </c>
      <c r="E8" s="92" t="s">
        <v>176</v>
      </c>
      <c r="F8" s="93" t="s">
        <v>177</v>
      </c>
      <c r="M8" s="94" t="s">
        <v>178</v>
      </c>
    </row>
    <row r="9" spans="1:24" ht="15" hidden="1" customHeight="1" outlineLevel="1" x14ac:dyDescent="0.2">
      <c r="A9" s="67" t="s">
        <v>179</v>
      </c>
      <c r="B9" s="95" t="s">
        <v>180</v>
      </c>
      <c r="C9" s="90" t="s">
        <v>181</v>
      </c>
      <c r="E9" s="92" t="s">
        <v>46</v>
      </c>
      <c r="F9" s="93" t="s">
        <v>182</v>
      </c>
      <c r="M9" s="96" t="s">
        <v>183</v>
      </c>
    </row>
    <row r="10" spans="1:24" ht="15" hidden="1" customHeight="1" outlineLevel="1" x14ac:dyDescent="0.2">
      <c r="A10" s="67" t="s">
        <v>184</v>
      </c>
      <c r="B10" s="95" t="s">
        <v>185</v>
      </c>
      <c r="C10" s="90" t="s">
        <v>172</v>
      </c>
      <c r="E10" s="92" t="s">
        <v>46</v>
      </c>
      <c r="F10" s="93" t="s">
        <v>186</v>
      </c>
      <c r="M10" s="96" t="s">
        <v>187</v>
      </c>
    </row>
    <row r="11" spans="1:24" ht="15" hidden="1" customHeight="1" outlineLevel="1" x14ac:dyDescent="0.2">
      <c r="A11" s="67" t="s">
        <v>188</v>
      </c>
      <c r="B11" s="95" t="s">
        <v>189</v>
      </c>
      <c r="C11" s="90" t="s">
        <v>172</v>
      </c>
      <c r="E11" s="92" t="s">
        <v>46</v>
      </c>
      <c r="F11" s="93" t="s">
        <v>190</v>
      </c>
      <c r="M11" s="24" t="s">
        <v>191</v>
      </c>
      <c r="N11" s="24" t="s">
        <v>192</v>
      </c>
      <c r="O11" s="24" t="s">
        <v>192</v>
      </c>
      <c r="P11" s="24" t="s">
        <v>192</v>
      </c>
      <c r="Q11" s="24" t="s">
        <v>192</v>
      </c>
      <c r="R11" s="24" t="s">
        <v>192</v>
      </c>
      <c r="S11" s="24" t="s">
        <v>192</v>
      </c>
      <c r="T11" s="24" t="s">
        <v>192</v>
      </c>
      <c r="U11" s="24" t="s">
        <v>192</v>
      </c>
      <c r="V11" s="24" t="s">
        <v>192</v>
      </c>
      <c r="W11" s="24" t="s">
        <v>192</v>
      </c>
      <c r="X11" s="24" t="s">
        <v>192</v>
      </c>
    </row>
    <row r="12" spans="1:24" ht="15" hidden="1" customHeight="1" outlineLevel="1" x14ac:dyDescent="0.2">
      <c r="A12" s="67" t="s">
        <v>193</v>
      </c>
      <c r="B12" s="95" t="s">
        <v>194</v>
      </c>
      <c r="C12" s="90" t="s">
        <v>172</v>
      </c>
      <c r="E12" s="92" t="s">
        <v>46</v>
      </c>
      <c r="F12" s="93" t="s">
        <v>195</v>
      </c>
      <c r="H12" s="24" t="s">
        <v>196</v>
      </c>
      <c r="M12" s="97" t="s">
        <v>197</v>
      </c>
      <c r="N12" s="97" t="s">
        <v>197</v>
      </c>
      <c r="O12" s="97" t="s">
        <v>198</v>
      </c>
      <c r="P12" s="97" t="s">
        <v>199</v>
      </c>
      <c r="Q12" s="97" t="s">
        <v>200</v>
      </c>
      <c r="R12" s="97" t="s">
        <v>201</v>
      </c>
      <c r="S12" s="97" t="s">
        <v>202</v>
      </c>
      <c r="T12" s="97" t="s">
        <v>203</v>
      </c>
      <c r="U12" s="97" t="s">
        <v>204</v>
      </c>
      <c r="V12" s="97" t="s">
        <v>205</v>
      </c>
      <c r="W12" s="97" t="s">
        <v>206</v>
      </c>
      <c r="X12" s="97" t="s">
        <v>207</v>
      </c>
    </row>
    <row r="13" spans="1:24" ht="15" hidden="1" customHeight="1" outlineLevel="1" x14ac:dyDescent="0.2">
      <c r="A13" s="67" t="s">
        <v>208</v>
      </c>
      <c r="B13" s="89" t="s">
        <v>166</v>
      </c>
      <c r="C13" s="90" t="s">
        <v>167</v>
      </c>
      <c r="D13" s="24" t="s">
        <v>174</v>
      </c>
      <c r="E13" s="92" t="s">
        <v>46</v>
      </c>
      <c r="F13" s="93" t="s">
        <v>209</v>
      </c>
      <c r="M13" s="98" t="s">
        <v>210</v>
      </c>
      <c r="N13" s="99" t="s">
        <v>211</v>
      </c>
      <c r="O13" s="99" t="s">
        <v>212</v>
      </c>
      <c r="P13" s="99" t="s">
        <v>213</v>
      </c>
      <c r="Q13" s="99" t="s">
        <v>214</v>
      </c>
      <c r="R13" s="99" t="s">
        <v>215</v>
      </c>
      <c r="S13" s="99" t="s">
        <v>216</v>
      </c>
      <c r="T13" s="99" t="s">
        <v>217</v>
      </c>
      <c r="U13" s="99" t="s">
        <v>218</v>
      </c>
      <c r="V13" s="99" t="s">
        <v>219</v>
      </c>
      <c r="W13" s="99" t="s">
        <v>220</v>
      </c>
      <c r="X13" s="99" t="s">
        <v>221</v>
      </c>
    </row>
    <row r="14" spans="1:24" ht="15" hidden="1" customHeight="1" outlineLevel="1" x14ac:dyDescent="0.2">
      <c r="A14" s="100" t="s">
        <v>222</v>
      </c>
      <c r="B14" s="95" t="s">
        <v>223</v>
      </c>
      <c r="C14" s="90" t="s">
        <v>172</v>
      </c>
      <c r="D14" s="24" t="b">
        <v>0</v>
      </c>
      <c r="E14" s="92" t="s">
        <v>46</v>
      </c>
      <c r="F14" s="93" t="s">
        <v>224</v>
      </c>
      <c r="M14" s="96" t="s">
        <v>187</v>
      </c>
      <c r="N14" s="96" t="s">
        <v>187</v>
      </c>
      <c r="O14" s="96" t="s">
        <v>187</v>
      </c>
      <c r="P14" s="96" t="s">
        <v>187</v>
      </c>
      <c r="Q14" s="96" t="s">
        <v>187</v>
      </c>
      <c r="R14" s="96" t="s">
        <v>187</v>
      </c>
      <c r="S14" s="96" t="s">
        <v>187</v>
      </c>
      <c r="T14" s="96" t="s">
        <v>187</v>
      </c>
      <c r="U14" s="96" t="s">
        <v>187</v>
      </c>
      <c r="V14" s="96" t="s">
        <v>187</v>
      </c>
      <c r="W14" s="96" t="s">
        <v>187</v>
      </c>
      <c r="X14" s="96" t="s">
        <v>187</v>
      </c>
    </row>
    <row r="15" spans="1:24" ht="15" hidden="1" customHeight="1" outlineLevel="1" x14ac:dyDescent="0.2">
      <c r="A15" s="101" t="s">
        <v>225</v>
      </c>
      <c r="B15" s="102"/>
      <c r="D15" s="24" t="s">
        <v>223</v>
      </c>
      <c r="E15" s="92" t="s">
        <v>46</v>
      </c>
      <c r="F15" s="93" t="s">
        <v>226</v>
      </c>
      <c r="M15" s="103" t="s">
        <v>227</v>
      </c>
      <c r="N15" s="103" t="s">
        <v>227</v>
      </c>
      <c r="O15" s="103" t="s">
        <v>227</v>
      </c>
      <c r="P15" s="103" t="s">
        <v>227</v>
      </c>
      <c r="Q15" s="103" t="s">
        <v>227</v>
      </c>
      <c r="R15" s="103" t="s">
        <v>227</v>
      </c>
      <c r="S15" s="103" t="s">
        <v>227</v>
      </c>
      <c r="T15" s="103" t="s">
        <v>227</v>
      </c>
      <c r="U15" s="103" t="s">
        <v>227</v>
      </c>
      <c r="V15" s="103" t="s">
        <v>227</v>
      </c>
      <c r="W15" s="103" t="s">
        <v>227</v>
      </c>
      <c r="X15" s="103" t="s">
        <v>227</v>
      </c>
    </row>
    <row r="16" spans="1:24" ht="15" hidden="1" customHeight="1" outlineLevel="1" x14ac:dyDescent="0.25">
      <c r="A16" s="104" t="s">
        <v>179</v>
      </c>
      <c r="B16" s="105" t="s">
        <v>180</v>
      </c>
      <c r="C16" s="106" t="s">
        <v>228</v>
      </c>
      <c r="E16" s="92" t="s">
        <v>46</v>
      </c>
      <c r="F16" s="93" t="s">
        <v>229</v>
      </c>
      <c r="L16" t="s">
        <v>46</v>
      </c>
      <c r="M16" t="s">
        <v>210</v>
      </c>
      <c r="N16" t="s">
        <v>211</v>
      </c>
      <c r="O16" t="s">
        <v>212</v>
      </c>
      <c r="P16" t="s">
        <v>213</v>
      </c>
      <c r="Q16" t="s">
        <v>214</v>
      </c>
      <c r="R16" t="s">
        <v>215</v>
      </c>
      <c r="S16" t="s">
        <v>216</v>
      </c>
      <c r="T16" t="s">
        <v>217</v>
      </c>
      <c r="U16" t="s">
        <v>218</v>
      </c>
      <c r="V16" t="s">
        <v>219</v>
      </c>
      <c r="W16" t="s">
        <v>220</v>
      </c>
      <c r="X16" t="s">
        <v>221</v>
      </c>
    </row>
    <row r="17" spans="1:25" ht="15" hidden="1" customHeight="1" outlineLevel="1" x14ac:dyDescent="0.25">
      <c r="A17" s="83" t="s">
        <v>230</v>
      </c>
      <c r="B17" s="84" t="s">
        <v>231</v>
      </c>
      <c r="C17" s="24">
        <v>2</v>
      </c>
      <c r="D17" s="24" t="s">
        <v>232</v>
      </c>
      <c r="E17" s="92" t="s">
        <v>46</v>
      </c>
      <c r="F17" s="93" t="s">
        <v>233</v>
      </c>
      <c r="L17" t="s">
        <v>46</v>
      </c>
      <c r="M17" t="s">
        <v>187</v>
      </c>
      <c r="N17" t="s">
        <v>187</v>
      </c>
      <c r="O17" t="s">
        <v>187</v>
      </c>
      <c r="P17" t="s">
        <v>187</v>
      </c>
      <c r="Q17" t="s">
        <v>187</v>
      </c>
      <c r="R17" t="s">
        <v>187</v>
      </c>
      <c r="S17" t="s">
        <v>187</v>
      </c>
      <c r="T17" t="s">
        <v>187</v>
      </c>
      <c r="U17" t="s">
        <v>187</v>
      </c>
      <c r="V17" t="s">
        <v>187</v>
      </c>
      <c r="W17" t="s">
        <v>187</v>
      </c>
      <c r="X17" t="s">
        <v>187</v>
      </c>
    </row>
    <row r="18" spans="1:25" ht="15" hidden="1" customHeight="1" outlineLevel="1" x14ac:dyDescent="0.25">
      <c r="B18" s="84" t="s">
        <v>234</v>
      </c>
      <c r="D18" s="24" t="s">
        <v>235</v>
      </c>
      <c r="E18" s="92" t="s">
        <v>46</v>
      </c>
      <c r="F18" s="93" t="s">
        <v>236</v>
      </c>
      <c r="L18" t="s">
        <v>46</v>
      </c>
      <c r="M18" t="s">
        <v>227</v>
      </c>
      <c r="N18" t="s">
        <v>227</v>
      </c>
      <c r="O18" t="s">
        <v>227</v>
      </c>
      <c r="P18" t="s">
        <v>227</v>
      </c>
      <c r="Q18" t="s">
        <v>227</v>
      </c>
      <c r="R18" t="s">
        <v>227</v>
      </c>
      <c r="S18" t="s">
        <v>227</v>
      </c>
      <c r="T18" t="s">
        <v>227</v>
      </c>
      <c r="U18" t="s">
        <v>227</v>
      </c>
      <c r="V18" t="s">
        <v>227</v>
      </c>
      <c r="W18" t="s">
        <v>227</v>
      </c>
      <c r="X18" t="s">
        <v>227</v>
      </c>
    </row>
    <row r="19" spans="1:25" ht="15" hidden="1" customHeight="1" outlineLevel="1" x14ac:dyDescent="0.2">
      <c r="B19" s="24" t="s">
        <v>237</v>
      </c>
      <c r="E19" s="92" t="s">
        <v>46</v>
      </c>
      <c r="F19" s="93" t="s">
        <v>238</v>
      </c>
    </row>
    <row r="20" spans="1:25" ht="31.5" customHeight="1" collapsed="1" thickBot="1" x14ac:dyDescent="0.25">
      <c r="E20" s="92" t="s">
        <v>239</v>
      </c>
      <c r="F20" s="93" t="s">
        <v>177</v>
      </c>
    </row>
    <row r="21" spans="1:25" ht="15" customHeight="1" thickBot="1" x14ac:dyDescent="0.25">
      <c r="K21" s="22" t="s">
        <v>163</v>
      </c>
      <c r="L21" s="23" t="s">
        <v>137</v>
      </c>
    </row>
    <row r="22" spans="1:25" ht="15" customHeight="1" thickBot="1" x14ac:dyDescent="0.45">
      <c r="K22" s="25" t="s">
        <v>240</v>
      </c>
      <c r="L22" s="23" t="s">
        <v>187</v>
      </c>
      <c r="M22" s="107" t="s">
        <v>187</v>
      </c>
    </row>
    <row r="23" spans="1:25" ht="15" customHeight="1" thickBot="1" x14ac:dyDescent="0.45">
      <c r="K23" s="25" t="s">
        <v>241</v>
      </c>
      <c r="L23" s="23" t="s">
        <v>180</v>
      </c>
      <c r="M23" s="107" t="s">
        <v>242</v>
      </c>
    </row>
    <row r="24" spans="1:25" ht="15" customHeight="1" thickBot="1" x14ac:dyDescent="0.45">
      <c r="G24" s="70"/>
      <c r="K24" s="25" t="s">
        <v>243</v>
      </c>
      <c r="L24" s="23" t="s">
        <v>244</v>
      </c>
      <c r="M24" s="107" t="s">
        <v>245</v>
      </c>
      <c r="R24" s="26"/>
    </row>
    <row r="25" spans="1:25" ht="15" customHeight="1" thickBot="1" x14ac:dyDescent="0.25">
      <c r="K25" s="27" t="s">
        <v>246</v>
      </c>
      <c r="L25" s="28" t="s">
        <v>154</v>
      </c>
      <c r="O25" s="29"/>
    </row>
    <row r="26" spans="1:25" s="31" customFormat="1" ht="24.9" customHeight="1" thickBot="1" x14ac:dyDescent="0.55000000000000004">
      <c r="K26" s="30"/>
      <c r="L26" s="363" t="s">
        <v>242</v>
      </c>
      <c r="O26" s="32"/>
      <c r="Y26" s="210"/>
    </row>
    <row r="27" spans="1:25" ht="17.100000000000001" customHeight="1" x14ac:dyDescent="0.2">
      <c r="J27" s="364"/>
      <c r="K27" s="365"/>
      <c r="L27" s="366"/>
      <c r="N27" s="33" t="s">
        <v>247</v>
      </c>
    </row>
    <row r="28" spans="1:25" ht="17.100000000000001" customHeight="1" x14ac:dyDescent="0.4">
      <c r="J28" s="108" t="s">
        <v>248</v>
      </c>
      <c r="K28" s="34"/>
      <c r="L28" s="35"/>
    </row>
    <row r="29" spans="1:25" ht="17.100000000000001" customHeight="1" thickBot="1" x14ac:dyDescent="0.25">
      <c r="G29" s="109" t="s">
        <v>46</v>
      </c>
      <c r="H29" s="109" t="s">
        <v>46</v>
      </c>
      <c r="J29" s="110"/>
      <c r="K29" s="36"/>
      <c r="L29" s="37"/>
      <c r="N29" s="38" t="s">
        <v>249</v>
      </c>
    </row>
    <row r="30" spans="1:25" ht="15" customHeight="1" x14ac:dyDescent="0.2">
      <c r="G30" s="109" t="s">
        <v>46</v>
      </c>
      <c r="H30" s="109" t="s">
        <v>46</v>
      </c>
    </row>
    <row r="31" spans="1:25" ht="15" customHeight="1" x14ac:dyDescent="0.2">
      <c r="G31" s="111"/>
      <c r="H31" s="111"/>
      <c r="I31" s="111"/>
      <c r="J31" s="112" t="s">
        <v>250</v>
      </c>
      <c r="K31" s="112"/>
      <c r="L31" s="112" t="s">
        <v>251</v>
      </c>
      <c r="M31" s="113" t="s">
        <v>252</v>
      </c>
      <c r="N31" s="113" t="s">
        <v>252</v>
      </c>
      <c r="O31" s="113" t="s">
        <v>252</v>
      </c>
      <c r="P31" s="113" t="s">
        <v>252</v>
      </c>
      <c r="Q31" s="113" t="s">
        <v>252</v>
      </c>
      <c r="R31" s="113" t="s">
        <v>252</v>
      </c>
      <c r="S31" s="113" t="s">
        <v>252</v>
      </c>
      <c r="T31" s="113" t="s">
        <v>252</v>
      </c>
      <c r="U31" s="113" t="s">
        <v>252</v>
      </c>
      <c r="V31" s="113" t="s">
        <v>252</v>
      </c>
      <c r="W31" s="113" t="s">
        <v>252</v>
      </c>
      <c r="X31" s="113" t="s">
        <v>252</v>
      </c>
      <c r="Y31" s="113" t="s">
        <v>252</v>
      </c>
    </row>
    <row r="32" spans="1:25" ht="15" customHeight="1" x14ac:dyDescent="0.2">
      <c r="I32" s="111" t="s">
        <v>253</v>
      </c>
      <c r="J32" s="114" t="s">
        <v>254</v>
      </c>
      <c r="K32" s="115" t="s">
        <v>255</v>
      </c>
      <c r="L32" s="115" t="s">
        <v>256</v>
      </c>
      <c r="M32" s="116" t="s">
        <v>257</v>
      </c>
      <c r="N32" s="116" t="s">
        <v>258</v>
      </c>
      <c r="O32" s="116" t="s">
        <v>259</v>
      </c>
      <c r="P32" s="116" t="s">
        <v>260</v>
      </c>
      <c r="Q32" s="116" t="s">
        <v>261</v>
      </c>
      <c r="R32" s="116" t="s">
        <v>262</v>
      </c>
      <c r="S32" s="116" t="s">
        <v>263</v>
      </c>
      <c r="T32" s="116" t="s">
        <v>264</v>
      </c>
      <c r="U32" s="116" t="s">
        <v>265</v>
      </c>
      <c r="V32" s="116" t="s">
        <v>266</v>
      </c>
      <c r="W32" s="116" t="s">
        <v>267</v>
      </c>
      <c r="X32" s="116" t="s">
        <v>268</v>
      </c>
      <c r="Y32" s="116" t="s">
        <v>269</v>
      </c>
    </row>
    <row r="33" spans="9:25" ht="15" customHeight="1" x14ac:dyDescent="0.3">
      <c r="I33" s="7" t="str">
        <f t="shared" ref="I33:I96" si="0">LEFT(RIGHT(K33,6),3)</f>
        <v>101</v>
      </c>
      <c r="J33" s="41" t="s">
        <v>173</v>
      </c>
      <c r="K33" s="207" t="s">
        <v>270</v>
      </c>
      <c r="L33" s="207" t="s">
        <v>271</v>
      </c>
      <c r="M33" s="208">
        <v>11571960811.700001</v>
      </c>
      <c r="N33" s="208">
        <v>11646604827.530001</v>
      </c>
      <c r="O33" s="208">
        <v>11699312509.530001</v>
      </c>
      <c r="P33" s="208">
        <v>11931074032.540001</v>
      </c>
      <c r="Q33" s="208">
        <v>12227843933.66</v>
      </c>
      <c r="R33" s="208">
        <v>12620506628.41</v>
      </c>
      <c r="S33" s="208">
        <v>12677288185.309999</v>
      </c>
      <c r="T33" s="208">
        <v>12742732677.700001</v>
      </c>
      <c r="U33" s="208">
        <v>12812126338.200001</v>
      </c>
      <c r="V33" s="208">
        <v>12880285225.1</v>
      </c>
      <c r="W33" s="208">
        <v>12922495913.620001</v>
      </c>
      <c r="X33" s="208">
        <v>13336395117.290001</v>
      </c>
      <c r="Y33" s="209">
        <f>SUM(M33:X33)</f>
        <v>149068626200.59</v>
      </c>
    </row>
    <row r="34" spans="9:25" ht="15" customHeight="1" x14ac:dyDescent="0.3">
      <c r="I34" s="7" t="str">
        <f t="shared" si="0"/>
        <v>101</v>
      </c>
      <c r="J34" s="41" t="s">
        <v>173</v>
      </c>
      <c r="K34" s="207" t="s">
        <v>272</v>
      </c>
      <c r="L34" s="207" t="s">
        <v>273</v>
      </c>
      <c r="M34" s="208">
        <v>32522352.649999999</v>
      </c>
      <c r="N34" s="208">
        <v>32304541.039999999</v>
      </c>
      <c r="O34" s="208">
        <v>32086282.059999999</v>
      </c>
      <c r="P34" s="208">
        <v>31867574.370000001</v>
      </c>
      <c r="Q34" s="208">
        <v>31648416.640000001</v>
      </c>
      <c r="R34" s="208">
        <v>31428807.559999999</v>
      </c>
      <c r="S34" s="208">
        <v>31208745.789999999</v>
      </c>
      <c r="T34" s="208">
        <v>30988226.710000001</v>
      </c>
      <c r="U34" s="208">
        <v>30767248.989999998</v>
      </c>
      <c r="V34" s="208">
        <v>30699412.68</v>
      </c>
      <c r="W34" s="208">
        <v>30631647.530000001</v>
      </c>
      <c r="X34" s="208">
        <v>30563953.850000001</v>
      </c>
      <c r="Y34" s="209">
        <f t="shared" ref="Y34:Y97" si="1">SUM(M34:X34)</f>
        <v>376717209.87</v>
      </c>
    </row>
    <row r="35" spans="9:25" ht="15" customHeight="1" x14ac:dyDescent="0.3">
      <c r="I35" s="7" t="str">
        <f t="shared" si="0"/>
        <v>102</v>
      </c>
      <c r="J35" s="41" t="s">
        <v>173</v>
      </c>
      <c r="K35" s="207" t="s">
        <v>274</v>
      </c>
      <c r="L35" s="207" t="s">
        <v>275</v>
      </c>
      <c r="M35" s="207" t="s">
        <v>276</v>
      </c>
      <c r="N35" s="207" t="s">
        <v>276</v>
      </c>
      <c r="O35" s="207" t="s">
        <v>276</v>
      </c>
      <c r="P35" s="207" t="s">
        <v>276</v>
      </c>
      <c r="Q35" s="207" t="s">
        <v>276</v>
      </c>
      <c r="R35" s="207" t="s">
        <v>276</v>
      </c>
      <c r="S35" s="207" t="s">
        <v>276</v>
      </c>
      <c r="T35" s="207" t="s">
        <v>276</v>
      </c>
      <c r="U35" s="207" t="s">
        <v>276</v>
      </c>
      <c r="V35" s="207" t="s">
        <v>276</v>
      </c>
      <c r="W35" s="207" t="s">
        <v>276</v>
      </c>
      <c r="X35" s="207" t="s">
        <v>276</v>
      </c>
      <c r="Y35" s="209">
        <f t="shared" si="1"/>
        <v>0</v>
      </c>
    </row>
    <row r="36" spans="9:25" ht="15" customHeight="1" x14ac:dyDescent="0.3">
      <c r="I36" s="7" t="str">
        <f t="shared" si="0"/>
        <v>103</v>
      </c>
      <c r="J36" s="41" t="s">
        <v>173</v>
      </c>
      <c r="K36" s="207" t="s">
        <v>277</v>
      </c>
      <c r="L36" s="207" t="s">
        <v>278</v>
      </c>
      <c r="M36" s="207" t="s">
        <v>276</v>
      </c>
      <c r="N36" s="207" t="s">
        <v>276</v>
      </c>
      <c r="O36" s="207" t="s">
        <v>276</v>
      </c>
      <c r="P36" s="207" t="s">
        <v>276</v>
      </c>
      <c r="Q36" s="207" t="s">
        <v>276</v>
      </c>
      <c r="R36" s="207" t="s">
        <v>276</v>
      </c>
      <c r="S36" s="207" t="s">
        <v>276</v>
      </c>
      <c r="T36" s="207" t="s">
        <v>276</v>
      </c>
      <c r="U36" s="207" t="s">
        <v>276</v>
      </c>
      <c r="V36" s="207" t="s">
        <v>276</v>
      </c>
      <c r="W36" s="207" t="s">
        <v>276</v>
      </c>
      <c r="X36" s="207" t="s">
        <v>276</v>
      </c>
      <c r="Y36" s="209">
        <f t="shared" si="1"/>
        <v>0</v>
      </c>
    </row>
    <row r="37" spans="9:25" ht="15" customHeight="1" x14ac:dyDescent="0.3">
      <c r="I37" s="7" t="str">
        <f t="shared" si="0"/>
        <v>103</v>
      </c>
      <c r="J37" s="41" t="s">
        <v>173</v>
      </c>
      <c r="K37" s="207" t="s">
        <v>279</v>
      </c>
      <c r="L37" s="207" t="s">
        <v>280</v>
      </c>
      <c r="M37" s="207" t="s">
        <v>276</v>
      </c>
      <c r="N37" s="207" t="s">
        <v>276</v>
      </c>
      <c r="O37" s="207" t="s">
        <v>276</v>
      </c>
      <c r="P37" s="207" t="s">
        <v>276</v>
      </c>
      <c r="Q37" s="207" t="s">
        <v>276</v>
      </c>
      <c r="R37" s="207" t="s">
        <v>276</v>
      </c>
      <c r="S37" s="207" t="s">
        <v>276</v>
      </c>
      <c r="T37" s="207" t="s">
        <v>276</v>
      </c>
      <c r="U37" s="207" t="s">
        <v>276</v>
      </c>
      <c r="V37" s="207" t="s">
        <v>276</v>
      </c>
      <c r="W37" s="207" t="s">
        <v>276</v>
      </c>
      <c r="X37" s="207" t="s">
        <v>276</v>
      </c>
      <c r="Y37" s="209">
        <f t="shared" si="1"/>
        <v>0</v>
      </c>
    </row>
    <row r="38" spans="9:25" ht="15" customHeight="1" x14ac:dyDescent="0.3">
      <c r="I38" s="7" t="str">
        <f t="shared" si="0"/>
        <v>104</v>
      </c>
      <c r="J38" s="41" t="s">
        <v>173</v>
      </c>
      <c r="K38" s="207" t="s">
        <v>281</v>
      </c>
      <c r="L38" s="207" t="s">
        <v>282</v>
      </c>
      <c r="M38" s="207" t="s">
        <v>276</v>
      </c>
      <c r="N38" s="207" t="s">
        <v>276</v>
      </c>
      <c r="O38" s="207" t="s">
        <v>276</v>
      </c>
      <c r="P38" s="207" t="s">
        <v>276</v>
      </c>
      <c r="Q38" s="207" t="s">
        <v>276</v>
      </c>
      <c r="R38" s="207" t="s">
        <v>276</v>
      </c>
      <c r="S38" s="207" t="s">
        <v>276</v>
      </c>
      <c r="T38" s="207" t="s">
        <v>276</v>
      </c>
      <c r="U38" s="207" t="s">
        <v>276</v>
      </c>
      <c r="V38" s="207" t="s">
        <v>276</v>
      </c>
      <c r="W38" s="207" t="s">
        <v>276</v>
      </c>
      <c r="X38" s="207" t="s">
        <v>276</v>
      </c>
      <c r="Y38" s="209">
        <f t="shared" si="1"/>
        <v>0</v>
      </c>
    </row>
    <row r="39" spans="9:25" ht="15" customHeight="1" x14ac:dyDescent="0.3">
      <c r="I39" s="7" t="str">
        <f t="shared" si="0"/>
        <v>105</v>
      </c>
      <c r="J39" s="41" t="s">
        <v>173</v>
      </c>
      <c r="K39" s="207" t="s">
        <v>283</v>
      </c>
      <c r="L39" s="207" t="s">
        <v>284</v>
      </c>
      <c r="M39" s="208">
        <v>64262399.530000001</v>
      </c>
      <c r="N39" s="208">
        <v>70262399.530000001</v>
      </c>
      <c r="O39" s="208">
        <v>70262399.530000001</v>
      </c>
      <c r="P39" s="208">
        <v>70262399.530000001</v>
      </c>
      <c r="Q39" s="208">
        <v>70262399.530000001</v>
      </c>
      <c r="R39" s="208">
        <v>70264952.269999996</v>
      </c>
      <c r="S39" s="208">
        <v>70264952.269999996</v>
      </c>
      <c r="T39" s="208">
        <v>70264952.269999996</v>
      </c>
      <c r="U39" s="208">
        <v>70764952.269999996</v>
      </c>
      <c r="V39" s="208">
        <v>70764952.269999996</v>
      </c>
      <c r="W39" s="208">
        <v>70764952.269999996</v>
      </c>
      <c r="X39" s="208">
        <v>70764952.269999996</v>
      </c>
      <c r="Y39" s="209">
        <f t="shared" si="1"/>
        <v>839166663.53999984</v>
      </c>
    </row>
    <row r="40" spans="9:25" ht="15" customHeight="1" x14ac:dyDescent="0.3">
      <c r="I40" s="7" t="str">
        <f t="shared" si="0"/>
        <v>105</v>
      </c>
      <c r="J40" s="41" t="s">
        <v>173</v>
      </c>
      <c r="K40" s="207" t="s">
        <v>285</v>
      </c>
      <c r="L40" s="207" t="s">
        <v>286</v>
      </c>
      <c r="M40" s="207" t="s">
        <v>276</v>
      </c>
      <c r="N40" s="207" t="s">
        <v>276</v>
      </c>
      <c r="O40" s="207" t="s">
        <v>276</v>
      </c>
      <c r="P40" s="207" t="s">
        <v>276</v>
      </c>
      <c r="Q40" s="207" t="s">
        <v>276</v>
      </c>
      <c r="R40" s="207" t="s">
        <v>276</v>
      </c>
      <c r="S40" s="207" t="s">
        <v>276</v>
      </c>
      <c r="T40" s="207" t="s">
        <v>276</v>
      </c>
      <c r="U40" s="207" t="s">
        <v>276</v>
      </c>
      <c r="V40" s="207" t="s">
        <v>276</v>
      </c>
      <c r="W40" s="207" t="s">
        <v>276</v>
      </c>
      <c r="X40" s="207" t="s">
        <v>276</v>
      </c>
      <c r="Y40" s="209">
        <f t="shared" si="1"/>
        <v>0</v>
      </c>
    </row>
    <row r="41" spans="9:25" ht="15" customHeight="1" x14ac:dyDescent="0.3">
      <c r="I41" s="7" t="str">
        <f t="shared" si="0"/>
        <v>106</v>
      </c>
      <c r="J41" s="41" t="s">
        <v>173</v>
      </c>
      <c r="K41" s="207" t="s">
        <v>287</v>
      </c>
      <c r="L41" s="207" t="s">
        <v>288</v>
      </c>
      <c r="M41" s="208">
        <v>2078381704.5999999</v>
      </c>
      <c r="N41" s="208">
        <v>2078381704.5999999</v>
      </c>
      <c r="O41" s="208">
        <v>2078381704.5999999</v>
      </c>
      <c r="P41" s="208">
        <v>2078381704.5999999</v>
      </c>
      <c r="Q41" s="208">
        <v>2078381704.5999999</v>
      </c>
      <c r="R41" s="208">
        <v>2078381704.5999999</v>
      </c>
      <c r="S41" s="208">
        <v>2078381704.5999999</v>
      </c>
      <c r="T41" s="208">
        <v>2078381704.5999999</v>
      </c>
      <c r="U41" s="208">
        <v>2078381704.5999999</v>
      </c>
      <c r="V41" s="208">
        <v>2078381704.5999999</v>
      </c>
      <c r="W41" s="208">
        <v>2078381704.5999999</v>
      </c>
      <c r="X41" s="208">
        <v>2078381704.5999999</v>
      </c>
      <c r="Y41" s="209">
        <f t="shared" si="1"/>
        <v>24940580455.199997</v>
      </c>
    </row>
    <row r="42" spans="9:25" ht="15" customHeight="1" x14ac:dyDescent="0.3">
      <c r="I42" s="7" t="str">
        <f t="shared" si="0"/>
        <v>107</v>
      </c>
      <c r="J42" s="41" t="s">
        <v>173</v>
      </c>
      <c r="K42" s="207" t="s">
        <v>289</v>
      </c>
      <c r="L42" s="207" t="s">
        <v>290</v>
      </c>
      <c r="M42" s="208">
        <v>1214318497.9300001</v>
      </c>
      <c r="N42" s="208">
        <v>1262739751.25</v>
      </c>
      <c r="O42" s="208">
        <v>1343231884.01</v>
      </c>
      <c r="P42" s="208">
        <v>1234133481.72</v>
      </c>
      <c r="Q42" s="208">
        <v>1049240158.98</v>
      </c>
      <c r="R42" s="208">
        <v>826404685.28999996</v>
      </c>
      <c r="S42" s="208">
        <v>945656796.55999994</v>
      </c>
      <c r="T42" s="208">
        <v>974098326.90999997</v>
      </c>
      <c r="U42" s="208">
        <v>989658225.41999996</v>
      </c>
      <c r="V42" s="208">
        <v>996139255.25</v>
      </c>
      <c r="W42" s="208">
        <v>1026714721.87</v>
      </c>
      <c r="X42" s="208">
        <v>711966473.15999997</v>
      </c>
      <c r="Y42" s="209">
        <f t="shared" si="1"/>
        <v>12574302258.350002</v>
      </c>
    </row>
    <row r="43" spans="9:25" ht="15" customHeight="1" x14ac:dyDescent="0.3">
      <c r="I43" s="7" t="str">
        <f t="shared" si="0"/>
        <v>108</v>
      </c>
      <c r="J43" s="41" t="s">
        <v>173</v>
      </c>
      <c r="K43" s="207" t="s">
        <v>291</v>
      </c>
      <c r="L43" s="207" t="s">
        <v>292</v>
      </c>
      <c r="M43" s="208">
        <v>-3821735977.6700001</v>
      </c>
      <c r="N43" s="208">
        <v>-3854584185.54</v>
      </c>
      <c r="O43" s="208">
        <v>-3884507734.1399999</v>
      </c>
      <c r="P43" s="208">
        <v>-3916435951.4400001</v>
      </c>
      <c r="Q43" s="208">
        <v>-3930343542.4000001</v>
      </c>
      <c r="R43" s="208">
        <v>-3960794560.75</v>
      </c>
      <c r="S43" s="208">
        <v>-3993731316.4000001</v>
      </c>
      <c r="T43" s="208">
        <v>-4030220234.46</v>
      </c>
      <c r="U43" s="208">
        <v>-4063828317.0100002</v>
      </c>
      <c r="V43" s="208">
        <v>-4090890449.6399999</v>
      </c>
      <c r="W43" s="208">
        <v>-4125195695.21</v>
      </c>
      <c r="X43" s="208">
        <v>-4143340762.1500001</v>
      </c>
      <c r="Y43" s="209">
        <f t="shared" si="1"/>
        <v>-47815608726.810005</v>
      </c>
    </row>
    <row r="44" spans="9:25" ht="15" customHeight="1" x14ac:dyDescent="0.3">
      <c r="I44" s="7" t="str">
        <f t="shared" si="0"/>
        <v>111</v>
      </c>
      <c r="J44" s="41" t="s">
        <v>173</v>
      </c>
      <c r="K44" s="207" t="s">
        <v>293</v>
      </c>
      <c r="L44" s="207" t="s">
        <v>294</v>
      </c>
      <c r="M44" s="208">
        <v>-176207753.63</v>
      </c>
      <c r="N44" s="208">
        <v>-179444675.59</v>
      </c>
      <c r="O44" s="208">
        <v>-182683910.24000001</v>
      </c>
      <c r="P44" s="208">
        <v>-185936065.91999999</v>
      </c>
      <c r="Q44" s="208">
        <v>-189133203.63999999</v>
      </c>
      <c r="R44" s="208">
        <v>-192389054.81999999</v>
      </c>
      <c r="S44" s="208">
        <v>-195326725.13999999</v>
      </c>
      <c r="T44" s="208">
        <v>-198172591.03</v>
      </c>
      <c r="U44" s="208">
        <v>-201428782.78</v>
      </c>
      <c r="V44" s="208">
        <v>-204629874.08000001</v>
      </c>
      <c r="W44" s="208">
        <v>-208198853.63999999</v>
      </c>
      <c r="X44" s="208">
        <v>-211782127.44999999</v>
      </c>
      <c r="Y44" s="209">
        <f t="shared" si="1"/>
        <v>-2325333617.9599996</v>
      </c>
    </row>
    <row r="45" spans="9:25" ht="15" customHeight="1" x14ac:dyDescent="0.3">
      <c r="I45" s="7" t="str">
        <f t="shared" si="0"/>
        <v>114</v>
      </c>
      <c r="J45" s="41" t="s">
        <v>173</v>
      </c>
      <c r="K45" s="207" t="s">
        <v>295</v>
      </c>
      <c r="L45" s="207" t="s">
        <v>296</v>
      </c>
      <c r="M45" s="208">
        <v>7484822.7599999998</v>
      </c>
      <c r="N45" s="208">
        <v>7484822.7599999998</v>
      </c>
      <c r="O45" s="208">
        <v>7484822.7599999998</v>
      </c>
      <c r="P45" s="208">
        <v>7484822.7599999998</v>
      </c>
      <c r="Q45" s="208">
        <v>7484822.7599999998</v>
      </c>
      <c r="R45" s="208">
        <v>7484822.7599999998</v>
      </c>
      <c r="S45" s="208">
        <v>7484822.7599999998</v>
      </c>
      <c r="T45" s="208">
        <v>7484822.7599999998</v>
      </c>
      <c r="U45" s="208">
        <v>7484822.7599999998</v>
      </c>
      <c r="V45" s="208">
        <v>7484822.7599999998</v>
      </c>
      <c r="W45" s="208">
        <v>7484822.7599999998</v>
      </c>
      <c r="X45" s="208">
        <v>7484822.7599999998</v>
      </c>
      <c r="Y45" s="209">
        <f t="shared" si="1"/>
        <v>89817873.120000005</v>
      </c>
    </row>
    <row r="46" spans="9:25" ht="15" customHeight="1" x14ac:dyDescent="0.3">
      <c r="I46" s="7" t="str">
        <f t="shared" si="0"/>
        <v>115</v>
      </c>
      <c r="J46" s="41" t="s">
        <v>173</v>
      </c>
      <c r="K46" s="207" t="s">
        <v>297</v>
      </c>
      <c r="L46" s="207" t="s">
        <v>298</v>
      </c>
      <c r="M46" s="208">
        <v>-6903091.9000000004</v>
      </c>
      <c r="N46" s="208">
        <v>-6922817.6299999999</v>
      </c>
      <c r="O46" s="208">
        <v>-6942543.3600000003</v>
      </c>
      <c r="P46" s="208">
        <v>-6962269.0899999999</v>
      </c>
      <c r="Q46" s="208">
        <v>-6981994.8200000003</v>
      </c>
      <c r="R46" s="208">
        <v>-7001720.5499999998</v>
      </c>
      <c r="S46" s="208">
        <v>-7021446.2800000003</v>
      </c>
      <c r="T46" s="208">
        <v>-7041172.0099999998</v>
      </c>
      <c r="U46" s="208">
        <v>-7060897.7400000002</v>
      </c>
      <c r="V46" s="208">
        <v>-7080623.4699999997</v>
      </c>
      <c r="W46" s="208">
        <v>-7100349.2000000002</v>
      </c>
      <c r="X46" s="208">
        <v>-7120074.9299999997</v>
      </c>
      <c r="Y46" s="209">
        <f t="shared" si="1"/>
        <v>-84139000.979999989</v>
      </c>
    </row>
    <row r="47" spans="9:25" ht="15" customHeight="1" x14ac:dyDescent="0.3">
      <c r="I47" s="7" t="str">
        <f t="shared" si="0"/>
        <v>116</v>
      </c>
      <c r="J47" s="41" t="s">
        <v>173</v>
      </c>
      <c r="K47" s="207" t="s">
        <v>299</v>
      </c>
      <c r="L47" s="207" t="s">
        <v>300</v>
      </c>
      <c r="M47" s="207" t="s">
        <v>276</v>
      </c>
      <c r="N47" s="207" t="s">
        <v>276</v>
      </c>
      <c r="O47" s="207" t="s">
        <v>276</v>
      </c>
      <c r="P47" s="207" t="s">
        <v>276</v>
      </c>
      <c r="Q47" s="207" t="s">
        <v>276</v>
      </c>
      <c r="R47" s="207" t="s">
        <v>276</v>
      </c>
      <c r="S47" s="207" t="s">
        <v>276</v>
      </c>
      <c r="T47" s="207" t="s">
        <v>276</v>
      </c>
      <c r="U47" s="207" t="s">
        <v>276</v>
      </c>
      <c r="V47" s="207" t="s">
        <v>276</v>
      </c>
      <c r="W47" s="207" t="s">
        <v>276</v>
      </c>
      <c r="X47" s="207" t="s">
        <v>276</v>
      </c>
      <c r="Y47" s="209">
        <f t="shared" si="1"/>
        <v>0</v>
      </c>
    </row>
    <row r="48" spans="9:25" ht="15" customHeight="1" x14ac:dyDescent="0.3">
      <c r="I48" s="7" t="str">
        <f t="shared" si="0"/>
        <v>117</v>
      </c>
      <c r="J48" s="41" t="s">
        <v>173</v>
      </c>
      <c r="K48" s="207" t="s">
        <v>301</v>
      </c>
      <c r="L48" s="207" t="s">
        <v>302</v>
      </c>
      <c r="M48" s="207" t="s">
        <v>276</v>
      </c>
      <c r="N48" s="207" t="s">
        <v>276</v>
      </c>
      <c r="O48" s="207" t="s">
        <v>276</v>
      </c>
      <c r="P48" s="207" t="s">
        <v>276</v>
      </c>
      <c r="Q48" s="207" t="s">
        <v>276</v>
      </c>
      <c r="R48" s="207" t="s">
        <v>276</v>
      </c>
      <c r="S48" s="207" t="s">
        <v>276</v>
      </c>
      <c r="T48" s="207" t="s">
        <v>276</v>
      </c>
      <c r="U48" s="207" t="s">
        <v>276</v>
      </c>
      <c r="V48" s="207" t="s">
        <v>276</v>
      </c>
      <c r="W48" s="207" t="s">
        <v>276</v>
      </c>
      <c r="X48" s="207" t="s">
        <v>276</v>
      </c>
      <c r="Y48" s="209">
        <f t="shared" si="1"/>
        <v>0</v>
      </c>
    </row>
    <row r="49" spans="9:25" ht="15" customHeight="1" x14ac:dyDescent="0.3">
      <c r="I49" s="7" t="str">
        <f t="shared" si="0"/>
        <v>117</v>
      </c>
      <c r="J49" s="41" t="s">
        <v>173</v>
      </c>
      <c r="K49" s="207" t="s">
        <v>303</v>
      </c>
      <c r="L49" s="207" t="s">
        <v>304</v>
      </c>
      <c r="M49" s="207" t="s">
        <v>276</v>
      </c>
      <c r="N49" s="207" t="s">
        <v>276</v>
      </c>
      <c r="O49" s="207" t="s">
        <v>276</v>
      </c>
      <c r="P49" s="207" t="s">
        <v>276</v>
      </c>
      <c r="Q49" s="207" t="s">
        <v>276</v>
      </c>
      <c r="R49" s="207" t="s">
        <v>276</v>
      </c>
      <c r="S49" s="207" t="s">
        <v>276</v>
      </c>
      <c r="T49" s="207" t="s">
        <v>276</v>
      </c>
      <c r="U49" s="207" t="s">
        <v>276</v>
      </c>
      <c r="V49" s="207" t="s">
        <v>276</v>
      </c>
      <c r="W49" s="207" t="s">
        <v>276</v>
      </c>
      <c r="X49" s="207" t="s">
        <v>276</v>
      </c>
      <c r="Y49" s="209">
        <f t="shared" si="1"/>
        <v>0</v>
      </c>
    </row>
    <row r="50" spans="9:25" ht="15" customHeight="1" x14ac:dyDescent="0.3">
      <c r="I50" s="7" t="str">
        <f t="shared" si="0"/>
        <v>117</v>
      </c>
      <c r="J50" s="41" t="s">
        <v>173</v>
      </c>
      <c r="K50" s="207" t="s">
        <v>305</v>
      </c>
      <c r="L50" s="207" t="s">
        <v>306</v>
      </c>
      <c r="M50" s="207" t="s">
        <v>276</v>
      </c>
      <c r="N50" s="207" t="s">
        <v>276</v>
      </c>
      <c r="O50" s="207" t="s">
        <v>276</v>
      </c>
      <c r="P50" s="207" t="s">
        <v>276</v>
      </c>
      <c r="Q50" s="207" t="s">
        <v>276</v>
      </c>
      <c r="R50" s="207" t="s">
        <v>276</v>
      </c>
      <c r="S50" s="207" t="s">
        <v>276</v>
      </c>
      <c r="T50" s="207" t="s">
        <v>276</v>
      </c>
      <c r="U50" s="207" t="s">
        <v>276</v>
      </c>
      <c r="V50" s="207" t="s">
        <v>276</v>
      </c>
      <c r="W50" s="207" t="s">
        <v>276</v>
      </c>
      <c r="X50" s="207" t="s">
        <v>276</v>
      </c>
      <c r="Y50" s="209">
        <f t="shared" si="1"/>
        <v>0</v>
      </c>
    </row>
    <row r="51" spans="9:25" ht="15" customHeight="1" x14ac:dyDescent="0.3">
      <c r="I51" s="7" t="str">
        <f t="shared" si="0"/>
        <v>117</v>
      </c>
      <c r="J51" s="41" t="s">
        <v>173</v>
      </c>
      <c r="K51" s="207" t="s">
        <v>307</v>
      </c>
      <c r="L51" s="207" t="s">
        <v>308</v>
      </c>
      <c r="M51" s="207" t="s">
        <v>276</v>
      </c>
      <c r="N51" s="207" t="s">
        <v>276</v>
      </c>
      <c r="O51" s="207" t="s">
        <v>276</v>
      </c>
      <c r="P51" s="207" t="s">
        <v>276</v>
      </c>
      <c r="Q51" s="207" t="s">
        <v>276</v>
      </c>
      <c r="R51" s="207" t="s">
        <v>276</v>
      </c>
      <c r="S51" s="207" t="s">
        <v>276</v>
      </c>
      <c r="T51" s="207" t="s">
        <v>276</v>
      </c>
      <c r="U51" s="207" t="s">
        <v>276</v>
      </c>
      <c r="V51" s="207" t="s">
        <v>276</v>
      </c>
      <c r="W51" s="207" t="s">
        <v>276</v>
      </c>
      <c r="X51" s="207" t="s">
        <v>276</v>
      </c>
      <c r="Y51" s="209">
        <f t="shared" si="1"/>
        <v>0</v>
      </c>
    </row>
    <row r="52" spans="9:25" ht="15" customHeight="1" x14ac:dyDescent="0.3">
      <c r="I52" s="7" t="str">
        <f t="shared" si="0"/>
        <v>118</v>
      </c>
      <c r="J52" s="41" t="s">
        <v>173</v>
      </c>
      <c r="K52" s="207" t="s">
        <v>309</v>
      </c>
      <c r="L52" s="207" t="s">
        <v>310</v>
      </c>
      <c r="M52" s="207" t="s">
        <v>276</v>
      </c>
      <c r="N52" s="207" t="s">
        <v>276</v>
      </c>
      <c r="O52" s="207" t="s">
        <v>276</v>
      </c>
      <c r="P52" s="207" t="s">
        <v>276</v>
      </c>
      <c r="Q52" s="207" t="s">
        <v>276</v>
      </c>
      <c r="R52" s="207" t="s">
        <v>276</v>
      </c>
      <c r="S52" s="207" t="s">
        <v>276</v>
      </c>
      <c r="T52" s="207" t="s">
        <v>276</v>
      </c>
      <c r="U52" s="207" t="s">
        <v>276</v>
      </c>
      <c r="V52" s="207" t="s">
        <v>276</v>
      </c>
      <c r="W52" s="207" t="s">
        <v>276</v>
      </c>
      <c r="X52" s="207" t="s">
        <v>276</v>
      </c>
      <c r="Y52" s="209">
        <f t="shared" si="1"/>
        <v>0</v>
      </c>
    </row>
    <row r="53" spans="9:25" ht="15" customHeight="1" x14ac:dyDescent="0.3">
      <c r="I53" s="7" t="str">
        <f t="shared" si="0"/>
        <v>119</v>
      </c>
      <c r="J53" s="41" t="s">
        <v>173</v>
      </c>
      <c r="K53" s="207" t="s">
        <v>311</v>
      </c>
      <c r="L53" s="207" t="s">
        <v>312</v>
      </c>
      <c r="M53" s="207" t="s">
        <v>276</v>
      </c>
      <c r="N53" s="207" t="s">
        <v>276</v>
      </c>
      <c r="O53" s="207" t="s">
        <v>276</v>
      </c>
      <c r="P53" s="207" t="s">
        <v>276</v>
      </c>
      <c r="Q53" s="207" t="s">
        <v>276</v>
      </c>
      <c r="R53" s="207" t="s">
        <v>276</v>
      </c>
      <c r="S53" s="207" t="s">
        <v>276</v>
      </c>
      <c r="T53" s="207" t="s">
        <v>276</v>
      </c>
      <c r="U53" s="207" t="s">
        <v>276</v>
      </c>
      <c r="V53" s="207" t="s">
        <v>276</v>
      </c>
      <c r="W53" s="207" t="s">
        <v>276</v>
      </c>
      <c r="X53" s="207" t="s">
        <v>276</v>
      </c>
      <c r="Y53" s="209">
        <f t="shared" si="1"/>
        <v>0</v>
      </c>
    </row>
    <row r="54" spans="9:25" ht="15" customHeight="1" x14ac:dyDescent="0.3">
      <c r="I54" s="7" t="str">
        <f t="shared" si="0"/>
        <v>121</v>
      </c>
      <c r="J54" s="41" t="s">
        <v>173</v>
      </c>
      <c r="K54" s="207" t="s">
        <v>313</v>
      </c>
      <c r="L54" s="207" t="s">
        <v>314</v>
      </c>
      <c r="M54" s="208">
        <v>24216635.350000001</v>
      </c>
      <c r="N54" s="208">
        <v>24302119.289999999</v>
      </c>
      <c r="O54" s="208">
        <v>24386070.52</v>
      </c>
      <c r="P54" s="208">
        <v>24470572.620000001</v>
      </c>
      <c r="Q54" s="208">
        <v>24540049.289999999</v>
      </c>
      <c r="R54" s="208">
        <v>24618124.829999998</v>
      </c>
      <c r="S54" s="208">
        <v>24587159.18</v>
      </c>
      <c r="T54" s="208">
        <v>24605693.02</v>
      </c>
      <c r="U54" s="208">
        <v>24669946.780000001</v>
      </c>
      <c r="V54" s="208">
        <v>24707308.050000001</v>
      </c>
      <c r="W54" s="208">
        <v>24808146.48</v>
      </c>
      <c r="X54" s="208">
        <v>24891627.460000001</v>
      </c>
      <c r="Y54" s="209">
        <f t="shared" si="1"/>
        <v>294803452.87</v>
      </c>
    </row>
    <row r="55" spans="9:25" ht="15" customHeight="1" x14ac:dyDescent="0.3">
      <c r="I55" s="7" t="str">
        <f t="shared" si="0"/>
        <v>122</v>
      </c>
      <c r="J55" s="41" t="s">
        <v>173</v>
      </c>
      <c r="K55" s="207" t="s">
        <v>315</v>
      </c>
      <c r="L55" s="207" t="s">
        <v>316</v>
      </c>
      <c r="M55" s="208">
        <v>-7928832.21</v>
      </c>
      <c r="N55" s="208">
        <v>-7994606.7699999996</v>
      </c>
      <c r="O55" s="208">
        <v>-8059442.2699999996</v>
      </c>
      <c r="P55" s="208">
        <v>-8125413.6600000001</v>
      </c>
      <c r="Q55" s="208">
        <v>-8176947.7300000004</v>
      </c>
      <c r="R55" s="208">
        <v>-8237584.9000000004</v>
      </c>
      <c r="S55" s="208">
        <v>-8189733.1299999999</v>
      </c>
      <c r="T55" s="208">
        <v>-8191324.2699999996</v>
      </c>
      <c r="U55" s="208">
        <v>-8238855.1299999999</v>
      </c>
      <c r="V55" s="208">
        <v>-8259968.5800000001</v>
      </c>
      <c r="W55" s="208">
        <v>-8344884.0899999999</v>
      </c>
      <c r="X55" s="208">
        <v>-8408943.3000000007</v>
      </c>
      <c r="Y55" s="209">
        <f t="shared" si="1"/>
        <v>-98156536.039999992</v>
      </c>
    </row>
    <row r="56" spans="9:25" ht="15" customHeight="1" x14ac:dyDescent="0.3">
      <c r="I56" s="7" t="str">
        <f t="shared" si="0"/>
        <v>123</v>
      </c>
      <c r="J56" s="41" t="s">
        <v>173</v>
      </c>
      <c r="K56" s="207" t="s">
        <v>317</v>
      </c>
      <c r="L56" s="207" t="s">
        <v>318</v>
      </c>
      <c r="M56" s="207" t="s">
        <v>276</v>
      </c>
      <c r="N56" s="207" t="s">
        <v>276</v>
      </c>
      <c r="O56" s="207" t="s">
        <v>276</v>
      </c>
      <c r="P56" s="207" t="s">
        <v>276</v>
      </c>
      <c r="Q56" s="207" t="s">
        <v>276</v>
      </c>
      <c r="R56" s="207" t="s">
        <v>276</v>
      </c>
      <c r="S56" s="207" t="s">
        <v>276</v>
      </c>
      <c r="T56" s="207" t="s">
        <v>276</v>
      </c>
      <c r="U56" s="207" t="s">
        <v>276</v>
      </c>
      <c r="V56" s="207" t="s">
        <v>276</v>
      </c>
      <c r="W56" s="207" t="s">
        <v>276</v>
      </c>
      <c r="X56" s="207" t="s">
        <v>276</v>
      </c>
      <c r="Y56" s="209">
        <f t="shared" si="1"/>
        <v>0</v>
      </c>
    </row>
    <row r="57" spans="9:25" ht="15" customHeight="1" x14ac:dyDescent="0.3">
      <c r="I57" s="7" t="str">
        <f t="shared" si="0"/>
        <v>123</v>
      </c>
      <c r="J57" s="41" t="s">
        <v>173</v>
      </c>
      <c r="K57" s="207" t="s">
        <v>319</v>
      </c>
      <c r="L57" s="207" t="s">
        <v>320</v>
      </c>
      <c r="M57" s="207" t="s">
        <v>276</v>
      </c>
      <c r="N57" s="207" t="s">
        <v>276</v>
      </c>
      <c r="O57" s="207" t="s">
        <v>276</v>
      </c>
      <c r="P57" s="207" t="s">
        <v>276</v>
      </c>
      <c r="Q57" s="207" t="s">
        <v>276</v>
      </c>
      <c r="R57" s="207" t="s">
        <v>276</v>
      </c>
      <c r="S57" s="207" t="s">
        <v>276</v>
      </c>
      <c r="T57" s="207" t="s">
        <v>276</v>
      </c>
      <c r="U57" s="207" t="s">
        <v>276</v>
      </c>
      <c r="V57" s="207" t="s">
        <v>276</v>
      </c>
      <c r="W57" s="207" t="s">
        <v>276</v>
      </c>
      <c r="X57" s="207" t="s">
        <v>276</v>
      </c>
      <c r="Y57" s="209">
        <f t="shared" si="1"/>
        <v>0</v>
      </c>
    </row>
    <row r="58" spans="9:25" ht="15" customHeight="1" x14ac:dyDescent="0.3">
      <c r="I58" s="7" t="str">
        <f t="shared" si="0"/>
        <v>124</v>
      </c>
      <c r="J58" s="41" t="s">
        <v>173</v>
      </c>
      <c r="K58" s="207" t="s">
        <v>321</v>
      </c>
      <c r="L58" s="207" t="s">
        <v>322</v>
      </c>
      <c r="M58" s="207" t="s">
        <v>276</v>
      </c>
      <c r="N58" s="207" t="s">
        <v>276</v>
      </c>
      <c r="O58" s="207" t="s">
        <v>276</v>
      </c>
      <c r="P58" s="207" t="s">
        <v>276</v>
      </c>
      <c r="Q58" s="207" t="s">
        <v>276</v>
      </c>
      <c r="R58" s="207" t="s">
        <v>276</v>
      </c>
      <c r="S58" s="207" t="s">
        <v>276</v>
      </c>
      <c r="T58" s="207" t="s">
        <v>276</v>
      </c>
      <c r="U58" s="207" t="s">
        <v>276</v>
      </c>
      <c r="V58" s="207" t="s">
        <v>276</v>
      </c>
      <c r="W58" s="207" t="s">
        <v>276</v>
      </c>
      <c r="X58" s="207" t="s">
        <v>276</v>
      </c>
      <c r="Y58" s="209">
        <f t="shared" si="1"/>
        <v>0</v>
      </c>
    </row>
    <row r="59" spans="9:25" ht="15" customHeight="1" x14ac:dyDescent="0.3">
      <c r="I59" s="7" t="str">
        <f t="shared" si="0"/>
        <v>125</v>
      </c>
      <c r="J59" s="41" t="s">
        <v>173</v>
      </c>
      <c r="K59" s="207" t="s">
        <v>323</v>
      </c>
      <c r="L59" s="207" t="s">
        <v>324</v>
      </c>
      <c r="M59" s="207" t="s">
        <v>276</v>
      </c>
      <c r="N59" s="207" t="s">
        <v>276</v>
      </c>
      <c r="O59" s="207" t="s">
        <v>276</v>
      </c>
      <c r="P59" s="207" t="s">
        <v>276</v>
      </c>
      <c r="Q59" s="207" t="s">
        <v>276</v>
      </c>
      <c r="R59" s="207" t="s">
        <v>276</v>
      </c>
      <c r="S59" s="207" t="s">
        <v>276</v>
      </c>
      <c r="T59" s="207" t="s">
        <v>276</v>
      </c>
      <c r="U59" s="207" t="s">
        <v>276</v>
      </c>
      <c r="V59" s="207" t="s">
        <v>276</v>
      </c>
      <c r="W59" s="207" t="s">
        <v>276</v>
      </c>
      <c r="X59" s="207" t="s">
        <v>276</v>
      </c>
      <c r="Y59" s="209">
        <f t="shared" si="1"/>
        <v>0</v>
      </c>
    </row>
    <row r="60" spans="9:25" ht="15" customHeight="1" x14ac:dyDescent="0.3">
      <c r="I60" s="7" t="str">
        <f t="shared" si="0"/>
        <v>126</v>
      </c>
      <c r="J60" s="41" t="s">
        <v>173</v>
      </c>
      <c r="K60" s="207" t="s">
        <v>325</v>
      </c>
      <c r="L60" s="207" t="s">
        <v>326</v>
      </c>
      <c r="M60" s="207" t="s">
        <v>276</v>
      </c>
      <c r="N60" s="207" t="s">
        <v>276</v>
      </c>
      <c r="O60" s="207" t="s">
        <v>276</v>
      </c>
      <c r="P60" s="207" t="s">
        <v>276</v>
      </c>
      <c r="Q60" s="207" t="s">
        <v>276</v>
      </c>
      <c r="R60" s="207" t="s">
        <v>276</v>
      </c>
      <c r="S60" s="207" t="s">
        <v>276</v>
      </c>
      <c r="T60" s="207" t="s">
        <v>276</v>
      </c>
      <c r="U60" s="207" t="s">
        <v>276</v>
      </c>
      <c r="V60" s="207" t="s">
        <v>276</v>
      </c>
      <c r="W60" s="207" t="s">
        <v>276</v>
      </c>
      <c r="X60" s="207" t="s">
        <v>276</v>
      </c>
      <c r="Y60" s="209">
        <f t="shared" si="1"/>
        <v>0</v>
      </c>
    </row>
    <row r="61" spans="9:25" ht="15" customHeight="1" x14ac:dyDescent="0.3">
      <c r="I61" s="7" t="str">
        <f t="shared" si="0"/>
        <v>127</v>
      </c>
      <c r="J61" s="41" t="s">
        <v>173</v>
      </c>
      <c r="K61" s="207" t="s">
        <v>327</v>
      </c>
      <c r="L61" s="207" t="s">
        <v>328</v>
      </c>
      <c r="M61" s="207" t="s">
        <v>276</v>
      </c>
      <c r="N61" s="207" t="s">
        <v>276</v>
      </c>
      <c r="O61" s="207" t="s">
        <v>276</v>
      </c>
      <c r="P61" s="207" t="s">
        <v>276</v>
      </c>
      <c r="Q61" s="207" t="s">
        <v>276</v>
      </c>
      <c r="R61" s="207" t="s">
        <v>276</v>
      </c>
      <c r="S61" s="207" t="s">
        <v>276</v>
      </c>
      <c r="T61" s="207" t="s">
        <v>276</v>
      </c>
      <c r="U61" s="207" t="s">
        <v>276</v>
      </c>
      <c r="V61" s="207" t="s">
        <v>276</v>
      </c>
      <c r="W61" s="207" t="s">
        <v>276</v>
      </c>
      <c r="X61" s="207" t="s">
        <v>276</v>
      </c>
      <c r="Y61" s="209">
        <f t="shared" si="1"/>
        <v>0</v>
      </c>
    </row>
    <row r="62" spans="9:25" ht="15" customHeight="1" x14ac:dyDescent="0.3">
      <c r="I62" s="7" t="str">
        <f t="shared" si="0"/>
        <v>128</v>
      </c>
      <c r="J62" s="41" t="s">
        <v>173</v>
      </c>
      <c r="K62" s="207" t="s">
        <v>329</v>
      </c>
      <c r="L62" s="207" t="s">
        <v>330</v>
      </c>
      <c r="M62" s="207" t="s">
        <v>276</v>
      </c>
      <c r="N62" s="207" t="s">
        <v>276</v>
      </c>
      <c r="O62" s="207" t="s">
        <v>276</v>
      </c>
      <c r="P62" s="207" t="s">
        <v>276</v>
      </c>
      <c r="Q62" s="207" t="s">
        <v>276</v>
      </c>
      <c r="R62" s="207" t="s">
        <v>276</v>
      </c>
      <c r="S62" s="207" t="s">
        <v>276</v>
      </c>
      <c r="T62" s="207" t="s">
        <v>276</v>
      </c>
      <c r="U62" s="207" t="s">
        <v>276</v>
      </c>
      <c r="V62" s="207" t="s">
        <v>276</v>
      </c>
      <c r="W62" s="207" t="s">
        <v>276</v>
      </c>
      <c r="X62" s="207" t="s">
        <v>276</v>
      </c>
      <c r="Y62" s="209">
        <f t="shared" si="1"/>
        <v>0</v>
      </c>
    </row>
    <row r="63" spans="9:25" ht="15" customHeight="1" x14ac:dyDescent="0.3">
      <c r="I63" s="7" t="str">
        <f t="shared" si="0"/>
        <v>131</v>
      </c>
      <c r="J63" s="41" t="s">
        <v>173</v>
      </c>
      <c r="K63" s="207" t="s">
        <v>331</v>
      </c>
      <c r="L63" s="207" t="s">
        <v>332</v>
      </c>
      <c r="M63" s="208">
        <v>1000000</v>
      </c>
      <c r="N63" s="208">
        <v>1000000</v>
      </c>
      <c r="O63" s="208">
        <v>1000000</v>
      </c>
      <c r="P63" s="208">
        <v>1000000</v>
      </c>
      <c r="Q63" s="208">
        <v>1000000</v>
      </c>
      <c r="R63" s="208">
        <v>1000000</v>
      </c>
      <c r="S63" s="208">
        <v>1000000</v>
      </c>
      <c r="T63" s="208">
        <v>1000000</v>
      </c>
      <c r="U63" s="208">
        <v>1000000</v>
      </c>
      <c r="V63" s="208">
        <v>1000000</v>
      </c>
      <c r="W63" s="208">
        <v>1000000</v>
      </c>
      <c r="X63" s="208">
        <v>1000000</v>
      </c>
      <c r="Y63" s="209">
        <f t="shared" si="1"/>
        <v>12000000</v>
      </c>
    </row>
    <row r="64" spans="9:25" ht="15" customHeight="1" x14ac:dyDescent="0.3">
      <c r="I64" s="7" t="str">
        <f t="shared" si="0"/>
        <v>132</v>
      </c>
      <c r="J64" s="41" t="s">
        <v>173</v>
      </c>
      <c r="K64" s="207" t="s">
        <v>333</v>
      </c>
      <c r="L64" s="207" t="s">
        <v>334</v>
      </c>
      <c r="M64" s="207" t="s">
        <v>276</v>
      </c>
      <c r="N64" s="207" t="s">
        <v>276</v>
      </c>
      <c r="O64" s="207" t="s">
        <v>276</v>
      </c>
      <c r="P64" s="207" t="s">
        <v>276</v>
      </c>
      <c r="Q64" s="207" t="s">
        <v>276</v>
      </c>
      <c r="R64" s="207" t="s">
        <v>276</v>
      </c>
      <c r="S64" s="207" t="s">
        <v>276</v>
      </c>
      <c r="T64" s="207" t="s">
        <v>276</v>
      </c>
      <c r="U64" s="207" t="s">
        <v>276</v>
      </c>
      <c r="V64" s="207" t="s">
        <v>276</v>
      </c>
      <c r="W64" s="207" t="s">
        <v>276</v>
      </c>
      <c r="X64" s="207" t="s">
        <v>276</v>
      </c>
      <c r="Y64" s="209">
        <f t="shared" si="1"/>
        <v>0</v>
      </c>
    </row>
    <row r="65" spans="9:25" ht="15" customHeight="1" x14ac:dyDescent="0.3">
      <c r="I65" s="7" t="str">
        <f t="shared" si="0"/>
        <v>133</v>
      </c>
      <c r="J65" s="41" t="s">
        <v>173</v>
      </c>
      <c r="K65" s="207" t="s">
        <v>335</v>
      </c>
      <c r="L65" s="207" t="s">
        <v>336</v>
      </c>
      <c r="M65" s="207" t="s">
        <v>276</v>
      </c>
      <c r="N65" s="207" t="s">
        <v>276</v>
      </c>
      <c r="O65" s="207" t="s">
        <v>276</v>
      </c>
      <c r="P65" s="207" t="s">
        <v>276</v>
      </c>
      <c r="Q65" s="207" t="s">
        <v>276</v>
      </c>
      <c r="R65" s="207" t="s">
        <v>276</v>
      </c>
      <c r="S65" s="207" t="s">
        <v>276</v>
      </c>
      <c r="T65" s="207" t="s">
        <v>276</v>
      </c>
      <c r="U65" s="207" t="s">
        <v>276</v>
      </c>
      <c r="V65" s="207" t="s">
        <v>276</v>
      </c>
      <c r="W65" s="207" t="s">
        <v>276</v>
      </c>
      <c r="X65" s="207" t="s">
        <v>276</v>
      </c>
      <c r="Y65" s="209">
        <f t="shared" si="1"/>
        <v>0</v>
      </c>
    </row>
    <row r="66" spans="9:25" ht="15" customHeight="1" x14ac:dyDescent="0.3">
      <c r="I66" s="7" t="str">
        <f t="shared" si="0"/>
        <v>134</v>
      </c>
      <c r="J66" s="41" t="s">
        <v>173</v>
      </c>
      <c r="K66" s="207" t="s">
        <v>337</v>
      </c>
      <c r="L66" s="207" t="s">
        <v>338</v>
      </c>
      <c r="M66" s="207" t="s">
        <v>276</v>
      </c>
      <c r="N66" s="207" t="s">
        <v>276</v>
      </c>
      <c r="O66" s="207" t="s">
        <v>276</v>
      </c>
      <c r="P66" s="207" t="s">
        <v>276</v>
      </c>
      <c r="Q66" s="207" t="s">
        <v>276</v>
      </c>
      <c r="R66" s="207" t="s">
        <v>276</v>
      </c>
      <c r="S66" s="207" t="s">
        <v>276</v>
      </c>
      <c r="T66" s="207" t="s">
        <v>276</v>
      </c>
      <c r="U66" s="207" t="s">
        <v>276</v>
      </c>
      <c r="V66" s="207" t="s">
        <v>276</v>
      </c>
      <c r="W66" s="207" t="s">
        <v>276</v>
      </c>
      <c r="X66" s="207" t="s">
        <v>276</v>
      </c>
      <c r="Y66" s="209">
        <f t="shared" si="1"/>
        <v>0</v>
      </c>
    </row>
    <row r="67" spans="9:25" ht="15" customHeight="1" x14ac:dyDescent="0.3">
      <c r="I67" s="7" t="str">
        <f t="shared" si="0"/>
        <v>135</v>
      </c>
      <c r="J67" s="41" t="s">
        <v>173</v>
      </c>
      <c r="K67" s="207" t="s">
        <v>339</v>
      </c>
      <c r="L67" s="207" t="s">
        <v>340</v>
      </c>
      <c r="M67" s="208">
        <v>52665.39</v>
      </c>
      <c r="N67" s="208">
        <v>52665.39</v>
      </c>
      <c r="O67" s="208">
        <v>52665.39</v>
      </c>
      <c r="P67" s="208">
        <v>52665.39</v>
      </c>
      <c r="Q67" s="208">
        <v>52665.39</v>
      </c>
      <c r="R67" s="208">
        <v>52665.39</v>
      </c>
      <c r="S67" s="208">
        <v>52665.39</v>
      </c>
      <c r="T67" s="208">
        <v>52665.39</v>
      </c>
      <c r="U67" s="208">
        <v>52665.39</v>
      </c>
      <c r="V67" s="208">
        <v>52665.39</v>
      </c>
      <c r="W67" s="208">
        <v>52665.39</v>
      </c>
      <c r="X67" s="208">
        <v>52665.39</v>
      </c>
      <c r="Y67" s="209">
        <f t="shared" si="1"/>
        <v>631984.68000000005</v>
      </c>
    </row>
    <row r="68" spans="9:25" ht="15" customHeight="1" x14ac:dyDescent="0.3">
      <c r="I68" s="7" t="str">
        <f t="shared" si="0"/>
        <v>136</v>
      </c>
      <c r="J68" s="41" t="s">
        <v>173</v>
      </c>
      <c r="K68" s="207" t="s">
        <v>341</v>
      </c>
      <c r="L68" s="207" t="s">
        <v>342</v>
      </c>
      <c r="M68" s="207" t="s">
        <v>276</v>
      </c>
      <c r="N68" s="207" t="s">
        <v>276</v>
      </c>
      <c r="O68" s="207" t="s">
        <v>276</v>
      </c>
      <c r="P68" s="207" t="s">
        <v>276</v>
      </c>
      <c r="Q68" s="207" t="s">
        <v>276</v>
      </c>
      <c r="R68" s="207" t="s">
        <v>276</v>
      </c>
      <c r="S68" s="207" t="s">
        <v>276</v>
      </c>
      <c r="T68" s="207" t="s">
        <v>276</v>
      </c>
      <c r="U68" s="207" t="s">
        <v>276</v>
      </c>
      <c r="V68" s="207" t="s">
        <v>276</v>
      </c>
      <c r="W68" s="207" t="s">
        <v>276</v>
      </c>
      <c r="X68" s="207" t="s">
        <v>276</v>
      </c>
      <c r="Y68" s="209">
        <f t="shared" si="1"/>
        <v>0</v>
      </c>
    </row>
    <row r="69" spans="9:25" ht="15" customHeight="1" x14ac:dyDescent="0.3">
      <c r="I69" s="7" t="str">
        <f t="shared" si="0"/>
        <v>141</v>
      </c>
      <c r="J69" s="41" t="s">
        <v>173</v>
      </c>
      <c r="K69" s="207" t="s">
        <v>343</v>
      </c>
      <c r="L69" s="207" t="s">
        <v>344</v>
      </c>
      <c r="M69" s="207" t="s">
        <v>276</v>
      </c>
      <c r="N69" s="207" t="s">
        <v>276</v>
      </c>
      <c r="O69" s="207" t="s">
        <v>276</v>
      </c>
      <c r="P69" s="207" t="s">
        <v>276</v>
      </c>
      <c r="Q69" s="207" t="s">
        <v>276</v>
      </c>
      <c r="R69" s="207" t="s">
        <v>276</v>
      </c>
      <c r="S69" s="207" t="s">
        <v>276</v>
      </c>
      <c r="T69" s="207" t="s">
        <v>276</v>
      </c>
      <c r="U69" s="207" t="s">
        <v>276</v>
      </c>
      <c r="V69" s="207" t="s">
        <v>276</v>
      </c>
      <c r="W69" s="207" t="s">
        <v>276</v>
      </c>
      <c r="X69" s="207" t="s">
        <v>276</v>
      </c>
      <c r="Y69" s="209">
        <f t="shared" si="1"/>
        <v>0</v>
      </c>
    </row>
    <row r="70" spans="9:25" ht="15" customHeight="1" x14ac:dyDescent="0.3">
      <c r="I70" s="7" t="str">
        <f t="shared" si="0"/>
        <v>142</v>
      </c>
      <c r="J70" s="41" t="s">
        <v>173</v>
      </c>
      <c r="K70" s="207" t="s">
        <v>345</v>
      </c>
      <c r="L70" s="207" t="s">
        <v>346</v>
      </c>
      <c r="M70" s="208">
        <v>173009247</v>
      </c>
      <c r="N70" s="208">
        <v>165047297.21000001</v>
      </c>
      <c r="O70" s="208">
        <v>140015681.88</v>
      </c>
      <c r="P70" s="208">
        <v>154991579.90000001</v>
      </c>
      <c r="Q70" s="208">
        <v>163881398.74000001</v>
      </c>
      <c r="R70" s="208">
        <v>188769353.61000001</v>
      </c>
      <c r="S70" s="208">
        <v>210495252.40000001</v>
      </c>
      <c r="T70" s="208">
        <v>196848323.62</v>
      </c>
      <c r="U70" s="208">
        <v>222306767.61000001</v>
      </c>
      <c r="V70" s="208">
        <v>200264038.37</v>
      </c>
      <c r="W70" s="208">
        <v>181498088.88999999</v>
      </c>
      <c r="X70" s="208">
        <v>174116238.38999999</v>
      </c>
      <c r="Y70" s="209">
        <f t="shared" si="1"/>
        <v>2171243267.6199999</v>
      </c>
    </row>
    <row r="71" spans="9:25" ht="15" customHeight="1" x14ac:dyDescent="0.3">
      <c r="I71" s="7" t="str">
        <f t="shared" si="0"/>
        <v>143</v>
      </c>
      <c r="J71" s="41" t="s">
        <v>173</v>
      </c>
      <c r="K71" s="207" t="s">
        <v>347</v>
      </c>
      <c r="L71" s="207" t="s">
        <v>348</v>
      </c>
      <c r="M71" s="208">
        <v>7421305.9500000002</v>
      </c>
      <c r="N71" s="208">
        <v>7434496.75</v>
      </c>
      <c r="O71" s="208">
        <v>7402617.3499999996</v>
      </c>
      <c r="P71" s="208">
        <v>7349947.9500000002</v>
      </c>
      <c r="Q71" s="208">
        <v>7374767.5499999998</v>
      </c>
      <c r="R71" s="208">
        <v>7308363.75</v>
      </c>
      <c r="S71" s="208">
        <v>7322322.9500000002</v>
      </c>
      <c r="T71" s="208">
        <v>7326976.3499999996</v>
      </c>
      <c r="U71" s="208">
        <v>7367350.9500000002</v>
      </c>
      <c r="V71" s="208">
        <v>7369924.1500000004</v>
      </c>
      <c r="W71" s="208">
        <v>7410339.9500000002</v>
      </c>
      <c r="X71" s="208">
        <v>7380411.9500000002</v>
      </c>
      <c r="Y71" s="209">
        <f t="shared" si="1"/>
        <v>88468825.600000009</v>
      </c>
    </row>
    <row r="72" spans="9:25" ht="15" customHeight="1" x14ac:dyDescent="0.3">
      <c r="I72" s="7" t="str">
        <f t="shared" si="0"/>
        <v>144</v>
      </c>
      <c r="J72" s="41" t="s">
        <v>173</v>
      </c>
      <c r="K72" s="207" t="s">
        <v>349</v>
      </c>
      <c r="L72" s="207" t="s">
        <v>350</v>
      </c>
      <c r="M72" s="208">
        <v>-1635198.64</v>
      </c>
      <c r="N72" s="208">
        <v>-1620466.95</v>
      </c>
      <c r="O72" s="208">
        <v>-1605465.32</v>
      </c>
      <c r="P72" s="208">
        <v>-1625072.06</v>
      </c>
      <c r="Q72" s="208">
        <v>-1648690.74</v>
      </c>
      <c r="R72" s="208">
        <v>-1676820.34</v>
      </c>
      <c r="S72" s="208">
        <v>-1699824.35</v>
      </c>
      <c r="T72" s="208">
        <v>-1690178.57</v>
      </c>
      <c r="U72" s="208">
        <v>-1697256.33</v>
      </c>
      <c r="V72" s="208">
        <v>-1668291.66</v>
      </c>
      <c r="W72" s="208">
        <v>-1636908.27</v>
      </c>
      <c r="X72" s="208">
        <v>-1625664.05</v>
      </c>
      <c r="Y72" s="209">
        <f t="shared" si="1"/>
        <v>-19829837.280000001</v>
      </c>
    </row>
    <row r="73" spans="9:25" ht="15" customHeight="1" x14ac:dyDescent="0.3">
      <c r="I73" s="7" t="str">
        <f t="shared" si="0"/>
        <v>145</v>
      </c>
      <c r="J73" s="41" t="s">
        <v>173</v>
      </c>
      <c r="K73" s="207" t="s">
        <v>351</v>
      </c>
      <c r="L73" s="207" t="s">
        <v>352</v>
      </c>
      <c r="M73" s="207" t="s">
        <v>276</v>
      </c>
      <c r="N73" s="207" t="s">
        <v>276</v>
      </c>
      <c r="O73" s="207" t="s">
        <v>276</v>
      </c>
      <c r="P73" s="207" t="s">
        <v>276</v>
      </c>
      <c r="Q73" s="207" t="s">
        <v>276</v>
      </c>
      <c r="R73" s="207" t="s">
        <v>276</v>
      </c>
      <c r="S73" s="207" t="s">
        <v>276</v>
      </c>
      <c r="T73" s="207" t="s">
        <v>276</v>
      </c>
      <c r="U73" s="207" t="s">
        <v>276</v>
      </c>
      <c r="V73" s="207" t="s">
        <v>276</v>
      </c>
      <c r="W73" s="207" t="s">
        <v>276</v>
      </c>
      <c r="X73" s="207" t="s">
        <v>276</v>
      </c>
      <c r="Y73" s="209">
        <f t="shared" si="1"/>
        <v>0</v>
      </c>
    </row>
    <row r="74" spans="9:25" ht="15" customHeight="1" x14ac:dyDescent="0.3">
      <c r="I74" s="7" t="str">
        <f t="shared" si="0"/>
        <v>146</v>
      </c>
      <c r="J74" s="41" t="s">
        <v>173</v>
      </c>
      <c r="K74" s="207" t="s">
        <v>353</v>
      </c>
      <c r="L74" s="207" t="s">
        <v>354</v>
      </c>
      <c r="M74" s="208">
        <v>13090069.08</v>
      </c>
      <c r="N74" s="208">
        <v>13252895.380000001</v>
      </c>
      <c r="O74" s="208">
        <v>13593220.66</v>
      </c>
      <c r="P74" s="208">
        <v>13545194.15</v>
      </c>
      <c r="Q74" s="208">
        <v>13518604.460000001</v>
      </c>
      <c r="R74" s="208">
        <v>13515718.26</v>
      </c>
      <c r="S74" s="208">
        <v>13695137.029999999</v>
      </c>
      <c r="T74" s="208">
        <v>13697818.710000001</v>
      </c>
      <c r="U74" s="208">
        <v>13610870.68</v>
      </c>
      <c r="V74" s="208">
        <v>13984823.199999999</v>
      </c>
      <c r="W74" s="208">
        <v>14120404.43</v>
      </c>
      <c r="X74" s="208">
        <v>14237267.85</v>
      </c>
      <c r="Y74" s="209">
        <f t="shared" si="1"/>
        <v>163862023.89000002</v>
      </c>
    </row>
    <row r="75" spans="9:25" ht="15" customHeight="1" x14ac:dyDescent="0.3">
      <c r="I75" s="7" t="str">
        <f t="shared" si="0"/>
        <v>151</v>
      </c>
      <c r="J75" s="41" t="s">
        <v>173</v>
      </c>
      <c r="K75" s="207" t="s">
        <v>355</v>
      </c>
      <c r="L75" s="207" t="s">
        <v>356</v>
      </c>
      <c r="M75" s="208">
        <v>36662000</v>
      </c>
      <c r="N75" s="208">
        <v>37797000</v>
      </c>
      <c r="O75" s="208">
        <v>38154000</v>
      </c>
      <c r="P75" s="208">
        <v>38047000</v>
      </c>
      <c r="Q75" s="208">
        <v>37974000</v>
      </c>
      <c r="R75" s="208">
        <v>37937000</v>
      </c>
      <c r="S75" s="208">
        <v>35507000</v>
      </c>
      <c r="T75" s="208">
        <v>35438000</v>
      </c>
      <c r="U75" s="208">
        <v>36894000</v>
      </c>
      <c r="V75" s="208">
        <v>36847000</v>
      </c>
      <c r="W75" s="208">
        <v>36023000</v>
      </c>
      <c r="X75" s="208">
        <v>36044000</v>
      </c>
      <c r="Y75" s="209">
        <f t="shared" si="1"/>
        <v>443324000</v>
      </c>
    </row>
    <row r="76" spans="9:25" ht="15" customHeight="1" x14ac:dyDescent="0.3">
      <c r="I76" s="7" t="str">
        <f t="shared" si="0"/>
        <v>152</v>
      </c>
      <c r="J76" s="41" t="s">
        <v>173</v>
      </c>
      <c r="K76" s="207" t="s">
        <v>357</v>
      </c>
      <c r="L76" s="207" t="s">
        <v>358</v>
      </c>
      <c r="M76" s="207" t="s">
        <v>276</v>
      </c>
      <c r="N76" s="207" t="s">
        <v>276</v>
      </c>
      <c r="O76" s="207" t="s">
        <v>276</v>
      </c>
      <c r="P76" s="207" t="s">
        <v>276</v>
      </c>
      <c r="Q76" s="207" t="s">
        <v>276</v>
      </c>
      <c r="R76" s="207" t="s">
        <v>276</v>
      </c>
      <c r="S76" s="207" t="s">
        <v>276</v>
      </c>
      <c r="T76" s="207" t="s">
        <v>276</v>
      </c>
      <c r="U76" s="207" t="s">
        <v>276</v>
      </c>
      <c r="V76" s="207" t="s">
        <v>276</v>
      </c>
      <c r="W76" s="207" t="s">
        <v>276</v>
      </c>
      <c r="X76" s="207" t="s">
        <v>276</v>
      </c>
      <c r="Y76" s="209">
        <f t="shared" si="1"/>
        <v>0</v>
      </c>
    </row>
    <row r="77" spans="9:25" ht="15" customHeight="1" x14ac:dyDescent="0.3">
      <c r="I77" s="7" t="str">
        <f t="shared" si="0"/>
        <v>153</v>
      </c>
      <c r="J77" s="41" t="s">
        <v>173</v>
      </c>
      <c r="K77" s="207" t="s">
        <v>359</v>
      </c>
      <c r="L77" s="207" t="s">
        <v>360</v>
      </c>
      <c r="M77" s="207" t="s">
        <v>276</v>
      </c>
      <c r="N77" s="207" t="s">
        <v>276</v>
      </c>
      <c r="O77" s="207" t="s">
        <v>276</v>
      </c>
      <c r="P77" s="207" t="s">
        <v>276</v>
      </c>
      <c r="Q77" s="207" t="s">
        <v>276</v>
      </c>
      <c r="R77" s="207" t="s">
        <v>276</v>
      </c>
      <c r="S77" s="207" t="s">
        <v>276</v>
      </c>
      <c r="T77" s="207" t="s">
        <v>276</v>
      </c>
      <c r="U77" s="207" t="s">
        <v>276</v>
      </c>
      <c r="V77" s="207" t="s">
        <v>276</v>
      </c>
      <c r="W77" s="207" t="s">
        <v>276</v>
      </c>
      <c r="X77" s="207" t="s">
        <v>276</v>
      </c>
      <c r="Y77" s="209">
        <f t="shared" si="1"/>
        <v>0</v>
      </c>
    </row>
    <row r="78" spans="9:25" ht="15" customHeight="1" x14ac:dyDescent="0.3">
      <c r="I78" s="7" t="str">
        <f t="shared" si="0"/>
        <v>154</v>
      </c>
      <c r="J78" s="41" t="s">
        <v>173</v>
      </c>
      <c r="K78" s="207" t="s">
        <v>361</v>
      </c>
      <c r="L78" s="207" t="s">
        <v>362</v>
      </c>
      <c r="M78" s="208">
        <v>162822150</v>
      </c>
      <c r="N78" s="208">
        <v>162822150</v>
      </c>
      <c r="O78" s="208">
        <v>162822150</v>
      </c>
      <c r="P78" s="208">
        <v>162822150</v>
      </c>
      <c r="Q78" s="208">
        <v>162822150</v>
      </c>
      <c r="R78" s="208">
        <v>162822150</v>
      </c>
      <c r="S78" s="208">
        <v>162822150</v>
      </c>
      <c r="T78" s="208">
        <v>162822150</v>
      </c>
      <c r="U78" s="208">
        <v>162822150</v>
      </c>
      <c r="V78" s="208">
        <v>162822150</v>
      </c>
      <c r="W78" s="208">
        <v>162822150</v>
      </c>
      <c r="X78" s="208">
        <v>162822150</v>
      </c>
      <c r="Y78" s="209">
        <f t="shared" si="1"/>
        <v>1953865800</v>
      </c>
    </row>
    <row r="79" spans="9:25" ht="15" customHeight="1" x14ac:dyDescent="0.3">
      <c r="I79" s="7" t="str">
        <f t="shared" si="0"/>
        <v>155</v>
      </c>
      <c r="J79" s="41" t="s">
        <v>173</v>
      </c>
      <c r="K79" s="207" t="s">
        <v>363</v>
      </c>
      <c r="L79" s="207" t="s">
        <v>364</v>
      </c>
      <c r="M79" s="207" t="s">
        <v>276</v>
      </c>
      <c r="N79" s="207" t="s">
        <v>276</v>
      </c>
      <c r="O79" s="207" t="s">
        <v>276</v>
      </c>
      <c r="P79" s="207" t="s">
        <v>276</v>
      </c>
      <c r="Q79" s="207" t="s">
        <v>276</v>
      </c>
      <c r="R79" s="207" t="s">
        <v>276</v>
      </c>
      <c r="S79" s="207" t="s">
        <v>276</v>
      </c>
      <c r="T79" s="207" t="s">
        <v>276</v>
      </c>
      <c r="U79" s="207" t="s">
        <v>276</v>
      </c>
      <c r="V79" s="207" t="s">
        <v>276</v>
      </c>
      <c r="W79" s="207" t="s">
        <v>276</v>
      </c>
      <c r="X79" s="207" t="s">
        <v>276</v>
      </c>
      <c r="Y79" s="209">
        <f t="shared" si="1"/>
        <v>0</v>
      </c>
    </row>
    <row r="80" spans="9:25" ht="15" customHeight="1" x14ac:dyDescent="0.3">
      <c r="I80" s="7" t="str">
        <f t="shared" si="0"/>
        <v>156</v>
      </c>
      <c r="J80" s="41" t="s">
        <v>173</v>
      </c>
      <c r="K80" s="207" t="s">
        <v>365</v>
      </c>
      <c r="L80" s="207" t="s">
        <v>366</v>
      </c>
      <c r="M80" s="207" t="s">
        <v>276</v>
      </c>
      <c r="N80" s="207" t="s">
        <v>276</v>
      </c>
      <c r="O80" s="207" t="s">
        <v>276</v>
      </c>
      <c r="P80" s="207" t="s">
        <v>276</v>
      </c>
      <c r="Q80" s="207" t="s">
        <v>276</v>
      </c>
      <c r="R80" s="207" t="s">
        <v>276</v>
      </c>
      <c r="S80" s="207" t="s">
        <v>276</v>
      </c>
      <c r="T80" s="207" t="s">
        <v>276</v>
      </c>
      <c r="U80" s="207" t="s">
        <v>276</v>
      </c>
      <c r="V80" s="207" t="s">
        <v>276</v>
      </c>
      <c r="W80" s="207" t="s">
        <v>276</v>
      </c>
      <c r="X80" s="207" t="s">
        <v>276</v>
      </c>
      <c r="Y80" s="209">
        <f t="shared" si="1"/>
        <v>0</v>
      </c>
    </row>
    <row r="81" spans="9:25" ht="15" customHeight="1" x14ac:dyDescent="0.3">
      <c r="I81" s="7" t="str">
        <f t="shared" si="0"/>
        <v>158</v>
      </c>
      <c r="J81" s="41" t="s">
        <v>173</v>
      </c>
      <c r="K81" s="207" t="s">
        <v>367</v>
      </c>
      <c r="L81" s="207" t="s">
        <v>368</v>
      </c>
      <c r="M81" s="207" t="s">
        <v>276</v>
      </c>
      <c r="N81" s="207" t="s">
        <v>276</v>
      </c>
      <c r="O81" s="207" t="s">
        <v>276</v>
      </c>
      <c r="P81" s="207" t="s">
        <v>276</v>
      </c>
      <c r="Q81" s="207" t="s">
        <v>276</v>
      </c>
      <c r="R81" s="207" t="s">
        <v>276</v>
      </c>
      <c r="S81" s="207" t="s">
        <v>276</v>
      </c>
      <c r="T81" s="207" t="s">
        <v>276</v>
      </c>
      <c r="U81" s="207" t="s">
        <v>276</v>
      </c>
      <c r="V81" s="207" t="s">
        <v>276</v>
      </c>
      <c r="W81" s="207" t="s">
        <v>276</v>
      </c>
      <c r="X81" s="207" t="s">
        <v>276</v>
      </c>
      <c r="Y81" s="209">
        <f t="shared" si="1"/>
        <v>0</v>
      </c>
    </row>
    <row r="82" spans="9:25" ht="15" customHeight="1" x14ac:dyDescent="0.3">
      <c r="I82" s="7" t="str">
        <f t="shared" si="0"/>
        <v>158</v>
      </c>
      <c r="J82" s="41" t="s">
        <v>173</v>
      </c>
      <c r="K82" s="207" t="s">
        <v>369</v>
      </c>
      <c r="L82" s="207" t="s">
        <v>370</v>
      </c>
      <c r="M82" s="207" t="s">
        <v>276</v>
      </c>
      <c r="N82" s="207" t="s">
        <v>276</v>
      </c>
      <c r="O82" s="207" t="s">
        <v>276</v>
      </c>
      <c r="P82" s="207" t="s">
        <v>276</v>
      </c>
      <c r="Q82" s="207" t="s">
        <v>276</v>
      </c>
      <c r="R82" s="207" t="s">
        <v>276</v>
      </c>
      <c r="S82" s="207" t="s">
        <v>276</v>
      </c>
      <c r="T82" s="207" t="s">
        <v>276</v>
      </c>
      <c r="U82" s="207" t="s">
        <v>276</v>
      </c>
      <c r="V82" s="207" t="s">
        <v>276</v>
      </c>
      <c r="W82" s="207" t="s">
        <v>276</v>
      </c>
      <c r="X82" s="207" t="s">
        <v>276</v>
      </c>
      <c r="Y82" s="209">
        <f t="shared" si="1"/>
        <v>0</v>
      </c>
    </row>
    <row r="83" spans="9:25" ht="15" customHeight="1" x14ac:dyDescent="0.3">
      <c r="I83" s="7" t="str">
        <f t="shared" si="0"/>
        <v>163</v>
      </c>
      <c r="J83" s="41" t="s">
        <v>173</v>
      </c>
      <c r="K83" s="207" t="s">
        <v>371</v>
      </c>
      <c r="L83" s="207" t="s">
        <v>372</v>
      </c>
      <c r="M83" s="207" t="s">
        <v>276</v>
      </c>
      <c r="N83" s="207" t="s">
        <v>276</v>
      </c>
      <c r="O83" s="207" t="s">
        <v>276</v>
      </c>
      <c r="P83" s="207" t="s">
        <v>276</v>
      </c>
      <c r="Q83" s="207" t="s">
        <v>276</v>
      </c>
      <c r="R83" s="207" t="s">
        <v>276</v>
      </c>
      <c r="S83" s="207" t="s">
        <v>276</v>
      </c>
      <c r="T83" s="207" t="s">
        <v>276</v>
      </c>
      <c r="U83" s="207" t="s">
        <v>276</v>
      </c>
      <c r="V83" s="207" t="s">
        <v>276</v>
      </c>
      <c r="W83" s="207" t="s">
        <v>276</v>
      </c>
      <c r="X83" s="207" t="s">
        <v>276</v>
      </c>
      <c r="Y83" s="209">
        <f t="shared" si="1"/>
        <v>0</v>
      </c>
    </row>
    <row r="84" spans="9:25" ht="15" customHeight="1" x14ac:dyDescent="0.3">
      <c r="I84" s="7" t="str">
        <f t="shared" si="0"/>
        <v>164</v>
      </c>
      <c r="J84" s="41" t="s">
        <v>173</v>
      </c>
      <c r="K84" s="207" t="s">
        <v>373</v>
      </c>
      <c r="L84" s="207" t="s">
        <v>374</v>
      </c>
      <c r="M84" s="207" t="s">
        <v>276</v>
      </c>
      <c r="N84" s="207" t="s">
        <v>276</v>
      </c>
      <c r="O84" s="207" t="s">
        <v>276</v>
      </c>
      <c r="P84" s="207" t="s">
        <v>276</v>
      </c>
      <c r="Q84" s="207" t="s">
        <v>276</v>
      </c>
      <c r="R84" s="207" t="s">
        <v>276</v>
      </c>
      <c r="S84" s="207" t="s">
        <v>276</v>
      </c>
      <c r="T84" s="207" t="s">
        <v>276</v>
      </c>
      <c r="U84" s="207" t="s">
        <v>276</v>
      </c>
      <c r="V84" s="207" t="s">
        <v>276</v>
      </c>
      <c r="W84" s="207" t="s">
        <v>276</v>
      </c>
      <c r="X84" s="207" t="s">
        <v>276</v>
      </c>
      <c r="Y84" s="209">
        <f t="shared" si="1"/>
        <v>0</v>
      </c>
    </row>
    <row r="85" spans="9:25" ht="15" customHeight="1" x14ac:dyDescent="0.3">
      <c r="I85" s="7" t="str">
        <f t="shared" si="0"/>
        <v>164</v>
      </c>
      <c r="J85" s="41" t="s">
        <v>173</v>
      </c>
      <c r="K85" s="207" t="s">
        <v>375</v>
      </c>
      <c r="L85" s="207" t="s">
        <v>376</v>
      </c>
      <c r="M85" s="207" t="s">
        <v>276</v>
      </c>
      <c r="N85" s="207" t="s">
        <v>276</v>
      </c>
      <c r="O85" s="207" t="s">
        <v>276</v>
      </c>
      <c r="P85" s="207" t="s">
        <v>276</v>
      </c>
      <c r="Q85" s="207" t="s">
        <v>276</v>
      </c>
      <c r="R85" s="207" t="s">
        <v>276</v>
      </c>
      <c r="S85" s="207" t="s">
        <v>276</v>
      </c>
      <c r="T85" s="207" t="s">
        <v>276</v>
      </c>
      <c r="U85" s="207" t="s">
        <v>276</v>
      </c>
      <c r="V85" s="207" t="s">
        <v>276</v>
      </c>
      <c r="W85" s="207" t="s">
        <v>276</v>
      </c>
      <c r="X85" s="207" t="s">
        <v>276</v>
      </c>
      <c r="Y85" s="209">
        <f t="shared" si="1"/>
        <v>0</v>
      </c>
    </row>
    <row r="86" spans="9:25" ht="15" customHeight="1" x14ac:dyDescent="0.3">
      <c r="I86" s="7" t="str">
        <f t="shared" si="0"/>
        <v>164</v>
      </c>
      <c r="J86" s="41" t="s">
        <v>173</v>
      </c>
      <c r="K86" s="207" t="s">
        <v>377</v>
      </c>
      <c r="L86" s="207" t="s">
        <v>378</v>
      </c>
      <c r="M86" s="207" t="s">
        <v>276</v>
      </c>
      <c r="N86" s="207" t="s">
        <v>276</v>
      </c>
      <c r="O86" s="207" t="s">
        <v>276</v>
      </c>
      <c r="P86" s="207" t="s">
        <v>276</v>
      </c>
      <c r="Q86" s="207" t="s">
        <v>276</v>
      </c>
      <c r="R86" s="207" t="s">
        <v>276</v>
      </c>
      <c r="S86" s="207" t="s">
        <v>276</v>
      </c>
      <c r="T86" s="207" t="s">
        <v>276</v>
      </c>
      <c r="U86" s="207" t="s">
        <v>276</v>
      </c>
      <c r="V86" s="207" t="s">
        <v>276</v>
      </c>
      <c r="W86" s="207" t="s">
        <v>276</v>
      </c>
      <c r="X86" s="207" t="s">
        <v>276</v>
      </c>
      <c r="Y86" s="209">
        <f t="shared" si="1"/>
        <v>0</v>
      </c>
    </row>
    <row r="87" spans="9:25" ht="15" customHeight="1" x14ac:dyDescent="0.3">
      <c r="I87" s="7" t="str">
        <f t="shared" si="0"/>
        <v>165</v>
      </c>
      <c r="J87" s="41" t="s">
        <v>173</v>
      </c>
      <c r="K87" s="207" t="s">
        <v>379</v>
      </c>
      <c r="L87" s="207" t="s">
        <v>380</v>
      </c>
      <c r="M87" s="208">
        <v>26545217.41</v>
      </c>
      <c r="N87" s="208">
        <v>23099631.390000001</v>
      </c>
      <c r="O87" s="208">
        <v>34167462.460000001</v>
      </c>
      <c r="P87" s="208">
        <v>30083894.350000001</v>
      </c>
      <c r="Q87" s="208">
        <v>26174077.23</v>
      </c>
      <c r="R87" s="208">
        <v>42599036.229999997</v>
      </c>
      <c r="S87" s="208">
        <v>40940094.109999999</v>
      </c>
      <c r="T87" s="208">
        <v>37304571.299999997</v>
      </c>
      <c r="U87" s="208">
        <v>32990471.890000001</v>
      </c>
      <c r="V87" s="208">
        <v>29666102.100000001</v>
      </c>
      <c r="W87" s="208">
        <v>26490491.91</v>
      </c>
      <c r="X87" s="208">
        <v>24364502.789999999</v>
      </c>
      <c r="Y87" s="209">
        <f t="shared" si="1"/>
        <v>374425553.17000002</v>
      </c>
    </row>
    <row r="88" spans="9:25" ht="15" customHeight="1" x14ac:dyDescent="0.3">
      <c r="I88" s="7" t="str">
        <f t="shared" si="0"/>
        <v>171</v>
      </c>
      <c r="J88" s="41" t="s">
        <v>173</v>
      </c>
      <c r="K88" s="207" t="s">
        <v>381</v>
      </c>
      <c r="L88" s="207" t="s">
        <v>382</v>
      </c>
      <c r="M88" s="207" t="s">
        <v>276</v>
      </c>
      <c r="N88" s="207" t="s">
        <v>276</v>
      </c>
      <c r="O88" s="207" t="s">
        <v>276</v>
      </c>
      <c r="P88" s="207" t="s">
        <v>276</v>
      </c>
      <c r="Q88" s="207" t="s">
        <v>276</v>
      </c>
      <c r="R88" s="207" t="s">
        <v>276</v>
      </c>
      <c r="S88" s="207" t="s">
        <v>276</v>
      </c>
      <c r="T88" s="207" t="s">
        <v>276</v>
      </c>
      <c r="U88" s="207" t="s">
        <v>276</v>
      </c>
      <c r="V88" s="207" t="s">
        <v>276</v>
      </c>
      <c r="W88" s="207" t="s">
        <v>276</v>
      </c>
      <c r="X88" s="207" t="s">
        <v>276</v>
      </c>
      <c r="Y88" s="209">
        <f t="shared" si="1"/>
        <v>0</v>
      </c>
    </row>
    <row r="89" spans="9:25" ht="15" customHeight="1" x14ac:dyDescent="0.3">
      <c r="I89" s="7" t="str">
        <f t="shared" si="0"/>
        <v>172</v>
      </c>
      <c r="J89" s="41" t="s">
        <v>173</v>
      </c>
      <c r="K89" s="207" t="s">
        <v>383</v>
      </c>
      <c r="L89" s="207" t="s">
        <v>384</v>
      </c>
      <c r="M89" s="207" t="s">
        <v>276</v>
      </c>
      <c r="N89" s="207" t="s">
        <v>276</v>
      </c>
      <c r="O89" s="207" t="s">
        <v>276</v>
      </c>
      <c r="P89" s="207" t="s">
        <v>276</v>
      </c>
      <c r="Q89" s="207" t="s">
        <v>276</v>
      </c>
      <c r="R89" s="207" t="s">
        <v>276</v>
      </c>
      <c r="S89" s="207" t="s">
        <v>276</v>
      </c>
      <c r="T89" s="207" t="s">
        <v>276</v>
      </c>
      <c r="U89" s="207" t="s">
        <v>276</v>
      </c>
      <c r="V89" s="207" t="s">
        <v>276</v>
      </c>
      <c r="W89" s="207" t="s">
        <v>276</v>
      </c>
      <c r="X89" s="207" t="s">
        <v>276</v>
      </c>
      <c r="Y89" s="209">
        <f t="shared" si="1"/>
        <v>0</v>
      </c>
    </row>
    <row r="90" spans="9:25" ht="15" customHeight="1" x14ac:dyDescent="0.3">
      <c r="I90" s="7" t="str">
        <f t="shared" si="0"/>
        <v>173</v>
      </c>
      <c r="J90" s="41" t="s">
        <v>173</v>
      </c>
      <c r="K90" s="207" t="s">
        <v>385</v>
      </c>
      <c r="L90" s="207" t="s">
        <v>386</v>
      </c>
      <c r="M90" s="208">
        <v>71061000.329999998</v>
      </c>
      <c r="N90" s="208">
        <v>65978523</v>
      </c>
      <c r="O90" s="208">
        <v>70682536</v>
      </c>
      <c r="P90" s="208">
        <v>75107868</v>
      </c>
      <c r="Q90" s="208">
        <v>85428984</v>
      </c>
      <c r="R90" s="208">
        <v>89018443</v>
      </c>
      <c r="S90" s="208">
        <v>91484849</v>
      </c>
      <c r="T90" s="208">
        <v>96122569</v>
      </c>
      <c r="U90" s="208">
        <v>87044014</v>
      </c>
      <c r="V90" s="208">
        <v>82054446</v>
      </c>
      <c r="W90" s="208">
        <v>72861231</v>
      </c>
      <c r="X90" s="208">
        <v>73315543</v>
      </c>
      <c r="Y90" s="209">
        <f t="shared" si="1"/>
        <v>960160006.32999992</v>
      </c>
    </row>
    <row r="91" spans="9:25" ht="15" customHeight="1" x14ac:dyDescent="0.3">
      <c r="I91" s="7" t="str">
        <f t="shared" si="0"/>
        <v>174</v>
      </c>
      <c r="J91" s="41" t="s">
        <v>173</v>
      </c>
      <c r="K91" s="207" t="s">
        <v>387</v>
      </c>
      <c r="L91" s="207" t="s">
        <v>388</v>
      </c>
      <c r="M91" s="207" t="s">
        <v>276</v>
      </c>
      <c r="N91" s="207" t="s">
        <v>276</v>
      </c>
      <c r="O91" s="207" t="s">
        <v>276</v>
      </c>
      <c r="P91" s="207" t="s">
        <v>276</v>
      </c>
      <c r="Q91" s="207" t="s">
        <v>276</v>
      </c>
      <c r="R91" s="207" t="s">
        <v>276</v>
      </c>
      <c r="S91" s="207" t="s">
        <v>276</v>
      </c>
      <c r="T91" s="207" t="s">
        <v>276</v>
      </c>
      <c r="U91" s="207" t="s">
        <v>276</v>
      </c>
      <c r="V91" s="207" t="s">
        <v>276</v>
      </c>
      <c r="W91" s="207" t="s">
        <v>276</v>
      </c>
      <c r="X91" s="207" t="s">
        <v>276</v>
      </c>
      <c r="Y91" s="209">
        <f t="shared" si="1"/>
        <v>0</v>
      </c>
    </row>
    <row r="92" spans="9:25" ht="15" customHeight="1" x14ac:dyDescent="0.3">
      <c r="I92" s="7" t="str">
        <f t="shared" si="0"/>
        <v>176</v>
      </c>
      <c r="J92" s="41" t="s">
        <v>173</v>
      </c>
      <c r="K92" s="207" t="s">
        <v>389</v>
      </c>
      <c r="L92" s="207" t="s">
        <v>390</v>
      </c>
      <c r="M92" s="208">
        <v>528000</v>
      </c>
      <c r="N92" s="208">
        <v>528000</v>
      </c>
      <c r="O92" s="208">
        <v>528000</v>
      </c>
      <c r="P92" s="208">
        <v>528000</v>
      </c>
      <c r="Q92" s="208">
        <v>528000</v>
      </c>
      <c r="R92" s="208">
        <v>528000</v>
      </c>
      <c r="S92" s="208">
        <v>528000</v>
      </c>
      <c r="T92" s="208">
        <v>528000</v>
      </c>
      <c r="U92" s="208">
        <v>528000</v>
      </c>
      <c r="V92" s="208">
        <v>528000</v>
      </c>
      <c r="W92" s="208">
        <v>528000</v>
      </c>
      <c r="X92" s="208">
        <v>528000</v>
      </c>
      <c r="Y92" s="209">
        <f t="shared" si="1"/>
        <v>6336000</v>
      </c>
    </row>
    <row r="93" spans="9:25" ht="15" customHeight="1" x14ac:dyDescent="0.3">
      <c r="I93" s="7" t="str">
        <f t="shared" si="0"/>
        <v>181</v>
      </c>
      <c r="J93" s="41" t="s">
        <v>173</v>
      </c>
      <c r="K93" s="207" t="s">
        <v>391</v>
      </c>
      <c r="L93" s="207" t="s">
        <v>392</v>
      </c>
      <c r="M93" s="208">
        <v>27868408.309999999</v>
      </c>
      <c r="N93" s="208">
        <v>27703176.84</v>
      </c>
      <c r="O93" s="208">
        <v>30046266.34</v>
      </c>
      <c r="P93" s="208">
        <v>29868522.84</v>
      </c>
      <c r="Q93" s="208">
        <v>29690779.34</v>
      </c>
      <c r="R93" s="208">
        <v>29325534.84</v>
      </c>
      <c r="S93" s="208">
        <v>29147791.34</v>
      </c>
      <c r="T93" s="208">
        <v>28970047.84</v>
      </c>
      <c r="U93" s="208">
        <v>28792304.34</v>
      </c>
      <c r="V93" s="208">
        <v>28614560.84</v>
      </c>
      <c r="W93" s="208">
        <v>28436817.34</v>
      </c>
      <c r="X93" s="208">
        <v>28259073.84</v>
      </c>
      <c r="Y93" s="209">
        <f t="shared" si="1"/>
        <v>346723284.04999995</v>
      </c>
    </row>
    <row r="94" spans="9:25" ht="15" customHeight="1" x14ac:dyDescent="0.3">
      <c r="I94" s="7" t="str">
        <f t="shared" si="0"/>
        <v>182</v>
      </c>
      <c r="J94" s="41" t="s">
        <v>173</v>
      </c>
      <c r="K94" s="207" t="s">
        <v>393</v>
      </c>
      <c r="L94" s="207" t="s">
        <v>394</v>
      </c>
      <c r="M94" s="207" t="s">
        <v>276</v>
      </c>
      <c r="N94" s="207" t="s">
        <v>276</v>
      </c>
      <c r="O94" s="207" t="s">
        <v>276</v>
      </c>
      <c r="P94" s="207" t="s">
        <v>276</v>
      </c>
      <c r="Q94" s="207" t="s">
        <v>276</v>
      </c>
      <c r="R94" s="207" t="s">
        <v>276</v>
      </c>
      <c r="S94" s="207" t="s">
        <v>276</v>
      </c>
      <c r="T94" s="207" t="s">
        <v>276</v>
      </c>
      <c r="U94" s="207" t="s">
        <v>276</v>
      </c>
      <c r="V94" s="207" t="s">
        <v>276</v>
      </c>
      <c r="W94" s="207" t="s">
        <v>276</v>
      </c>
      <c r="X94" s="207" t="s">
        <v>276</v>
      </c>
      <c r="Y94" s="209">
        <f t="shared" si="1"/>
        <v>0</v>
      </c>
    </row>
    <row r="95" spans="9:25" ht="15" customHeight="1" x14ac:dyDescent="0.3">
      <c r="I95" s="7" t="str">
        <f t="shared" si="0"/>
        <v>182</v>
      </c>
      <c r="J95" s="41" t="s">
        <v>173</v>
      </c>
      <c r="K95" s="207" t="s">
        <v>395</v>
      </c>
      <c r="L95" s="207" t="s">
        <v>396</v>
      </c>
      <c r="M95" s="208">
        <v>512260890.94999999</v>
      </c>
      <c r="N95" s="208">
        <v>513735596.51999998</v>
      </c>
      <c r="O95" s="208">
        <v>515600746.06</v>
      </c>
      <c r="P95" s="208">
        <v>517227295.60000002</v>
      </c>
      <c r="Q95" s="208">
        <v>518772845.17000002</v>
      </c>
      <c r="R95" s="208">
        <v>520367394.72000003</v>
      </c>
      <c r="S95" s="208">
        <v>522210322.26999998</v>
      </c>
      <c r="T95" s="208">
        <v>524635771.81999999</v>
      </c>
      <c r="U95" s="208">
        <v>525878120.36000001</v>
      </c>
      <c r="V95" s="208">
        <v>527822569.91000003</v>
      </c>
      <c r="W95" s="208">
        <v>528162119.44999999</v>
      </c>
      <c r="X95" s="208">
        <v>530727869.05000001</v>
      </c>
      <c r="Y95" s="209">
        <f t="shared" si="1"/>
        <v>6257401541.8800001</v>
      </c>
    </row>
    <row r="96" spans="9:25" ht="15" customHeight="1" x14ac:dyDescent="0.3">
      <c r="I96" s="7" t="str">
        <f t="shared" si="0"/>
        <v>182</v>
      </c>
      <c r="J96" s="41" t="s">
        <v>173</v>
      </c>
      <c r="K96" s="207" t="s">
        <v>397</v>
      </c>
      <c r="L96" s="207" t="s">
        <v>398</v>
      </c>
      <c r="M96" s="208">
        <v>380699260.39999998</v>
      </c>
      <c r="N96" s="208">
        <v>386502976.19999999</v>
      </c>
      <c r="O96" s="208">
        <v>389282707.29000002</v>
      </c>
      <c r="P96" s="208">
        <v>397658927.54000002</v>
      </c>
      <c r="Q96" s="208">
        <v>399112244.57999998</v>
      </c>
      <c r="R96" s="208">
        <v>398788663.76999998</v>
      </c>
      <c r="S96" s="208">
        <v>397872980.11000001</v>
      </c>
      <c r="T96" s="208">
        <v>397216611.64999998</v>
      </c>
      <c r="U96" s="208">
        <v>396492422.81999999</v>
      </c>
      <c r="V96" s="208">
        <v>397198336.69</v>
      </c>
      <c r="W96" s="208">
        <v>399664799.22000003</v>
      </c>
      <c r="X96" s="208">
        <v>402878903.97000003</v>
      </c>
      <c r="Y96" s="209">
        <f t="shared" si="1"/>
        <v>4743368834.2400007</v>
      </c>
    </row>
    <row r="97" spans="9:25" ht="15" customHeight="1" x14ac:dyDescent="0.3">
      <c r="I97" s="7" t="str">
        <f t="shared" ref="I97:I160" si="2">LEFT(RIGHT(K97,6),3)</f>
        <v>183</v>
      </c>
      <c r="J97" s="41" t="s">
        <v>173</v>
      </c>
      <c r="K97" s="207" t="s">
        <v>399</v>
      </c>
      <c r="L97" s="207" t="s">
        <v>400</v>
      </c>
      <c r="M97" s="208">
        <v>6756821.5499999998</v>
      </c>
      <c r="N97" s="208">
        <v>6803821.5499999998</v>
      </c>
      <c r="O97" s="208">
        <v>6884821.5499999998</v>
      </c>
      <c r="P97" s="208">
        <v>6952821.5499999998</v>
      </c>
      <c r="Q97" s="208">
        <v>6990821.5499999998</v>
      </c>
      <c r="R97" s="208">
        <v>7028821.5499999998</v>
      </c>
      <c r="S97" s="208">
        <v>7091821.5499999998</v>
      </c>
      <c r="T97" s="208">
        <v>7129821.5499999998</v>
      </c>
      <c r="U97" s="208">
        <v>3866821.55</v>
      </c>
      <c r="V97" s="208">
        <v>3904821.55</v>
      </c>
      <c r="W97" s="208">
        <v>3942821.55</v>
      </c>
      <c r="X97" s="208">
        <v>3692821.55</v>
      </c>
      <c r="Y97" s="209">
        <f t="shared" si="1"/>
        <v>71046858.599999979</v>
      </c>
    </row>
    <row r="98" spans="9:25" ht="15" customHeight="1" x14ac:dyDescent="0.3">
      <c r="I98" s="7" t="str">
        <f t="shared" si="2"/>
        <v>183</v>
      </c>
      <c r="J98" s="41" t="s">
        <v>173</v>
      </c>
      <c r="K98" s="207" t="s">
        <v>401</v>
      </c>
      <c r="L98" s="207" t="s">
        <v>402</v>
      </c>
      <c r="M98" s="207" t="s">
        <v>276</v>
      </c>
      <c r="N98" s="207" t="s">
        <v>276</v>
      </c>
      <c r="O98" s="207" t="s">
        <v>276</v>
      </c>
      <c r="P98" s="207" t="s">
        <v>276</v>
      </c>
      <c r="Q98" s="207" t="s">
        <v>276</v>
      </c>
      <c r="R98" s="207" t="s">
        <v>276</v>
      </c>
      <c r="S98" s="207" t="s">
        <v>276</v>
      </c>
      <c r="T98" s="207" t="s">
        <v>276</v>
      </c>
      <c r="U98" s="207" t="s">
        <v>276</v>
      </c>
      <c r="V98" s="207" t="s">
        <v>276</v>
      </c>
      <c r="W98" s="207" t="s">
        <v>276</v>
      </c>
      <c r="X98" s="207" t="s">
        <v>276</v>
      </c>
      <c r="Y98" s="209">
        <f t="shared" ref="Y98:Y161" si="3">SUM(M98:X98)</f>
        <v>0</v>
      </c>
    </row>
    <row r="99" spans="9:25" ht="15" customHeight="1" x14ac:dyDescent="0.3">
      <c r="I99" s="7" t="str">
        <f t="shared" si="2"/>
        <v>183</v>
      </c>
      <c r="J99" s="41" t="s">
        <v>173</v>
      </c>
      <c r="K99" s="207" t="s">
        <v>403</v>
      </c>
      <c r="L99" s="207" t="s">
        <v>404</v>
      </c>
      <c r="M99" s="207" t="s">
        <v>276</v>
      </c>
      <c r="N99" s="207" t="s">
        <v>276</v>
      </c>
      <c r="O99" s="207" t="s">
        <v>276</v>
      </c>
      <c r="P99" s="207" t="s">
        <v>276</v>
      </c>
      <c r="Q99" s="207" t="s">
        <v>276</v>
      </c>
      <c r="R99" s="207" t="s">
        <v>276</v>
      </c>
      <c r="S99" s="207" t="s">
        <v>276</v>
      </c>
      <c r="T99" s="207" t="s">
        <v>276</v>
      </c>
      <c r="U99" s="207" t="s">
        <v>276</v>
      </c>
      <c r="V99" s="207" t="s">
        <v>276</v>
      </c>
      <c r="W99" s="207" t="s">
        <v>276</v>
      </c>
      <c r="X99" s="207" t="s">
        <v>276</v>
      </c>
      <c r="Y99" s="209">
        <f t="shared" si="3"/>
        <v>0</v>
      </c>
    </row>
    <row r="100" spans="9:25" ht="15" customHeight="1" x14ac:dyDescent="0.3">
      <c r="I100" s="7" t="str">
        <f t="shared" si="2"/>
        <v>184</v>
      </c>
      <c r="J100" s="41" t="s">
        <v>173</v>
      </c>
      <c r="K100" s="207" t="s">
        <v>405</v>
      </c>
      <c r="L100" s="207" t="s">
        <v>406</v>
      </c>
      <c r="M100" s="207" t="s">
        <v>276</v>
      </c>
      <c r="N100" s="207" t="s">
        <v>276</v>
      </c>
      <c r="O100" s="207" t="s">
        <v>276</v>
      </c>
      <c r="P100" s="207" t="s">
        <v>276</v>
      </c>
      <c r="Q100" s="207" t="s">
        <v>276</v>
      </c>
      <c r="R100" s="207" t="s">
        <v>276</v>
      </c>
      <c r="S100" s="207" t="s">
        <v>276</v>
      </c>
      <c r="T100" s="207" t="s">
        <v>276</v>
      </c>
      <c r="U100" s="207" t="s">
        <v>276</v>
      </c>
      <c r="V100" s="207" t="s">
        <v>276</v>
      </c>
      <c r="W100" s="207" t="s">
        <v>276</v>
      </c>
      <c r="X100" s="207" t="s">
        <v>276</v>
      </c>
      <c r="Y100" s="209">
        <f t="shared" si="3"/>
        <v>0</v>
      </c>
    </row>
    <row r="101" spans="9:25" ht="15" customHeight="1" x14ac:dyDescent="0.3">
      <c r="I101" s="7" t="str">
        <f t="shared" si="2"/>
        <v>184</v>
      </c>
      <c r="J101" s="41" t="s">
        <v>173</v>
      </c>
      <c r="K101" s="207" t="s">
        <v>407</v>
      </c>
      <c r="L101" s="207" t="s">
        <v>408</v>
      </c>
      <c r="M101" s="207" t="s">
        <v>276</v>
      </c>
      <c r="N101" s="207" t="s">
        <v>276</v>
      </c>
      <c r="O101" s="207" t="s">
        <v>276</v>
      </c>
      <c r="P101" s="207" t="s">
        <v>276</v>
      </c>
      <c r="Q101" s="207" t="s">
        <v>276</v>
      </c>
      <c r="R101" s="207" t="s">
        <v>276</v>
      </c>
      <c r="S101" s="207" t="s">
        <v>276</v>
      </c>
      <c r="T101" s="207" t="s">
        <v>276</v>
      </c>
      <c r="U101" s="207" t="s">
        <v>276</v>
      </c>
      <c r="V101" s="207" t="s">
        <v>276</v>
      </c>
      <c r="W101" s="207" t="s">
        <v>276</v>
      </c>
      <c r="X101" s="207" t="s">
        <v>276</v>
      </c>
      <c r="Y101" s="209">
        <f t="shared" si="3"/>
        <v>0</v>
      </c>
    </row>
    <row r="102" spans="9:25" ht="15" customHeight="1" x14ac:dyDescent="0.3">
      <c r="I102" s="7" t="str">
        <f t="shared" si="2"/>
        <v>186</v>
      </c>
      <c r="J102" s="41" t="s">
        <v>173</v>
      </c>
      <c r="K102" s="207" t="s">
        <v>409</v>
      </c>
      <c r="L102" s="207" t="s">
        <v>410</v>
      </c>
      <c r="M102" s="208">
        <v>3140028.57</v>
      </c>
      <c r="N102" s="208">
        <v>3275627.1</v>
      </c>
      <c r="O102" s="208">
        <v>3040416.04</v>
      </c>
      <c r="P102" s="208">
        <v>2954192.99</v>
      </c>
      <c r="Q102" s="208">
        <v>2828625.98</v>
      </c>
      <c r="R102" s="208">
        <v>3118578.89</v>
      </c>
      <c r="S102" s="208">
        <v>5276054.87</v>
      </c>
      <c r="T102" s="208">
        <v>5607650.6799999997</v>
      </c>
      <c r="U102" s="208">
        <v>5263817.9400000004</v>
      </c>
      <c r="V102" s="208">
        <v>5144099.05</v>
      </c>
      <c r="W102" s="208">
        <v>5053512.88</v>
      </c>
      <c r="X102" s="208">
        <v>2988385.36</v>
      </c>
      <c r="Y102" s="209">
        <f t="shared" si="3"/>
        <v>47690990.350000001</v>
      </c>
    </row>
    <row r="103" spans="9:25" ht="15" customHeight="1" x14ac:dyDescent="0.3">
      <c r="I103" s="7" t="str">
        <f t="shared" si="2"/>
        <v>187</v>
      </c>
      <c r="J103" s="41" t="s">
        <v>173</v>
      </c>
      <c r="K103" s="207" t="s">
        <v>411</v>
      </c>
      <c r="L103" s="207" t="s">
        <v>412</v>
      </c>
      <c r="M103" s="207" t="s">
        <v>276</v>
      </c>
      <c r="N103" s="207" t="s">
        <v>276</v>
      </c>
      <c r="O103" s="207" t="s">
        <v>276</v>
      </c>
      <c r="P103" s="207" t="s">
        <v>276</v>
      </c>
      <c r="Q103" s="207" t="s">
        <v>276</v>
      </c>
      <c r="R103" s="207" t="s">
        <v>276</v>
      </c>
      <c r="S103" s="207" t="s">
        <v>276</v>
      </c>
      <c r="T103" s="207" t="s">
        <v>276</v>
      </c>
      <c r="U103" s="207" t="s">
        <v>276</v>
      </c>
      <c r="V103" s="207" t="s">
        <v>276</v>
      </c>
      <c r="W103" s="207" t="s">
        <v>276</v>
      </c>
      <c r="X103" s="207" t="s">
        <v>276</v>
      </c>
      <c r="Y103" s="209">
        <f t="shared" si="3"/>
        <v>0</v>
      </c>
    </row>
    <row r="104" spans="9:25" ht="15" customHeight="1" x14ac:dyDescent="0.3">
      <c r="I104" s="7" t="str">
        <f t="shared" si="2"/>
        <v>188</v>
      </c>
      <c r="J104" s="41" t="s">
        <v>173</v>
      </c>
      <c r="K104" s="207" t="s">
        <v>413</v>
      </c>
      <c r="L104" s="207" t="s">
        <v>414</v>
      </c>
      <c r="M104" s="207" t="s">
        <v>276</v>
      </c>
      <c r="N104" s="207" t="s">
        <v>276</v>
      </c>
      <c r="O104" s="207" t="s">
        <v>276</v>
      </c>
      <c r="P104" s="207" t="s">
        <v>276</v>
      </c>
      <c r="Q104" s="207" t="s">
        <v>276</v>
      </c>
      <c r="R104" s="207" t="s">
        <v>276</v>
      </c>
      <c r="S104" s="207" t="s">
        <v>276</v>
      </c>
      <c r="T104" s="207" t="s">
        <v>276</v>
      </c>
      <c r="U104" s="207" t="s">
        <v>276</v>
      </c>
      <c r="V104" s="207" t="s">
        <v>276</v>
      </c>
      <c r="W104" s="207" t="s">
        <v>276</v>
      </c>
      <c r="X104" s="207" t="s">
        <v>276</v>
      </c>
      <c r="Y104" s="209">
        <f t="shared" si="3"/>
        <v>0</v>
      </c>
    </row>
    <row r="105" spans="9:25" ht="15" customHeight="1" x14ac:dyDescent="0.3">
      <c r="I105" s="7" t="str">
        <f t="shared" si="2"/>
        <v>189</v>
      </c>
      <c r="J105" s="41" t="s">
        <v>173</v>
      </c>
      <c r="K105" s="207" t="s">
        <v>415</v>
      </c>
      <c r="L105" s="207" t="s">
        <v>416</v>
      </c>
      <c r="M105" s="208">
        <v>2885186.19</v>
      </c>
      <c r="N105" s="208">
        <v>2853339.62</v>
      </c>
      <c r="O105" s="208">
        <v>2821493.05</v>
      </c>
      <c r="P105" s="208">
        <v>2789646.48</v>
      </c>
      <c r="Q105" s="208">
        <v>2757799.91</v>
      </c>
      <c r="R105" s="208">
        <v>2725953.34</v>
      </c>
      <c r="S105" s="208">
        <v>2694106.77</v>
      </c>
      <c r="T105" s="208">
        <v>2662260.2000000002</v>
      </c>
      <c r="U105" s="208">
        <v>2630413.63</v>
      </c>
      <c r="V105" s="208">
        <v>2598567.06</v>
      </c>
      <c r="W105" s="208">
        <v>2566720.4900000002</v>
      </c>
      <c r="X105" s="208">
        <v>2534873.92</v>
      </c>
      <c r="Y105" s="209">
        <f t="shared" si="3"/>
        <v>32520360.659999996</v>
      </c>
    </row>
    <row r="106" spans="9:25" ht="15" customHeight="1" x14ac:dyDescent="0.3">
      <c r="I106" s="7" t="str">
        <f t="shared" si="2"/>
        <v>190</v>
      </c>
      <c r="J106" s="41" t="s">
        <v>173</v>
      </c>
      <c r="K106" s="207" t="s">
        <v>417</v>
      </c>
      <c r="L106" s="207" t="s">
        <v>418</v>
      </c>
      <c r="M106" s="208">
        <v>771155590.34000003</v>
      </c>
      <c r="N106" s="208">
        <v>793953966.16999996</v>
      </c>
      <c r="O106" s="208">
        <v>797202290.08000004</v>
      </c>
      <c r="P106" s="208">
        <v>834679557.77999997</v>
      </c>
      <c r="Q106" s="208">
        <v>839628076.82000005</v>
      </c>
      <c r="R106" s="208">
        <v>843501754.57000005</v>
      </c>
      <c r="S106" s="208">
        <v>847516117.99000001</v>
      </c>
      <c r="T106" s="208">
        <v>851727128.65999997</v>
      </c>
      <c r="U106" s="208">
        <v>854909995.92999995</v>
      </c>
      <c r="V106" s="208">
        <v>858928000.52999997</v>
      </c>
      <c r="W106" s="208">
        <v>862235894.78999996</v>
      </c>
      <c r="X106" s="208">
        <v>866921800.00999999</v>
      </c>
      <c r="Y106" s="209">
        <f t="shared" si="3"/>
        <v>10022360173.67</v>
      </c>
    </row>
    <row r="107" spans="9:25" ht="15" customHeight="1" x14ac:dyDescent="0.3">
      <c r="I107" s="7" t="str">
        <f t="shared" si="2"/>
        <v>191</v>
      </c>
      <c r="J107" s="41" t="s">
        <v>173</v>
      </c>
      <c r="K107" s="207" t="s">
        <v>419</v>
      </c>
      <c r="L107" s="207" t="s">
        <v>420</v>
      </c>
      <c r="M107" s="207" t="s">
        <v>276</v>
      </c>
      <c r="N107" s="207" t="s">
        <v>276</v>
      </c>
      <c r="O107" s="207" t="s">
        <v>276</v>
      </c>
      <c r="P107" s="207" t="s">
        <v>276</v>
      </c>
      <c r="Q107" s="207" t="s">
        <v>276</v>
      </c>
      <c r="R107" s="207" t="s">
        <v>276</v>
      </c>
      <c r="S107" s="207" t="s">
        <v>276</v>
      </c>
      <c r="T107" s="207" t="s">
        <v>276</v>
      </c>
      <c r="U107" s="207" t="s">
        <v>276</v>
      </c>
      <c r="V107" s="207" t="s">
        <v>276</v>
      </c>
      <c r="W107" s="207" t="s">
        <v>276</v>
      </c>
      <c r="X107" s="207" t="s">
        <v>276</v>
      </c>
      <c r="Y107" s="209">
        <f t="shared" si="3"/>
        <v>0</v>
      </c>
    </row>
    <row r="108" spans="9:25" ht="15" customHeight="1" x14ac:dyDescent="0.3">
      <c r="I108" s="7" t="str">
        <f t="shared" si="2"/>
        <v>201</v>
      </c>
      <c r="J108" s="41" t="s">
        <v>173</v>
      </c>
      <c r="K108" s="207" t="s">
        <v>421</v>
      </c>
      <c r="L108" s="207" t="s">
        <v>422</v>
      </c>
      <c r="M108" s="208">
        <v>119696800</v>
      </c>
      <c r="N108" s="208">
        <v>119696800</v>
      </c>
      <c r="O108" s="208">
        <v>119696800</v>
      </c>
      <c r="P108" s="208">
        <v>119696800</v>
      </c>
      <c r="Q108" s="208">
        <v>119696800</v>
      </c>
      <c r="R108" s="208">
        <v>119696800</v>
      </c>
      <c r="S108" s="208">
        <v>119696800</v>
      </c>
      <c r="T108" s="208">
        <v>119696800</v>
      </c>
      <c r="U108" s="208">
        <v>119696800</v>
      </c>
      <c r="V108" s="208">
        <v>119696800</v>
      </c>
      <c r="W108" s="208">
        <v>119696800</v>
      </c>
      <c r="X108" s="208">
        <v>119696800</v>
      </c>
      <c r="Y108" s="209">
        <f t="shared" si="3"/>
        <v>1436361600</v>
      </c>
    </row>
    <row r="109" spans="9:25" ht="15" customHeight="1" x14ac:dyDescent="0.3">
      <c r="I109" s="7" t="str">
        <f t="shared" si="2"/>
        <v>207</v>
      </c>
      <c r="J109" s="41" t="s">
        <v>173</v>
      </c>
      <c r="K109" s="207" t="s">
        <v>423</v>
      </c>
      <c r="L109" s="207" t="s">
        <v>424</v>
      </c>
      <c r="M109" s="207" t="s">
        <v>276</v>
      </c>
      <c r="N109" s="207" t="s">
        <v>276</v>
      </c>
      <c r="O109" s="207" t="s">
        <v>276</v>
      </c>
      <c r="P109" s="207" t="s">
        <v>276</v>
      </c>
      <c r="Q109" s="207" t="s">
        <v>276</v>
      </c>
      <c r="R109" s="207" t="s">
        <v>276</v>
      </c>
      <c r="S109" s="207" t="s">
        <v>276</v>
      </c>
      <c r="T109" s="207" t="s">
        <v>276</v>
      </c>
      <c r="U109" s="207" t="s">
        <v>276</v>
      </c>
      <c r="V109" s="207" t="s">
        <v>276</v>
      </c>
      <c r="W109" s="207" t="s">
        <v>276</v>
      </c>
      <c r="X109" s="207" t="s">
        <v>276</v>
      </c>
      <c r="Y109" s="209">
        <f t="shared" si="3"/>
        <v>0</v>
      </c>
    </row>
    <row r="110" spans="9:25" ht="15" customHeight="1" x14ac:dyDescent="0.3">
      <c r="I110" s="7" t="str">
        <f t="shared" si="2"/>
        <v>208</v>
      </c>
      <c r="J110" s="41" t="s">
        <v>173</v>
      </c>
      <c r="K110" s="207" t="s">
        <v>425</v>
      </c>
      <c r="L110" s="207" t="s">
        <v>426</v>
      </c>
      <c r="M110" s="207" t="s">
        <v>276</v>
      </c>
      <c r="N110" s="207" t="s">
        <v>276</v>
      </c>
      <c r="O110" s="207" t="s">
        <v>276</v>
      </c>
      <c r="P110" s="207" t="s">
        <v>276</v>
      </c>
      <c r="Q110" s="207" t="s">
        <v>276</v>
      </c>
      <c r="R110" s="207" t="s">
        <v>276</v>
      </c>
      <c r="S110" s="207" t="s">
        <v>276</v>
      </c>
      <c r="T110" s="207" t="s">
        <v>276</v>
      </c>
      <c r="U110" s="207" t="s">
        <v>276</v>
      </c>
      <c r="V110" s="207" t="s">
        <v>276</v>
      </c>
      <c r="W110" s="207" t="s">
        <v>276</v>
      </c>
      <c r="X110" s="207" t="s">
        <v>276</v>
      </c>
      <c r="Y110" s="209">
        <f t="shared" si="3"/>
        <v>0</v>
      </c>
    </row>
    <row r="111" spans="9:25" ht="15" customHeight="1" x14ac:dyDescent="0.3">
      <c r="I111" s="7" t="str">
        <f t="shared" si="2"/>
        <v>211</v>
      </c>
      <c r="J111" s="41" t="s">
        <v>173</v>
      </c>
      <c r="K111" s="207" t="s">
        <v>427</v>
      </c>
      <c r="L111" s="207" t="s">
        <v>428</v>
      </c>
      <c r="M111" s="208">
        <v>4985840200</v>
      </c>
      <c r="N111" s="208">
        <v>5145840200</v>
      </c>
      <c r="O111" s="208">
        <v>5145840200</v>
      </c>
      <c r="P111" s="208">
        <v>5145840200</v>
      </c>
      <c r="Q111" s="208">
        <v>5300840200</v>
      </c>
      <c r="R111" s="208">
        <v>5300840200</v>
      </c>
      <c r="S111" s="208">
        <v>5300840200</v>
      </c>
      <c r="T111" s="208">
        <v>5450840200</v>
      </c>
      <c r="U111" s="208">
        <v>5450840200</v>
      </c>
      <c r="V111" s="208">
        <v>5450840200</v>
      </c>
      <c r="W111" s="208">
        <v>5565840200</v>
      </c>
      <c r="X111" s="208">
        <v>5565840200</v>
      </c>
      <c r="Y111" s="209">
        <f t="shared" si="3"/>
        <v>63810082400</v>
      </c>
    </row>
    <row r="112" spans="9:25" ht="15" customHeight="1" x14ac:dyDescent="0.3">
      <c r="I112" s="7" t="str">
        <f t="shared" si="2"/>
        <v>214</v>
      </c>
      <c r="J112" s="41" t="s">
        <v>173</v>
      </c>
      <c r="K112" s="207" t="s">
        <v>429</v>
      </c>
      <c r="L112" s="207" t="s">
        <v>430</v>
      </c>
      <c r="M112" s="208">
        <v>-700900</v>
      </c>
      <c r="N112" s="208">
        <v>-700900</v>
      </c>
      <c r="O112" s="208">
        <v>-700900</v>
      </c>
      <c r="P112" s="208">
        <v>-700900</v>
      </c>
      <c r="Q112" s="208">
        <v>-700900</v>
      </c>
      <c r="R112" s="208">
        <v>-700900</v>
      </c>
      <c r="S112" s="208">
        <v>-700900</v>
      </c>
      <c r="T112" s="208">
        <v>-700900</v>
      </c>
      <c r="U112" s="208">
        <v>-700900</v>
      </c>
      <c r="V112" s="208">
        <v>-700900</v>
      </c>
      <c r="W112" s="208">
        <v>-700900</v>
      </c>
      <c r="X112" s="208">
        <v>-700900</v>
      </c>
      <c r="Y112" s="209">
        <f t="shared" si="3"/>
        <v>-8410800</v>
      </c>
    </row>
    <row r="113" spans="9:25" ht="15" customHeight="1" x14ac:dyDescent="0.3">
      <c r="I113" s="7" t="str">
        <f t="shared" si="2"/>
        <v>215</v>
      </c>
      <c r="J113" s="41" t="s">
        <v>173</v>
      </c>
      <c r="K113" s="207" t="s">
        <v>431</v>
      </c>
      <c r="L113" s="207" t="s">
        <v>432</v>
      </c>
      <c r="M113" s="207" t="s">
        <v>276</v>
      </c>
      <c r="N113" s="207" t="s">
        <v>276</v>
      </c>
      <c r="O113" s="207" t="s">
        <v>276</v>
      </c>
      <c r="P113" s="207" t="s">
        <v>276</v>
      </c>
      <c r="Q113" s="207" t="s">
        <v>276</v>
      </c>
      <c r="R113" s="207" t="s">
        <v>276</v>
      </c>
      <c r="S113" s="207" t="s">
        <v>276</v>
      </c>
      <c r="T113" s="207" t="s">
        <v>276</v>
      </c>
      <c r="U113" s="207" t="s">
        <v>276</v>
      </c>
      <c r="V113" s="207" t="s">
        <v>276</v>
      </c>
      <c r="W113" s="207" t="s">
        <v>276</v>
      </c>
      <c r="X113" s="207" t="s">
        <v>276</v>
      </c>
      <c r="Y113" s="209">
        <f t="shared" si="3"/>
        <v>0</v>
      </c>
    </row>
    <row r="114" spans="9:25" ht="15" customHeight="1" x14ac:dyDescent="0.3">
      <c r="I114" s="7" t="str">
        <f t="shared" si="2"/>
        <v>215</v>
      </c>
      <c r="J114" s="41" t="s">
        <v>173</v>
      </c>
      <c r="K114" s="207" t="s">
        <v>433</v>
      </c>
      <c r="L114" s="207" t="s">
        <v>434</v>
      </c>
      <c r="M114" s="207" t="s">
        <v>276</v>
      </c>
      <c r="N114" s="207" t="s">
        <v>276</v>
      </c>
      <c r="O114" s="207" t="s">
        <v>276</v>
      </c>
      <c r="P114" s="207" t="s">
        <v>276</v>
      </c>
      <c r="Q114" s="207" t="s">
        <v>276</v>
      </c>
      <c r="R114" s="207" t="s">
        <v>276</v>
      </c>
      <c r="S114" s="207" t="s">
        <v>276</v>
      </c>
      <c r="T114" s="207" t="s">
        <v>276</v>
      </c>
      <c r="U114" s="207" t="s">
        <v>276</v>
      </c>
      <c r="V114" s="207" t="s">
        <v>276</v>
      </c>
      <c r="W114" s="207" t="s">
        <v>276</v>
      </c>
      <c r="X114" s="207" t="s">
        <v>276</v>
      </c>
      <c r="Y114" s="209">
        <f t="shared" si="3"/>
        <v>0</v>
      </c>
    </row>
    <row r="115" spans="9:25" ht="15" customHeight="1" x14ac:dyDescent="0.3">
      <c r="I115" s="7" t="str">
        <f t="shared" si="2"/>
        <v>216</v>
      </c>
      <c r="J115" s="41" t="s">
        <v>173</v>
      </c>
      <c r="K115" s="207" t="s">
        <v>435</v>
      </c>
      <c r="L115" s="207" t="s">
        <v>436</v>
      </c>
      <c r="M115" s="208">
        <v>249197472.96000001</v>
      </c>
      <c r="N115" s="208">
        <v>187957939.66</v>
      </c>
      <c r="O115" s="208">
        <v>207636872.94999999</v>
      </c>
      <c r="P115" s="208">
        <v>238440591.94</v>
      </c>
      <c r="Q115" s="208">
        <v>207498484.99000001</v>
      </c>
      <c r="R115" s="208">
        <v>254959369.25</v>
      </c>
      <c r="S115" s="208">
        <v>308954616.66000003</v>
      </c>
      <c r="T115" s="208">
        <v>242825255.34999999</v>
      </c>
      <c r="U115" s="208">
        <v>294000311.81999999</v>
      </c>
      <c r="V115" s="208">
        <v>327392874.27999997</v>
      </c>
      <c r="W115" s="208">
        <v>186334372.72</v>
      </c>
      <c r="X115" s="208">
        <v>199314502.55000001</v>
      </c>
      <c r="Y115" s="209">
        <f t="shared" si="3"/>
        <v>2904512665.1299996</v>
      </c>
    </row>
    <row r="116" spans="9:25" ht="15" customHeight="1" x14ac:dyDescent="0.3">
      <c r="I116" s="7" t="str">
        <f t="shared" si="2"/>
        <v>216</v>
      </c>
      <c r="J116" s="41" t="s">
        <v>173</v>
      </c>
      <c r="K116" s="207" t="s">
        <v>437</v>
      </c>
      <c r="L116" s="207" t="s">
        <v>438</v>
      </c>
      <c r="M116" s="207" t="s">
        <v>276</v>
      </c>
      <c r="N116" s="207" t="s">
        <v>276</v>
      </c>
      <c r="O116" s="207" t="s">
        <v>276</v>
      </c>
      <c r="P116" s="207" t="s">
        <v>276</v>
      </c>
      <c r="Q116" s="207" t="s">
        <v>276</v>
      </c>
      <c r="R116" s="207" t="s">
        <v>276</v>
      </c>
      <c r="S116" s="207" t="s">
        <v>276</v>
      </c>
      <c r="T116" s="207" t="s">
        <v>276</v>
      </c>
      <c r="U116" s="207" t="s">
        <v>276</v>
      </c>
      <c r="V116" s="207" t="s">
        <v>276</v>
      </c>
      <c r="W116" s="207" t="s">
        <v>276</v>
      </c>
      <c r="X116" s="207" t="s">
        <v>276</v>
      </c>
      <c r="Y116" s="209">
        <f t="shared" si="3"/>
        <v>0</v>
      </c>
    </row>
    <row r="117" spans="9:25" ht="15" customHeight="1" x14ac:dyDescent="0.3">
      <c r="I117" s="7" t="str">
        <f t="shared" si="2"/>
        <v>219</v>
      </c>
      <c r="J117" s="41" t="s">
        <v>173</v>
      </c>
      <c r="K117" s="207" t="s">
        <v>439</v>
      </c>
      <c r="L117" s="207" t="s">
        <v>440</v>
      </c>
      <c r="M117" s="208">
        <v>-729639.89</v>
      </c>
      <c r="N117" s="208">
        <v>-721489.09</v>
      </c>
      <c r="O117" s="208">
        <v>-713338.29</v>
      </c>
      <c r="P117" s="208">
        <v>-705187.48</v>
      </c>
      <c r="Q117" s="208">
        <v>-697036.68</v>
      </c>
      <c r="R117" s="208">
        <v>-688885.88</v>
      </c>
      <c r="S117" s="208">
        <v>-680735.07</v>
      </c>
      <c r="T117" s="208">
        <v>-672584.27</v>
      </c>
      <c r="U117" s="208">
        <v>-664433.47</v>
      </c>
      <c r="V117" s="208">
        <v>-656282.67000000004</v>
      </c>
      <c r="W117" s="208">
        <v>-648131.86</v>
      </c>
      <c r="X117" s="208">
        <v>-639981.06000000006</v>
      </c>
      <c r="Y117" s="209">
        <f t="shared" si="3"/>
        <v>-8217725.7100000009</v>
      </c>
    </row>
    <row r="118" spans="9:25" ht="15" customHeight="1" x14ac:dyDescent="0.3">
      <c r="I118" s="7" t="str">
        <f t="shared" si="2"/>
        <v>221</v>
      </c>
      <c r="J118" s="41" t="s">
        <v>173</v>
      </c>
      <c r="K118" s="207" t="s">
        <v>441</v>
      </c>
      <c r="L118" s="207" t="s">
        <v>442</v>
      </c>
      <c r="M118" s="208">
        <v>3975000000</v>
      </c>
      <c r="N118" s="208">
        <v>3975000000</v>
      </c>
      <c r="O118" s="208">
        <v>4475000000</v>
      </c>
      <c r="P118" s="208">
        <v>4475000000</v>
      </c>
      <c r="Q118" s="208">
        <v>4475000000</v>
      </c>
      <c r="R118" s="208">
        <v>4475000000</v>
      </c>
      <c r="S118" s="208">
        <v>4475000000</v>
      </c>
      <c r="T118" s="208">
        <v>4475000000</v>
      </c>
      <c r="U118" s="208">
        <v>4475000000</v>
      </c>
      <c r="V118" s="208">
        <v>4475000000</v>
      </c>
      <c r="W118" s="208">
        <v>4475000000</v>
      </c>
      <c r="X118" s="208">
        <v>4475000000</v>
      </c>
      <c r="Y118" s="209">
        <f t="shared" si="3"/>
        <v>52700000000</v>
      </c>
    </row>
    <row r="119" spans="9:25" ht="15" customHeight="1" x14ac:dyDescent="0.3">
      <c r="I119" s="7" t="str">
        <f t="shared" si="2"/>
        <v>223</v>
      </c>
      <c r="J119" s="41" t="s">
        <v>173</v>
      </c>
      <c r="K119" s="207" t="s">
        <v>443</v>
      </c>
      <c r="L119" s="207" t="s">
        <v>444</v>
      </c>
      <c r="M119" s="207" t="s">
        <v>276</v>
      </c>
      <c r="N119" s="207" t="s">
        <v>276</v>
      </c>
      <c r="O119" s="207" t="s">
        <v>276</v>
      </c>
      <c r="P119" s="207" t="s">
        <v>276</v>
      </c>
      <c r="Q119" s="207" t="s">
        <v>276</v>
      </c>
      <c r="R119" s="207" t="s">
        <v>276</v>
      </c>
      <c r="S119" s="207" t="s">
        <v>276</v>
      </c>
      <c r="T119" s="207" t="s">
        <v>276</v>
      </c>
      <c r="U119" s="207" t="s">
        <v>276</v>
      </c>
      <c r="V119" s="207" t="s">
        <v>276</v>
      </c>
      <c r="W119" s="207" t="s">
        <v>276</v>
      </c>
      <c r="X119" s="207" t="s">
        <v>276</v>
      </c>
      <c r="Y119" s="209">
        <f t="shared" si="3"/>
        <v>0</v>
      </c>
    </row>
    <row r="120" spans="9:25" ht="15" customHeight="1" x14ac:dyDescent="0.3">
      <c r="I120" s="7" t="str">
        <f t="shared" si="2"/>
        <v>224</v>
      </c>
      <c r="J120" s="41" t="s">
        <v>173</v>
      </c>
      <c r="K120" s="207" t="s">
        <v>445</v>
      </c>
      <c r="L120" s="207" t="s">
        <v>446</v>
      </c>
      <c r="M120" s="207" t="s">
        <v>276</v>
      </c>
      <c r="N120" s="207" t="s">
        <v>276</v>
      </c>
      <c r="O120" s="207" t="s">
        <v>276</v>
      </c>
      <c r="P120" s="207" t="s">
        <v>276</v>
      </c>
      <c r="Q120" s="207" t="s">
        <v>276</v>
      </c>
      <c r="R120" s="207" t="s">
        <v>276</v>
      </c>
      <c r="S120" s="207" t="s">
        <v>276</v>
      </c>
      <c r="T120" s="207" t="s">
        <v>276</v>
      </c>
      <c r="U120" s="207" t="s">
        <v>276</v>
      </c>
      <c r="V120" s="207" t="s">
        <v>276</v>
      </c>
      <c r="W120" s="207" t="s">
        <v>276</v>
      </c>
      <c r="X120" s="207" t="s">
        <v>276</v>
      </c>
      <c r="Y120" s="209">
        <f t="shared" si="3"/>
        <v>0</v>
      </c>
    </row>
    <row r="121" spans="9:25" ht="15" customHeight="1" x14ac:dyDescent="0.3">
      <c r="I121" s="7" t="str">
        <f t="shared" si="2"/>
        <v>225</v>
      </c>
      <c r="J121" s="41" t="s">
        <v>173</v>
      </c>
      <c r="K121" s="207" t="s">
        <v>447</v>
      </c>
      <c r="L121" s="207" t="s">
        <v>448</v>
      </c>
      <c r="M121" s="207" t="s">
        <v>276</v>
      </c>
      <c r="N121" s="207" t="s">
        <v>276</v>
      </c>
      <c r="O121" s="207" t="s">
        <v>276</v>
      </c>
      <c r="P121" s="207" t="s">
        <v>276</v>
      </c>
      <c r="Q121" s="207" t="s">
        <v>276</v>
      </c>
      <c r="R121" s="207" t="s">
        <v>276</v>
      </c>
      <c r="S121" s="207" t="s">
        <v>276</v>
      </c>
      <c r="T121" s="207" t="s">
        <v>276</v>
      </c>
      <c r="U121" s="207" t="s">
        <v>276</v>
      </c>
      <c r="V121" s="207" t="s">
        <v>276</v>
      </c>
      <c r="W121" s="207" t="s">
        <v>276</v>
      </c>
      <c r="X121" s="207" t="s">
        <v>276</v>
      </c>
      <c r="Y121" s="209">
        <f t="shared" si="3"/>
        <v>0</v>
      </c>
    </row>
    <row r="122" spans="9:25" ht="15" customHeight="1" x14ac:dyDescent="0.3">
      <c r="I122" s="7" t="str">
        <f t="shared" si="2"/>
        <v>226</v>
      </c>
      <c r="J122" s="41" t="s">
        <v>173</v>
      </c>
      <c r="K122" s="207" t="s">
        <v>449</v>
      </c>
      <c r="L122" s="207" t="s">
        <v>450</v>
      </c>
      <c r="M122" s="208">
        <v>-12404314.359999999</v>
      </c>
      <c r="N122" s="208">
        <v>-14807175.08</v>
      </c>
      <c r="O122" s="208">
        <v>-14689202.800000001</v>
      </c>
      <c r="P122" s="208">
        <v>-14571230.52</v>
      </c>
      <c r="Q122" s="208">
        <v>-14453258.24</v>
      </c>
      <c r="R122" s="208">
        <v>-14335285.960000001</v>
      </c>
      <c r="S122" s="208">
        <v>-14217313.68</v>
      </c>
      <c r="T122" s="208">
        <v>-14099341.4</v>
      </c>
      <c r="U122" s="208">
        <v>-13981369.119999999</v>
      </c>
      <c r="V122" s="208">
        <v>-13863396.84</v>
      </c>
      <c r="W122" s="208">
        <v>-13745424.560000001</v>
      </c>
      <c r="X122" s="208">
        <v>-13627452.279999999</v>
      </c>
      <c r="Y122" s="209">
        <f t="shared" si="3"/>
        <v>-168794764.84</v>
      </c>
    </row>
    <row r="123" spans="9:25" ht="15" customHeight="1" x14ac:dyDescent="0.3">
      <c r="I123" s="7" t="str">
        <f t="shared" si="2"/>
        <v>227</v>
      </c>
      <c r="J123" s="41" t="s">
        <v>173</v>
      </c>
      <c r="K123" s="207" t="s">
        <v>451</v>
      </c>
      <c r="L123" s="207" t="s">
        <v>452</v>
      </c>
      <c r="M123" s="208">
        <v>32343736.140000001</v>
      </c>
      <c r="N123" s="208">
        <v>32311710.359999999</v>
      </c>
      <c r="O123" s="208">
        <v>32279684.890000001</v>
      </c>
      <c r="P123" s="208">
        <v>32247659.920000002</v>
      </c>
      <c r="Q123" s="208">
        <v>32215080.850000001</v>
      </c>
      <c r="R123" s="208">
        <v>32182501.93</v>
      </c>
      <c r="S123" s="208">
        <v>32149028.309999999</v>
      </c>
      <c r="T123" s="208">
        <v>32115551.93</v>
      </c>
      <c r="U123" s="208">
        <v>32082073.02</v>
      </c>
      <c r="V123" s="208">
        <v>32048591.760000002</v>
      </c>
      <c r="W123" s="208">
        <v>32015108.379999999</v>
      </c>
      <c r="X123" s="208">
        <v>31980076.649999999</v>
      </c>
      <c r="Y123" s="209">
        <f t="shared" si="3"/>
        <v>385970804.13999999</v>
      </c>
    </row>
    <row r="124" spans="9:25" ht="15" customHeight="1" x14ac:dyDescent="0.3">
      <c r="I124" s="7" t="str">
        <f t="shared" si="2"/>
        <v>228</v>
      </c>
      <c r="J124" s="41" t="s">
        <v>173</v>
      </c>
      <c r="K124" s="207" t="s">
        <v>453</v>
      </c>
      <c r="L124" s="207" t="s">
        <v>454</v>
      </c>
      <c r="M124" s="208">
        <v>17835455.57</v>
      </c>
      <c r="N124" s="208">
        <v>17835455.57</v>
      </c>
      <c r="O124" s="208">
        <v>17835455.57</v>
      </c>
      <c r="P124" s="208">
        <v>17835455.57</v>
      </c>
      <c r="Q124" s="208">
        <v>17835455.57</v>
      </c>
      <c r="R124" s="208">
        <v>17835455.57</v>
      </c>
      <c r="S124" s="208">
        <v>17835455.57</v>
      </c>
      <c r="T124" s="208">
        <v>17835455.57</v>
      </c>
      <c r="U124" s="208">
        <v>17835455.57</v>
      </c>
      <c r="V124" s="208">
        <v>17835455.57</v>
      </c>
      <c r="W124" s="208">
        <v>17835455.57</v>
      </c>
      <c r="X124" s="208">
        <v>17835455.57</v>
      </c>
      <c r="Y124" s="209">
        <f t="shared" si="3"/>
        <v>214025466.83999994</v>
      </c>
    </row>
    <row r="125" spans="9:25" ht="15" customHeight="1" x14ac:dyDescent="0.3">
      <c r="I125" s="7" t="str">
        <f t="shared" si="2"/>
        <v>228</v>
      </c>
      <c r="J125" s="41" t="s">
        <v>173</v>
      </c>
      <c r="K125" s="207" t="s">
        <v>455</v>
      </c>
      <c r="L125" s="207" t="s">
        <v>456</v>
      </c>
      <c r="M125" s="208">
        <v>7933228.3300000001</v>
      </c>
      <c r="N125" s="208">
        <v>7938994.6699999999</v>
      </c>
      <c r="O125" s="208">
        <v>7944761</v>
      </c>
      <c r="P125" s="208">
        <v>7950527.3300000001</v>
      </c>
      <c r="Q125" s="208">
        <v>7956293.6699999999</v>
      </c>
      <c r="R125" s="208">
        <v>7962060</v>
      </c>
      <c r="S125" s="208">
        <v>7967826.3300000001</v>
      </c>
      <c r="T125" s="208">
        <v>7973592.6699999999</v>
      </c>
      <c r="U125" s="208">
        <v>7979359</v>
      </c>
      <c r="V125" s="208">
        <v>7985125.3300000001</v>
      </c>
      <c r="W125" s="208">
        <v>7990891.6699999999</v>
      </c>
      <c r="X125" s="208">
        <v>7996658</v>
      </c>
      <c r="Y125" s="209">
        <f t="shared" si="3"/>
        <v>95579318</v>
      </c>
    </row>
    <row r="126" spans="9:25" ht="15" customHeight="1" x14ac:dyDescent="0.3">
      <c r="I126" s="7" t="str">
        <f t="shared" si="2"/>
        <v>228</v>
      </c>
      <c r="J126" s="41" t="s">
        <v>173</v>
      </c>
      <c r="K126" s="207" t="s">
        <v>457</v>
      </c>
      <c r="L126" s="207" t="s">
        <v>458</v>
      </c>
      <c r="M126" s="208">
        <v>80976149.230000004</v>
      </c>
      <c r="N126" s="208">
        <v>80501815.230000004</v>
      </c>
      <c r="O126" s="208">
        <v>81027631.230000004</v>
      </c>
      <c r="P126" s="208">
        <v>77774710.230000004</v>
      </c>
      <c r="Q126" s="208">
        <v>76750376.230000004</v>
      </c>
      <c r="R126" s="208">
        <v>77501192.230000004</v>
      </c>
      <c r="S126" s="208">
        <v>74048271.230000004</v>
      </c>
      <c r="T126" s="208">
        <v>73223937.230000004</v>
      </c>
      <c r="U126" s="208">
        <v>70988753.230000004</v>
      </c>
      <c r="V126" s="208">
        <v>70221833.230000004</v>
      </c>
      <c r="W126" s="208">
        <v>69197499.230000004</v>
      </c>
      <c r="X126" s="208">
        <v>69823314.230000004</v>
      </c>
      <c r="Y126" s="209">
        <f t="shared" si="3"/>
        <v>902035482.76000011</v>
      </c>
    </row>
    <row r="127" spans="9:25" ht="15" customHeight="1" x14ac:dyDescent="0.3">
      <c r="I127" s="7" t="str">
        <f t="shared" si="2"/>
        <v>228</v>
      </c>
      <c r="J127" s="41" t="s">
        <v>173</v>
      </c>
      <c r="K127" s="207" t="s">
        <v>459</v>
      </c>
      <c r="L127" s="207" t="s">
        <v>460</v>
      </c>
      <c r="M127" s="208">
        <v>783000</v>
      </c>
      <c r="N127" s="208">
        <v>783000</v>
      </c>
      <c r="O127" s="208">
        <v>783000</v>
      </c>
      <c r="P127" s="208">
        <v>783000</v>
      </c>
      <c r="Q127" s="208">
        <v>783000</v>
      </c>
      <c r="R127" s="208">
        <v>783000</v>
      </c>
      <c r="S127" s="208">
        <v>783000</v>
      </c>
      <c r="T127" s="208">
        <v>783000</v>
      </c>
      <c r="U127" s="208">
        <v>783000</v>
      </c>
      <c r="V127" s="208">
        <v>783000</v>
      </c>
      <c r="W127" s="208">
        <v>783000</v>
      </c>
      <c r="X127" s="208">
        <v>783000</v>
      </c>
      <c r="Y127" s="209">
        <f t="shared" si="3"/>
        <v>9396000</v>
      </c>
    </row>
    <row r="128" spans="9:25" ht="15" customHeight="1" x14ac:dyDescent="0.3">
      <c r="I128" s="7" t="str">
        <f t="shared" si="2"/>
        <v>229</v>
      </c>
      <c r="J128" s="41" t="s">
        <v>173</v>
      </c>
      <c r="K128" s="207" t="s">
        <v>461</v>
      </c>
      <c r="L128" s="207" t="s">
        <v>462</v>
      </c>
      <c r="M128" s="207" t="s">
        <v>276</v>
      </c>
      <c r="N128" s="207" t="s">
        <v>276</v>
      </c>
      <c r="O128" s="207" t="s">
        <v>276</v>
      </c>
      <c r="P128" s="207" t="s">
        <v>276</v>
      </c>
      <c r="Q128" s="207" t="s">
        <v>276</v>
      </c>
      <c r="R128" s="207" t="s">
        <v>276</v>
      </c>
      <c r="S128" s="207" t="s">
        <v>276</v>
      </c>
      <c r="T128" s="207" t="s">
        <v>276</v>
      </c>
      <c r="U128" s="207" t="s">
        <v>276</v>
      </c>
      <c r="V128" s="207" t="s">
        <v>276</v>
      </c>
      <c r="W128" s="207" t="s">
        <v>276</v>
      </c>
      <c r="X128" s="207" t="s">
        <v>276</v>
      </c>
      <c r="Y128" s="209">
        <f t="shared" si="3"/>
        <v>0</v>
      </c>
    </row>
    <row r="129" spans="9:25" ht="15" customHeight="1" x14ac:dyDescent="0.3">
      <c r="I129" s="7" t="str">
        <f t="shared" si="2"/>
        <v>230</v>
      </c>
      <c r="J129" s="41" t="s">
        <v>173</v>
      </c>
      <c r="K129" s="207" t="s">
        <v>463</v>
      </c>
      <c r="L129" s="207" t="s">
        <v>464</v>
      </c>
      <c r="M129" s="208">
        <v>33930254.340000004</v>
      </c>
      <c r="N129" s="208">
        <v>34071630.399999999</v>
      </c>
      <c r="O129" s="208">
        <v>34213595.530000001</v>
      </c>
      <c r="P129" s="208">
        <v>34356152.18</v>
      </c>
      <c r="Q129" s="208">
        <v>34499302.810000002</v>
      </c>
      <c r="R129" s="208">
        <v>34643049.909999996</v>
      </c>
      <c r="S129" s="208">
        <v>34787395.950000003</v>
      </c>
      <c r="T129" s="208">
        <v>34932343.43</v>
      </c>
      <c r="U129" s="208">
        <v>35077894.859999999</v>
      </c>
      <c r="V129" s="208">
        <v>35224052.759999998</v>
      </c>
      <c r="W129" s="208">
        <v>35370819.649999999</v>
      </c>
      <c r="X129" s="208">
        <v>35518198.07</v>
      </c>
      <c r="Y129" s="209">
        <f t="shared" si="3"/>
        <v>416624689.88999999</v>
      </c>
    </row>
    <row r="130" spans="9:25" ht="15" customHeight="1" x14ac:dyDescent="0.3">
      <c r="I130" s="7" t="str">
        <f t="shared" si="2"/>
        <v>231</v>
      </c>
      <c r="J130" s="41" t="s">
        <v>173</v>
      </c>
      <c r="K130" s="207" t="s">
        <v>465</v>
      </c>
      <c r="L130" s="207" t="s">
        <v>466</v>
      </c>
      <c r="M130" s="208">
        <v>598422401.25</v>
      </c>
      <c r="N130" s="208">
        <v>655705087.28999996</v>
      </c>
      <c r="O130" s="208">
        <v>260252506.72999999</v>
      </c>
      <c r="P130" s="208">
        <v>333921046.64999998</v>
      </c>
      <c r="Q130" s="208">
        <v>304118438.47000003</v>
      </c>
      <c r="R130" s="208">
        <v>369466307.94</v>
      </c>
      <c r="S130" s="208">
        <v>437362472.02999997</v>
      </c>
      <c r="T130" s="208">
        <v>456960329.66000003</v>
      </c>
      <c r="U130" s="208">
        <v>471462430.02999997</v>
      </c>
      <c r="V130" s="208">
        <v>432650869.85000002</v>
      </c>
      <c r="W130" s="208">
        <v>596370821.03999996</v>
      </c>
      <c r="X130" s="208">
        <v>553907777.95000005</v>
      </c>
      <c r="Y130" s="209">
        <f t="shared" si="3"/>
        <v>5470600488.8900003</v>
      </c>
    </row>
    <row r="131" spans="9:25" ht="15" customHeight="1" x14ac:dyDescent="0.3">
      <c r="I131" s="7" t="str">
        <f t="shared" si="2"/>
        <v>232</v>
      </c>
      <c r="J131" s="41" t="s">
        <v>173</v>
      </c>
      <c r="K131" s="207" t="s">
        <v>467</v>
      </c>
      <c r="L131" s="207" t="s">
        <v>468</v>
      </c>
      <c r="M131" s="208">
        <v>339737630.68000001</v>
      </c>
      <c r="N131" s="208">
        <v>247478150.41999999</v>
      </c>
      <c r="O131" s="208">
        <v>227390351.62</v>
      </c>
      <c r="P131" s="208">
        <v>220884407.94999999</v>
      </c>
      <c r="Q131" s="208">
        <v>235318004.19999999</v>
      </c>
      <c r="R131" s="208">
        <v>298071729.49000001</v>
      </c>
      <c r="S131" s="208">
        <v>315776797.57999998</v>
      </c>
      <c r="T131" s="208">
        <v>230719802.44999999</v>
      </c>
      <c r="U131" s="208">
        <v>237948962.50999999</v>
      </c>
      <c r="V131" s="208">
        <v>240980546.59</v>
      </c>
      <c r="W131" s="208">
        <v>222959032.91999999</v>
      </c>
      <c r="X131" s="208">
        <v>338131365.55000001</v>
      </c>
      <c r="Y131" s="209">
        <f t="shared" si="3"/>
        <v>3155396781.9600005</v>
      </c>
    </row>
    <row r="132" spans="9:25" ht="15" customHeight="1" x14ac:dyDescent="0.3">
      <c r="I132" s="7" t="str">
        <f t="shared" si="2"/>
        <v>233</v>
      </c>
      <c r="J132" s="41" t="s">
        <v>173</v>
      </c>
      <c r="K132" s="207" t="s">
        <v>469</v>
      </c>
      <c r="L132" s="207" t="s">
        <v>470</v>
      </c>
      <c r="M132" s="207" t="s">
        <v>276</v>
      </c>
      <c r="N132" s="207" t="s">
        <v>276</v>
      </c>
      <c r="O132" s="207" t="s">
        <v>276</v>
      </c>
      <c r="P132" s="207" t="s">
        <v>276</v>
      </c>
      <c r="Q132" s="207" t="s">
        <v>276</v>
      </c>
      <c r="R132" s="207" t="s">
        <v>276</v>
      </c>
      <c r="S132" s="207" t="s">
        <v>276</v>
      </c>
      <c r="T132" s="207" t="s">
        <v>276</v>
      </c>
      <c r="U132" s="207" t="s">
        <v>276</v>
      </c>
      <c r="V132" s="207" t="s">
        <v>276</v>
      </c>
      <c r="W132" s="207" t="s">
        <v>276</v>
      </c>
      <c r="X132" s="207" t="s">
        <v>276</v>
      </c>
      <c r="Y132" s="209">
        <f t="shared" si="3"/>
        <v>0</v>
      </c>
    </row>
    <row r="133" spans="9:25" ht="15" customHeight="1" x14ac:dyDescent="0.3">
      <c r="I133" s="7" t="str">
        <f t="shared" si="2"/>
        <v>234</v>
      </c>
      <c r="J133" s="41" t="s">
        <v>173</v>
      </c>
      <c r="K133" s="207" t="s">
        <v>471</v>
      </c>
      <c r="L133" s="207" t="s">
        <v>472</v>
      </c>
      <c r="M133" s="208">
        <v>9848433.6400000006</v>
      </c>
      <c r="N133" s="208">
        <v>9701871.3100000005</v>
      </c>
      <c r="O133" s="208">
        <v>9697924.9299999997</v>
      </c>
      <c r="P133" s="208">
        <v>9707287.8100000005</v>
      </c>
      <c r="Q133" s="208">
        <v>10899350.76</v>
      </c>
      <c r="R133" s="208">
        <v>11983335.16</v>
      </c>
      <c r="S133" s="208">
        <v>13279255.07</v>
      </c>
      <c r="T133" s="208">
        <v>13475250.43</v>
      </c>
      <c r="U133" s="208">
        <v>13212938.1</v>
      </c>
      <c r="V133" s="208">
        <v>12240444.73</v>
      </c>
      <c r="W133" s="208">
        <v>11262049.380000001</v>
      </c>
      <c r="X133" s="208">
        <v>11344714.869999999</v>
      </c>
      <c r="Y133" s="209">
        <f t="shared" si="3"/>
        <v>136652856.19</v>
      </c>
    </row>
    <row r="134" spans="9:25" ht="15" customHeight="1" x14ac:dyDescent="0.3">
      <c r="I134" s="7" t="str">
        <f t="shared" si="2"/>
        <v>235</v>
      </c>
      <c r="J134" s="41" t="s">
        <v>173</v>
      </c>
      <c r="K134" s="207" t="s">
        <v>473</v>
      </c>
      <c r="L134" s="207" t="s">
        <v>474</v>
      </c>
      <c r="M134" s="208">
        <v>121289448.73</v>
      </c>
      <c r="N134" s="208">
        <v>121339986</v>
      </c>
      <c r="O134" s="208">
        <v>121390544.33</v>
      </c>
      <c r="P134" s="208">
        <v>121441123.73</v>
      </c>
      <c r="Q134" s="208">
        <v>121491724.19</v>
      </c>
      <c r="R134" s="208">
        <v>121542345.75</v>
      </c>
      <c r="S134" s="208">
        <v>121592988.39</v>
      </c>
      <c r="T134" s="208">
        <v>121643652.14</v>
      </c>
      <c r="U134" s="208">
        <v>121694336.98999999</v>
      </c>
      <c r="V134" s="208">
        <v>121745042.95999999</v>
      </c>
      <c r="W134" s="208">
        <v>121795770.06999999</v>
      </c>
      <c r="X134" s="208">
        <v>121846518.3</v>
      </c>
      <c r="Y134" s="209">
        <f t="shared" si="3"/>
        <v>1458813481.5799999</v>
      </c>
    </row>
    <row r="135" spans="9:25" ht="15" customHeight="1" x14ac:dyDescent="0.3">
      <c r="I135" s="7" t="str">
        <f t="shared" si="2"/>
        <v>236</v>
      </c>
      <c r="J135" s="41" t="s">
        <v>173</v>
      </c>
      <c r="K135" s="207" t="s">
        <v>475</v>
      </c>
      <c r="L135" s="207" t="s">
        <v>476</v>
      </c>
      <c r="M135" s="208">
        <v>21434892.620000001</v>
      </c>
      <c r="N135" s="208">
        <v>28453867.989999998</v>
      </c>
      <c r="O135" s="208">
        <v>25716469.190000001</v>
      </c>
      <c r="P135" s="208">
        <v>25515454.140000001</v>
      </c>
      <c r="Q135" s="208">
        <v>39734240.030000001</v>
      </c>
      <c r="R135" s="208">
        <v>48937574.390000001</v>
      </c>
      <c r="S135" s="208">
        <v>66854972.390000001</v>
      </c>
      <c r="T135" s="208">
        <v>85395750.400000006</v>
      </c>
      <c r="U135" s="208">
        <v>91395382.579999998</v>
      </c>
      <c r="V135" s="208">
        <v>101560047.68000001</v>
      </c>
      <c r="W135" s="208">
        <v>15395935.289999999</v>
      </c>
      <c r="X135" s="208">
        <v>12848947.17</v>
      </c>
      <c r="Y135" s="209">
        <f t="shared" si="3"/>
        <v>563243533.86999989</v>
      </c>
    </row>
    <row r="136" spans="9:25" ht="15" customHeight="1" x14ac:dyDescent="0.3">
      <c r="I136" s="7" t="str">
        <f t="shared" si="2"/>
        <v>237</v>
      </c>
      <c r="J136" s="41" t="s">
        <v>173</v>
      </c>
      <c r="K136" s="207" t="s">
        <v>477</v>
      </c>
      <c r="L136" s="207" t="s">
        <v>478</v>
      </c>
      <c r="M136" s="208">
        <v>33897180.189999998</v>
      </c>
      <c r="N136" s="208">
        <v>48561636.640000001</v>
      </c>
      <c r="O136" s="208">
        <v>39209230.130000003</v>
      </c>
      <c r="P136" s="208">
        <v>55820195.579999998</v>
      </c>
      <c r="Q136" s="208">
        <v>44872746.140000001</v>
      </c>
      <c r="R136" s="208">
        <v>40279159.729999997</v>
      </c>
      <c r="S136" s="208">
        <v>49478948.600000001</v>
      </c>
      <c r="T136" s="208">
        <v>60038928.280000001</v>
      </c>
      <c r="U136" s="208">
        <v>52801305.600000001</v>
      </c>
      <c r="V136" s="208">
        <v>69471935.780000001</v>
      </c>
      <c r="W136" s="208">
        <v>46287491.649999999</v>
      </c>
      <c r="X136" s="208">
        <v>32834563.449999999</v>
      </c>
      <c r="Y136" s="209">
        <f t="shared" si="3"/>
        <v>573553321.76999998</v>
      </c>
    </row>
    <row r="137" spans="9:25" ht="15" customHeight="1" x14ac:dyDescent="0.3">
      <c r="I137" s="7" t="str">
        <f t="shared" si="2"/>
        <v>238</v>
      </c>
      <c r="J137" s="41" t="s">
        <v>173</v>
      </c>
      <c r="K137" s="207" t="s">
        <v>479</v>
      </c>
      <c r="L137" s="207" t="s">
        <v>480</v>
      </c>
      <c r="M137" s="207" t="s">
        <v>276</v>
      </c>
      <c r="N137" s="207" t="s">
        <v>276</v>
      </c>
      <c r="O137" s="207" t="s">
        <v>276</v>
      </c>
      <c r="P137" s="207" t="s">
        <v>276</v>
      </c>
      <c r="Q137" s="207" t="s">
        <v>276</v>
      </c>
      <c r="R137" s="207" t="s">
        <v>276</v>
      </c>
      <c r="S137" s="207" t="s">
        <v>276</v>
      </c>
      <c r="T137" s="207" t="s">
        <v>276</v>
      </c>
      <c r="U137" s="207" t="s">
        <v>276</v>
      </c>
      <c r="V137" s="207" t="s">
        <v>276</v>
      </c>
      <c r="W137" s="207" t="s">
        <v>276</v>
      </c>
      <c r="X137" s="207" t="s">
        <v>276</v>
      </c>
      <c r="Y137" s="209">
        <f t="shared" si="3"/>
        <v>0</v>
      </c>
    </row>
    <row r="138" spans="9:25" ht="15" customHeight="1" x14ac:dyDescent="0.3">
      <c r="I138" s="7" t="str">
        <f t="shared" si="2"/>
        <v>241</v>
      </c>
      <c r="J138" s="41" t="s">
        <v>173</v>
      </c>
      <c r="K138" s="207" t="s">
        <v>481</v>
      </c>
      <c r="L138" s="207" t="s">
        <v>482</v>
      </c>
      <c r="M138" s="208">
        <v>12702460.18</v>
      </c>
      <c r="N138" s="208">
        <v>12862380.18</v>
      </c>
      <c r="O138" s="208">
        <v>12773820.18</v>
      </c>
      <c r="P138" s="208">
        <v>13220660.18</v>
      </c>
      <c r="Q138" s="208">
        <v>13896460.18</v>
      </c>
      <c r="R138" s="208">
        <v>14763420.18</v>
      </c>
      <c r="S138" s="208">
        <v>15349060.18</v>
      </c>
      <c r="T138" s="208">
        <v>16002240.18</v>
      </c>
      <c r="U138" s="208">
        <v>16211700.18</v>
      </c>
      <c r="V138" s="208">
        <v>15119784.98</v>
      </c>
      <c r="W138" s="208">
        <v>13950181.779999999</v>
      </c>
      <c r="X138" s="208">
        <v>14342125.779999999</v>
      </c>
      <c r="Y138" s="209">
        <f t="shared" si="3"/>
        <v>171194294.16</v>
      </c>
    </row>
    <row r="139" spans="9:25" ht="15" customHeight="1" x14ac:dyDescent="0.3">
      <c r="I139" s="7" t="str">
        <f t="shared" si="2"/>
        <v>242</v>
      </c>
      <c r="J139" s="41" t="s">
        <v>173</v>
      </c>
      <c r="K139" s="207" t="s">
        <v>483</v>
      </c>
      <c r="L139" s="207" t="s">
        <v>484</v>
      </c>
      <c r="M139" s="208">
        <v>40681791.109999999</v>
      </c>
      <c r="N139" s="208">
        <v>40775791.109999999</v>
      </c>
      <c r="O139" s="208">
        <v>40601597.969999999</v>
      </c>
      <c r="P139" s="208">
        <v>40679597.969999999</v>
      </c>
      <c r="Q139" s="208">
        <v>40734597.969999999</v>
      </c>
      <c r="R139" s="208">
        <v>41597857.200000003</v>
      </c>
      <c r="S139" s="208">
        <v>41608857.200000003</v>
      </c>
      <c r="T139" s="208">
        <v>41653857.200000003</v>
      </c>
      <c r="U139" s="208">
        <v>42486116.439999998</v>
      </c>
      <c r="V139" s="208">
        <v>42531116.439999998</v>
      </c>
      <c r="W139" s="208">
        <v>42576116.439999998</v>
      </c>
      <c r="X139" s="208">
        <v>43192375.68</v>
      </c>
      <c r="Y139" s="209">
        <f t="shared" si="3"/>
        <v>499119672.72999996</v>
      </c>
    </row>
    <row r="140" spans="9:25" ht="15" customHeight="1" x14ac:dyDescent="0.3">
      <c r="I140" s="7" t="str">
        <f t="shared" si="2"/>
        <v>243</v>
      </c>
      <c r="J140" s="41" t="s">
        <v>173</v>
      </c>
      <c r="K140" s="207" t="s">
        <v>485</v>
      </c>
      <c r="L140" s="207" t="s">
        <v>486</v>
      </c>
      <c r="M140" s="208">
        <v>1672506.95</v>
      </c>
      <c r="N140" s="208">
        <v>1513143.26</v>
      </c>
      <c r="O140" s="208">
        <v>1353270.03</v>
      </c>
      <c r="P140" s="208">
        <v>1192885.6499999999</v>
      </c>
      <c r="Q140" s="208">
        <v>1032000.68</v>
      </c>
      <c r="R140" s="208">
        <v>870601.31</v>
      </c>
      <c r="S140" s="208">
        <v>708701.73</v>
      </c>
      <c r="T140" s="208">
        <v>546284.53</v>
      </c>
      <c r="U140" s="208">
        <v>383348.07</v>
      </c>
      <c r="V140" s="208">
        <v>387175.94</v>
      </c>
      <c r="W140" s="208">
        <v>391013.75</v>
      </c>
      <c r="X140" s="208">
        <v>394921.03</v>
      </c>
      <c r="Y140" s="209">
        <f t="shared" si="3"/>
        <v>10445852.93</v>
      </c>
    </row>
    <row r="141" spans="9:25" ht="15" customHeight="1" x14ac:dyDescent="0.3">
      <c r="I141" s="7" t="str">
        <f t="shared" si="2"/>
        <v>245</v>
      </c>
      <c r="J141" s="41" t="s">
        <v>173</v>
      </c>
      <c r="K141" s="207" t="s">
        <v>487</v>
      </c>
      <c r="L141" s="207" t="s">
        <v>488</v>
      </c>
      <c r="M141" s="207" t="s">
        <v>276</v>
      </c>
      <c r="N141" s="207" t="s">
        <v>276</v>
      </c>
      <c r="O141" s="207" t="s">
        <v>276</v>
      </c>
      <c r="P141" s="207" t="s">
        <v>276</v>
      </c>
      <c r="Q141" s="207" t="s">
        <v>276</v>
      </c>
      <c r="R141" s="207" t="s">
        <v>276</v>
      </c>
      <c r="S141" s="207" t="s">
        <v>276</v>
      </c>
      <c r="T141" s="207" t="s">
        <v>276</v>
      </c>
      <c r="U141" s="207" t="s">
        <v>276</v>
      </c>
      <c r="V141" s="207" t="s">
        <v>276</v>
      </c>
      <c r="W141" s="207" t="s">
        <v>276</v>
      </c>
      <c r="X141" s="207" t="s">
        <v>276</v>
      </c>
      <c r="Y141" s="209">
        <f t="shared" si="3"/>
        <v>0</v>
      </c>
    </row>
    <row r="142" spans="9:25" ht="15" customHeight="1" x14ac:dyDescent="0.3">
      <c r="I142" s="7" t="str">
        <f t="shared" si="2"/>
        <v>252</v>
      </c>
      <c r="J142" s="41" t="s">
        <v>173</v>
      </c>
      <c r="K142" s="207" t="s">
        <v>489</v>
      </c>
      <c r="L142" s="207" t="s">
        <v>490</v>
      </c>
      <c r="M142" s="207" t="s">
        <v>276</v>
      </c>
      <c r="N142" s="207" t="s">
        <v>276</v>
      </c>
      <c r="O142" s="207" t="s">
        <v>276</v>
      </c>
      <c r="P142" s="207" t="s">
        <v>276</v>
      </c>
      <c r="Q142" s="207" t="s">
        <v>276</v>
      </c>
      <c r="R142" s="207" t="s">
        <v>276</v>
      </c>
      <c r="S142" s="207" t="s">
        <v>276</v>
      </c>
      <c r="T142" s="207" t="s">
        <v>276</v>
      </c>
      <c r="U142" s="207" t="s">
        <v>276</v>
      </c>
      <c r="V142" s="207" t="s">
        <v>276</v>
      </c>
      <c r="W142" s="207" t="s">
        <v>276</v>
      </c>
      <c r="X142" s="207" t="s">
        <v>276</v>
      </c>
      <c r="Y142" s="209">
        <f t="shared" si="3"/>
        <v>0</v>
      </c>
    </row>
    <row r="143" spans="9:25" ht="15" customHeight="1" x14ac:dyDescent="0.3">
      <c r="I143" s="7" t="str">
        <f t="shared" si="2"/>
        <v>253</v>
      </c>
      <c r="J143" s="41" t="s">
        <v>173</v>
      </c>
      <c r="K143" s="207" t="s">
        <v>491</v>
      </c>
      <c r="L143" s="207" t="s">
        <v>492</v>
      </c>
      <c r="M143" s="208">
        <v>48733488.670000002</v>
      </c>
      <c r="N143" s="208">
        <v>50597464.079999998</v>
      </c>
      <c r="O143" s="208">
        <v>47459862.380000003</v>
      </c>
      <c r="P143" s="208">
        <v>45638536.18</v>
      </c>
      <c r="Q143" s="208">
        <v>46474827.189999998</v>
      </c>
      <c r="R143" s="208">
        <v>42648314.899999999</v>
      </c>
      <c r="S143" s="208">
        <v>39427322.899999999</v>
      </c>
      <c r="T143" s="208">
        <v>35523171.07</v>
      </c>
      <c r="U143" s="208">
        <v>26564114.120000001</v>
      </c>
      <c r="V143" s="208">
        <v>19267860.780000001</v>
      </c>
      <c r="W143" s="208">
        <v>14546107.609999999</v>
      </c>
      <c r="X143" s="208">
        <v>15778410.869999999</v>
      </c>
      <c r="Y143" s="209">
        <f t="shared" si="3"/>
        <v>432659480.75</v>
      </c>
    </row>
    <row r="144" spans="9:25" ht="15" customHeight="1" x14ac:dyDescent="0.3">
      <c r="I144" s="7" t="str">
        <f t="shared" si="2"/>
        <v>254</v>
      </c>
      <c r="J144" s="41" t="s">
        <v>173</v>
      </c>
      <c r="K144" s="207" t="s">
        <v>493</v>
      </c>
      <c r="L144" s="207" t="s">
        <v>494</v>
      </c>
      <c r="M144" s="208">
        <v>532576661.00999999</v>
      </c>
      <c r="N144" s="208">
        <v>529893967.92000002</v>
      </c>
      <c r="O144" s="208">
        <v>528224670.76999998</v>
      </c>
      <c r="P144" s="208">
        <v>529572296.75</v>
      </c>
      <c r="Q144" s="208">
        <v>525807839.48000002</v>
      </c>
      <c r="R144" s="208">
        <v>525897620.86000001</v>
      </c>
      <c r="S144" s="208">
        <v>524588130.95999998</v>
      </c>
      <c r="T144" s="208">
        <v>522017084.16000003</v>
      </c>
      <c r="U144" s="208">
        <v>513244584.61000001</v>
      </c>
      <c r="V144" s="208">
        <v>512333588.69999999</v>
      </c>
      <c r="W144" s="208">
        <v>511127506.24000001</v>
      </c>
      <c r="X144" s="208">
        <v>508342291.73000002</v>
      </c>
      <c r="Y144" s="209">
        <f t="shared" si="3"/>
        <v>6263626243.1900005</v>
      </c>
    </row>
    <row r="145" spans="9:25" ht="15" customHeight="1" x14ac:dyDescent="0.3">
      <c r="I145" s="7" t="str">
        <f t="shared" si="2"/>
        <v>255</v>
      </c>
      <c r="J145" s="41" t="s">
        <v>173</v>
      </c>
      <c r="K145" s="207" t="s">
        <v>495</v>
      </c>
      <c r="L145" s="207" t="s">
        <v>496</v>
      </c>
      <c r="M145" s="208">
        <v>233862150.03</v>
      </c>
      <c r="N145" s="208">
        <v>248250479.84999999</v>
      </c>
      <c r="O145" s="208">
        <v>247299337.69999999</v>
      </c>
      <c r="P145" s="208">
        <v>271995264.55000001</v>
      </c>
      <c r="Q145" s="208">
        <v>270830395.73000002</v>
      </c>
      <c r="R145" s="208">
        <v>269665526.93000001</v>
      </c>
      <c r="S145" s="208">
        <v>268500658.13</v>
      </c>
      <c r="T145" s="208">
        <v>267335789.31</v>
      </c>
      <c r="U145" s="208">
        <v>266170920.50999999</v>
      </c>
      <c r="V145" s="208">
        <v>265006051.71000001</v>
      </c>
      <c r="W145" s="208">
        <v>263841182.88999999</v>
      </c>
      <c r="X145" s="208">
        <v>264120667.28999999</v>
      </c>
      <c r="Y145" s="209">
        <f t="shared" si="3"/>
        <v>3136878424.6299996</v>
      </c>
    </row>
    <row r="146" spans="9:25" ht="15" customHeight="1" x14ac:dyDescent="0.3">
      <c r="I146" s="7" t="str">
        <f t="shared" si="2"/>
        <v>256</v>
      </c>
      <c r="J146" s="41" t="s">
        <v>173</v>
      </c>
      <c r="K146" s="207" t="s">
        <v>497</v>
      </c>
      <c r="L146" s="207" t="s">
        <v>498</v>
      </c>
      <c r="M146" s="208">
        <v>-7876.12</v>
      </c>
      <c r="N146" s="208">
        <v>-7876.12</v>
      </c>
      <c r="O146" s="208">
        <v>-7876.12</v>
      </c>
      <c r="P146" s="208">
        <v>-7876.12</v>
      </c>
      <c r="Q146" s="208">
        <v>-7876.12</v>
      </c>
      <c r="R146" s="208">
        <v>-7876.12</v>
      </c>
      <c r="S146" s="208">
        <v>-7876.12</v>
      </c>
      <c r="T146" s="208">
        <v>-7876.12</v>
      </c>
      <c r="U146" s="208">
        <v>-7876.12</v>
      </c>
      <c r="V146" s="208">
        <v>-7876.12</v>
      </c>
      <c r="W146" s="208">
        <v>-7876.12</v>
      </c>
      <c r="X146" s="208">
        <v>-7876.12</v>
      </c>
      <c r="Y146" s="209">
        <f t="shared" si="3"/>
        <v>-94513.439999999988</v>
      </c>
    </row>
    <row r="147" spans="9:25" ht="15" customHeight="1" x14ac:dyDescent="0.3">
      <c r="I147" s="7" t="str">
        <f t="shared" si="2"/>
        <v>257</v>
      </c>
      <c r="J147" s="41" t="s">
        <v>173</v>
      </c>
      <c r="K147" s="207" t="s">
        <v>499</v>
      </c>
      <c r="L147" s="207" t="s">
        <v>500</v>
      </c>
      <c r="M147" s="207" t="s">
        <v>276</v>
      </c>
      <c r="N147" s="207" t="s">
        <v>276</v>
      </c>
      <c r="O147" s="207" t="s">
        <v>276</v>
      </c>
      <c r="P147" s="207" t="s">
        <v>276</v>
      </c>
      <c r="Q147" s="207" t="s">
        <v>276</v>
      </c>
      <c r="R147" s="207" t="s">
        <v>276</v>
      </c>
      <c r="S147" s="207" t="s">
        <v>276</v>
      </c>
      <c r="T147" s="207" t="s">
        <v>276</v>
      </c>
      <c r="U147" s="207" t="s">
        <v>276</v>
      </c>
      <c r="V147" s="207" t="s">
        <v>276</v>
      </c>
      <c r="W147" s="207" t="s">
        <v>276</v>
      </c>
      <c r="X147" s="207" t="s">
        <v>276</v>
      </c>
      <c r="Y147" s="209">
        <f t="shared" si="3"/>
        <v>0</v>
      </c>
    </row>
    <row r="148" spans="9:25" ht="15" customHeight="1" x14ac:dyDescent="0.3">
      <c r="I148" s="7" t="str">
        <f t="shared" si="2"/>
        <v>281</v>
      </c>
      <c r="J148" s="41" t="s">
        <v>173</v>
      </c>
      <c r="K148" s="207" t="s">
        <v>501</v>
      </c>
      <c r="L148" s="207" t="s">
        <v>502</v>
      </c>
      <c r="M148" s="208">
        <v>52922970.030000001</v>
      </c>
      <c r="N148" s="208">
        <v>52718068.880000003</v>
      </c>
      <c r="O148" s="208">
        <v>52513167.719999999</v>
      </c>
      <c r="P148" s="208">
        <v>52308266.579999998</v>
      </c>
      <c r="Q148" s="208">
        <v>52103365.420000002</v>
      </c>
      <c r="R148" s="208">
        <v>51898464.270000003</v>
      </c>
      <c r="S148" s="208">
        <v>51693563.109999999</v>
      </c>
      <c r="T148" s="208">
        <v>51488661.960000001</v>
      </c>
      <c r="U148" s="208">
        <v>51283760.799999997</v>
      </c>
      <c r="V148" s="208">
        <v>51078859.659999996</v>
      </c>
      <c r="W148" s="208">
        <v>50873958.5</v>
      </c>
      <c r="X148" s="208">
        <v>50669057.350000001</v>
      </c>
      <c r="Y148" s="209">
        <f t="shared" si="3"/>
        <v>621552164.27999997</v>
      </c>
    </row>
    <row r="149" spans="9:25" ht="15" customHeight="1" x14ac:dyDescent="0.3">
      <c r="I149" s="7" t="str">
        <f t="shared" si="2"/>
        <v>282</v>
      </c>
      <c r="J149" s="41" t="s">
        <v>173</v>
      </c>
      <c r="K149" s="207" t="s">
        <v>503</v>
      </c>
      <c r="L149" s="207" t="s">
        <v>504</v>
      </c>
      <c r="M149" s="208">
        <v>1588611273.0799999</v>
      </c>
      <c r="N149" s="208">
        <v>1597454603.29</v>
      </c>
      <c r="O149" s="208">
        <v>1600086356.75</v>
      </c>
      <c r="P149" s="208">
        <v>1610383855.79</v>
      </c>
      <c r="Q149" s="208">
        <v>1617254709.8699999</v>
      </c>
      <c r="R149" s="208">
        <v>1624031080.27</v>
      </c>
      <c r="S149" s="208">
        <v>1630565536.6700001</v>
      </c>
      <c r="T149" s="208">
        <v>1637209106.6500001</v>
      </c>
      <c r="U149" s="208">
        <v>1653946447.6099999</v>
      </c>
      <c r="V149" s="208">
        <v>1660685131.3800001</v>
      </c>
      <c r="W149" s="208">
        <v>1667304733.72</v>
      </c>
      <c r="X149" s="208">
        <v>1668101447.1900001</v>
      </c>
      <c r="Y149" s="209">
        <f t="shared" si="3"/>
        <v>19555634282.27</v>
      </c>
    </row>
    <row r="150" spans="9:25" ht="15" customHeight="1" x14ac:dyDescent="0.3">
      <c r="I150" s="7" t="str">
        <f t="shared" si="2"/>
        <v>283</v>
      </c>
      <c r="J150" s="41" t="s">
        <v>173</v>
      </c>
      <c r="K150" s="207" t="s">
        <v>505</v>
      </c>
      <c r="L150" s="207" t="s">
        <v>506</v>
      </c>
      <c r="M150" s="208">
        <v>49607357.57</v>
      </c>
      <c r="N150" s="208">
        <v>52347972.82</v>
      </c>
      <c r="O150" s="208">
        <v>64527857.439999998</v>
      </c>
      <c r="P150" s="208">
        <v>68028297.950000003</v>
      </c>
      <c r="Q150" s="208">
        <v>69868323.459999993</v>
      </c>
      <c r="R150" s="208">
        <v>70073396.989999995</v>
      </c>
      <c r="S150" s="208">
        <v>71316952.840000004</v>
      </c>
      <c r="T150" s="208">
        <v>72575927.599999994</v>
      </c>
      <c r="U150" s="208">
        <v>66313700.159999996</v>
      </c>
      <c r="V150" s="208">
        <v>67875643.640000001</v>
      </c>
      <c r="W150" s="208">
        <v>70030560.069999993</v>
      </c>
      <c r="X150" s="208">
        <v>75368406.760000005</v>
      </c>
      <c r="Y150" s="209">
        <f t="shared" si="3"/>
        <v>797934397.29999995</v>
      </c>
    </row>
    <row r="151" spans="9:25" ht="15" customHeight="1" x14ac:dyDescent="0.3">
      <c r="I151" s="7" t="str">
        <f t="shared" si="2"/>
        <v>403</v>
      </c>
      <c r="J151" s="41" t="s">
        <v>173</v>
      </c>
      <c r="K151" s="207" t="s">
        <v>507</v>
      </c>
      <c r="L151" s="207" t="s">
        <v>508</v>
      </c>
      <c r="M151" s="208">
        <v>41488847.689999998</v>
      </c>
      <c r="N151" s="208">
        <v>41562832.420000002</v>
      </c>
      <c r="O151" s="208">
        <v>42041628.789999999</v>
      </c>
      <c r="P151" s="208">
        <v>42227311.200000003</v>
      </c>
      <c r="Q151" s="208">
        <v>43251045.109999999</v>
      </c>
      <c r="R151" s="208">
        <v>43922736.659999996</v>
      </c>
      <c r="S151" s="208">
        <v>44604061.810000002</v>
      </c>
      <c r="T151" s="208">
        <v>44844156.740000002</v>
      </c>
      <c r="U151" s="208">
        <v>45042037.210000001</v>
      </c>
      <c r="V151" s="208">
        <v>45195764.100000001</v>
      </c>
      <c r="W151" s="208">
        <v>45327609.109999999</v>
      </c>
      <c r="X151" s="208">
        <v>45463647.859999999</v>
      </c>
      <c r="Y151" s="209">
        <f t="shared" si="3"/>
        <v>524971678.70000011</v>
      </c>
    </row>
    <row r="152" spans="9:25" ht="15" customHeight="1" x14ac:dyDescent="0.3">
      <c r="I152" s="7" t="str">
        <f t="shared" si="2"/>
        <v>403</v>
      </c>
      <c r="J152" s="41" t="s">
        <v>173</v>
      </c>
      <c r="K152" s="207" t="s">
        <v>509</v>
      </c>
      <c r="L152" s="207" t="s">
        <v>510</v>
      </c>
      <c r="M152" s="207" t="s">
        <v>276</v>
      </c>
      <c r="N152" s="207" t="s">
        <v>276</v>
      </c>
      <c r="O152" s="207" t="s">
        <v>276</v>
      </c>
      <c r="P152" s="207" t="s">
        <v>276</v>
      </c>
      <c r="Q152" s="207" t="s">
        <v>276</v>
      </c>
      <c r="R152" s="207" t="s">
        <v>276</v>
      </c>
      <c r="S152" s="207" t="s">
        <v>276</v>
      </c>
      <c r="T152" s="207" t="s">
        <v>276</v>
      </c>
      <c r="U152" s="207" t="s">
        <v>276</v>
      </c>
      <c r="V152" s="207" t="s">
        <v>276</v>
      </c>
      <c r="W152" s="207" t="s">
        <v>276</v>
      </c>
      <c r="X152" s="207" t="s">
        <v>276</v>
      </c>
      <c r="Y152" s="209">
        <f t="shared" si="3"/>
        <v>0</v>
      </c>
    </row>
    <row r="153" spans="9:25" ht="15" customHeight="1" x14ac:dyDescent="0.3">
      <c r="I153" s="7" t="str">
        <f t="shared" si="2"/>
        <v>404</v>
      </c>
      <c r="J153" s="41" t="s">
        <v>173</v>
      </c>
      <c r="K153" s="207" t="s">
        <v>511</v>
      </c>
      <c r="L153" s="207" t="s">
        <v>512</v>
      </c>
      <c r="M153" s="208">
        <v>3275438.76</v>
      </c>
      <c r="N153" s="208">
        <v>3274748.29</v>
      </c>
      <c r="O153" s="208">
        <v>3277060.98</v>
      </c>
      <c r="P153" s="208">
        <v>3289982.01</v>
      </c>
      <c r="Q153" s="208">
        <v>3292618.84</v>
      </c>
      <c r="R153" s="208">
        <v>3293677.51</v>
      </c>
      <c r="S153" s="208">
        <v>3295058.08</v>
      </c>
      <c r="T153" s="208">
        <v>3294933.61</v>
      </c>
      <c r="U153" s="208">
        <v>3294018.08</v>
      </c>
      <c r="V153" s="208">
        <v>3430006.24</v>
      </c>
      <c r="W153" s="208">
        <v>3606805.89</v>
      </c>
      <c r="X153" s="208">
        <v>3621100.14</v>
      </c>
      <c r="Y153" s="209">
        <f t="shared" si="3"/>
        <v>40245448.43</v>
      </c>
    </row>
    <row r="154" spans="9:25" ht="15" customHeight="1" x14ac:dyDescent="0.3">
      <c r="I154" s="7" t="str">
        <f t="shared" si="2"/>
        <v>404</v>
      </c>
      <c r="J154" s="41" t="s">
        <v>173</v>
      </c>
      <c r="K154" s="207" t="s">
        <v>513</v>
      </c>
      <c r="L154" s="207" t="s">
        <v>514</v>
      </c>
      <c r="M154" s="207" t="s">
        <v>276</v>
      </c>
      <c r="N154" s="207" t="s">
        <v>276</v>
      </c>
      <c r="O154" s="207" t="s">
        <v>276</v>
      </c>
      <c r="P154" s="207" t="s">
        <v>276</v>
      </c>
      <c r="Q154" s="207" t="s">
        <v>276</v>
      </c>
      <c r="R154" s="207" t="s">
        <v>276</v>
      </c>
      <c r="S154" s="207" t="s">
        <v>276</v>
      </c>
      <c r="T154" s="207" t="s">
        <v>276</v>
      </c>
      <c r="U154" s="207" t="s">
        <v>276</v>
      </c>
      <c r="V154" s="207" t="s">
        <v>276</v>
      </c>
      <c r="W154" s="207" t="s">
        <v>276</v>
      </c>
      <c r="X154" s="207" t="s">
        <v>276</v>
      </c>
      <c r="Y154" s="209">
        <f t="shared" si="3"/>
        <v>0</v>
      </c>
    </row>
    <row r="155" spans="9:25" ht="15" customHeight="1" x14ac:dyDescent="0.3">
      <c r="I155" s="7" t="str">
        <f t="shared" si="2"/>
        <v>404</v>
      </c>
      <c r="J155" s="41" t="s">
        <v>173</v>
      </c>
      <c r="K155" s="207" t="s">
        <v>515</v>
      </c>
      <c r="L155" s="207" t="s">
        <v>516</v>
      </c>
      <c r="M155" s="207" t="s">
        <v>276</v>
      </c>
      <c r="N155" s="207" t="s">
        <v>276</v>
      </c>
      <c r="O155" s="207" t="s">
        <v>276</v>
      </c>
      <c r="P155" s="207" t="s">
        <v>276</v>
      </c>
      <c r="Q155" s="207" t="s">
        <v>276</v>
      </c>
      <c r="R155" s="207" t="s">
        <v>276</v>
      </c>
      <c r="S155" s="207" t="s">
        <v>276</v>
      </c>
      <c r="T155" s="207" t="s">
        <v>276</v>
      </c>
      <c r="U155" s="207" t="s">
        <v>276</v>
      </c>
      <c r="V155" s="207" t="s">
        <v>276</v>
      </c>
      <c r="W155" s="207" t="s">
        <v>276</v>
      </c>
      <c r="X155" s="207" t="s">
        <v>276</v>
      </c>
      <c r="Y155" s="209">
        <f t="shared" si="3"/>
        <v>0</v>
      </c>
    </row>
    <row r="156" spans="9:25" ht="15" customHeight="1" x14ac:dyDescent="0.3">
      <c r="I156" s="7" t="str">
        <f t="shared" si="2"/>
        <v>404</v>
      </c>
      <c r="J156" s="41" t="s">
        <v>173</v>
      </c>
      <c r="K156" s="207" t="s">
        <v>517</v>
      </c>
      <c r="L156" s="207" t="s">
        <v>518</v>
      </c>
      <c r="M156" s="207" t="s">
        <v>276</v>
      </c>
      <c r="N156" s="207" t="s">
        <v>276</v>
      </c>
      <c r="O156" s="207" t="s">
        <v>276</v>
      </c>
      <c r="P156" s="207" t="s">
        <v>276</v>
      </c>
      <c r="Q156" s="207" t="s">
        <v>276</v>
      </c>
      <c r="R156" s="207" t="s">
        <v>276</v>
      </c>
      <c r="S156" s="207" t="s">
        <v>276</v>
      </c>
      <c r="T156" s="207" t="s">
        <v>276</v>
      </c>
      <c r="U156" s="207" t="s">
        <v>276</v>
      </c>
      <c r="V156" s="207" t="s">
        <v>276</v>
      </c>
      <c r="W156" s="207" t="s">
        <v>276</v>
      </c>
      <c r="X156" s="207" t="s">
        <v>276</v>
      </c>
      <c r="Y156" s="209">
        <f t="shared" si="3"/>
        <v>0</v>
      </c>
    </row>
    <row r="157" spans="9:25" ht="15" customHeight="1" x14ac:dyDescent="0.3">
      <c r="I157" s="7" t="str">
        <f t="shared" si="2"/>
        <v>405</v>
      </c>
      <c r="J157" s="41" t="s">
        <v>173</v>
      </c>
      <c r="K157" s="207" t="s">
        <v>519</v>
      </c>
      <c r="L157" s="207" t="s">
        <v>520</v>
      </c>
      <c r="M157" s="207" t="s">
        <v>276</v>
      </c>
      <c r="N157" s="207" t="s">
        <v>276</v>
      </c>
      <c r="O157" s="207" t="s">
        <v>276</v>
      </c>
      <c r="P157" s="207" t="s">
        <v>276</v>
      </c>
      <c r="Q157" s="207" t="s">
        <v>276</v>
      </c>
      <c r="R157" s="207" t="s">
        <v>276</v>
      </c>
      <c r="S157" s="207" t="s">
        <v>276</v>
      </c>
      <c r="T157" s="207" t="s">
        <v>276</v>
      </c>
      <c r="U157" s="207" t="s">
        <v>276</v>
      </c>
      <c r="V157" s="207" t="s">
        <v>276</v>
      </c>
      <c r="W157" s="207" t="s">
        <v>276</v>
      </c>
      <c r="X157" s="207" t="s">
        <v>276</v>
      </c>
      <c r="Y157" s="209">
        <f t="shared" si="3"/>
        <v>0</v>
      </c>
    </row>
    <row r="158" spans="9:25" ht="15" customHeight="1" x14ac:dyDescent="0.3">
      <c r="I158" s="7" t="str">
        <f t="shared" si="2"/>
        <v>406</v>
      </c>
      <c r="J158" s="41" t="s">
        <v>173</v>
      </c>
      <c r="K158" s="207" t="s">
        <v>521</v>
      </c>
      <c r="L158" s="207" t="s">
        <v>522</v>
      </c>
      <c r="M158" s="208">
        <v>15479.11</v>
      </c>
      <c r="N158" s="208">
        <v>15479.11</v>
      </c>
      <c r="O158" s="208">
        <v>15479.11</v>
      </c>
      <c r="P158" s="208">
        <v>15479.11</v>
      </c>
      <c r="Q158" s="208">
        <v>15479.11</v>
      </c>
      <c r="R158" s="208">
        <v>15479.11</v>
      </c>
      <c r="S158" s="208">
        <v>15479.11</v>
      </c>
      <c r="T158" s="208">
        <v>15479.11</v>
      </c>
      <c r="U158" s="208">
        <v>15479.11</v>
      </c>
      <c r="V158" s="208">
        <v>15479.11</v>
      </c>
      <c r="W158" s="208">
        <v>15479.11</v>
      </c>
      <c r="X158" s="208">
        <v>15479.11</v>
      </c>
      <c r="Y158" s="209">
        <f t="shared" si="3"/>
        <v>185749.31999999995</v>
      </c>
    </row>
    <row r="159" spans="9:25" ht="15" customHeight="1" x14ac:dyDescent="0.3">
      <c r="I159" s="7" t="str">
        <f t="shared" si="2"/>
        <v>407</v>
      </c>
      <c r="J159" s="41" t="s">
        <v>173</v>
      </c>
      <c r="K159" s="207" t="s">
        <v>523</v>
      </c>
      <c r="L159" s="207" t="s">
        <v>524</v>
      </c>
      <c r="M159" s="208">
        <v>1821528.62</v>
      </c>
      <c r="N159" s="208">
        <v>1821528.62</v>
      </c>
      <c r="O159" s="208">
        <v>1821528.62</v>
      </c>
      <c r="P159" s="208">
        <v>1821528.62</v>
      </c>
      <c r="Q159" s="208">
        <v>1821528.62</v>
      </c>
      <c r="R159" s="208">
        <v>1821528.62</v>
      </c>
      <c r="S159" s="208">
        <v>1821528.62</v>
      </c>
      <c r="T159" s="208">
        <v>1821528.62</v>
      </c>
      <c r="U159" s="208">
        <v>1821528.62</v>
      </c>
      <c r="V159" s="208">
        <v>1821528.62</v>
      </c>
      <c r="W159" s="208">
        <v>1821528.62</v>
      </c>
      <c r="X159" s="208">
        <v>1821528.53</v>
      </c>
      <c r="Y159" s="209">
        <f t="shared" si="3"/>
        <v>21858343.350000009</v>
      </c>
    </row>
    <row r="160" spans="9:25" ht="15" customHeight="1" x14ac:dyDescent="0.3">
      <c r="I160" s="7" t="str">
        <f t="shared" si="2"/>
        <v>407</v>
      </c>
      <c r="J160" s="41" t="s">
        <v>173</v>
      </c>
      <c r="K160" s="207" t="s">
        <v>525</v>
      </c>
      <c r="L160" s="207" t="s">
        <v>526</v>
      </c>
      <c r="M160" s="207" t="s">
        <v>276</v>
      </c>
      <c r="N160" s="207" t="s">
        <v>276</v>
      </c>
      <c r="O160" s="207" t="s">
        <v>276</v>
      </c>
      <c r="P160" s="207" t="s">
        <v>276</v>
      </c>
      <c r="Q160" s="207" t="s">
        <v>276</v>
      </c>
      <c r="R160" s="207" t="s">
        <v>276</v>
      </c>
      <c r="S160" s="207" t="s">
        <v>276</v>
      </c>
      <c r="T160" s="207" t="s">
        <v>276</v>
      </c>
      <c r="U160" s="207" t="s">
        <v>276</v>
      </c>
      <c r="V160" s="207" t="s">
        <v>276</v>
      </c>
      <c r="W160" s="207" t="s">
        <v>276</v>
      </c>
      <c r="X160" s="207" t="s">
        <v>276</v>
      </c>
      <c r="Y160" s="209">
        <f t="shared" si="3"/>
        <v>0</v>
      </c>
    </row>
    <row r="161" spans="9:25" ht="15" customHeight="1" x14ac:dyDescent="0.3">
      <c r="I161" s="7" t="str">
        <f t="shared" ref="I161:I224" si="4">LEFT(RIGHT(K161,6),3)</f>
        <v>407</v>
      </c>
      <c r="J161" s="41" t="s">
        <v>173</v>
      </c>
      <c r="K161" s="207" t="s">
        <v>527</v>
      </c>
      <c r="L161" s="207" t="s">
        <v>528</v>
      </c>
      <c r="M161" s="207" t="s">
        <v>276</v>
      </c>
      <c r="N161" s="207" t="s">
        <v>276</v>
      </c>
      <c r="O161" s="207" t="s">
        <v>276</v>
      </c>
      <c r="P161" s="207" t="s">
        <v>276</v>
      </c>
      <c r="Q161" s="207" t="s">
        <v>276</v>
      </c>
      <c r="R161" s="207" t="s">
        <v>276</v>
      </c>
      <c r="S161" s="207" t="s">
        <v>276</v>
      </c>
      <c r="T161" s="207" t="s">
        <v>276</v>
      </c>
      <c r="U161" s="207" t="s">
        <v>276</v>
      </c>
      <c r="V161" s="207" t="s">
        <v>276</v>
      </c>
      <c r="W161" s="207" t="s">
        <v>276</v>
      </c>
      <c r="X161" s="207" t="s">
        <v>276</v>
      </c>
      <c r="Y161" s="209">
        <f t="shared" si="3"/>
        <v>0</v>
      </c>
    </row>
    <row r="162" spans="9:25" ht="15" customHeight="1" x14ac:dyDescent="0.3">
      <c r="I162" s="7" t="str">
        <f t="shared" si="4"/>
        <v>407</v>
      </c>
      <c r="J162" s="41" t="s">
        <v>173</v>
      </c>
      <c r="K162" s="207" t="s">
        <v>529</v>
      </c>
      <c r="L162" s="207" t="s">
        <v>530</v>
      </c>
      <c r="M162" s="208">
        <v>-7774.97</v>
      </c>
      <c r="N162" s="208">
        <v>-49848.639999999999</v>
      </c>
      <c r="O162" s="208">
        <v>238336.31</v>
      </c>
      <c r="P162" s="208">
        <v>-24636.45</v>
      </c>
      <c r="Q162" s="208">
        <v>690817.26</v>
      </c>
      <c r="R162" s="208">
        <v>5371337.0599999996</v>
      </c>
      <c r="S162" s="208">
        <v>4263219.8899999997</v>
      </c>
      <c r="T162" s="208">
        <v>2814911.39</v>
      </c>
      <c r="U162" s="208">
        <v>10250727.68</v>
      </c>
      <c r="V162" s="208">
        <v>3539022.16</v>
      </c>
      <c r="W162" s="208">
        <v>3191743.77</v>
      </c>
      <c r="X162" s="208">
        <v>348055.88</v>
      </c>
      <c r="Y162" s="209">
        <f t="shared" ref="Y162:Y225" si="5">SUM(M162:X162)</f>
        <v>30625911.34</v>
      </c>
    </row>
    <row r="163" spans="9:25" ht="15" customHeight="1" x14ac:dyDescent="0.3">
      <c r="I163" s="7" t="str">
        <f t="shared" si="4"/>
        <v>407</v>
      </c>
      <c r="J163" s="41" t="s">
        <v>173</v>
      </c>
      <c r="K163" s="207" t="s">
        <v>531</v>
      </c>
      <c r="L163" s="207" t="s">
        <v>532</v>
      </c>
      <c r="M163" s="208">
        <v>-8348681.6699999999</v>
      </c>
      <c r="N163" s="208">
        <v>-6052339.4800000004</v>
      </c>
      <c r="O163" s="208">
        <v>-6316091.7199999997</v>
      </c>
      <c r="P163" s="208">
        <v>-5670334.7599999998</v>
      </c>
      <c r="Q163" s="208">
        <v>-1867764</v>
      </c>
      <c r="R163" s="208">
        <v>-1018702</v>
      </c>
      <c r="S163" s="208">
        <v>-1018702.48</v>
      </c>
      <c r="T163" s="208">
        <v>-1018702.69</v>
      </c>
      <c r="U163" s="208">
        <v>-1018702</v>
      </c>
      <c r="V163" s="208">
        <v>-1399819</v>
      </c>
      <c r="W163" s="208">
        <v>-3090877.26</v>
      </c>
      <c r="X163" s="208">
        <v>-10737053.720000001</v>
      </c>
      <c r="Y163" s="209">
        <f t="shared" si="5"/>
        <v>-47557770.780000001</v>
      </c>
    </row>
    <row r="164" spans="9:25" ht="15" customHeight="1" x14ac:dyDescent="0.3">
      <c r="I164" s="7" t="str">
        <f t="shared" si="4"/>
        <v>408</v>
      </c>
      <c r="J164" s="41" t="s">
        <v>173</v>
      </c>
      <c r="K164" s="207" t="s">
        <v>533</v>
      </c>
      <c r="L164" s="207" t="s">
        <v>534</v>
      </c>
      <c r="M164" s="208">
        <v>18246787.510000002</v>
      </c>
      <c r="N164" s="208">
        <v>17528678.93</v>
      </c>
      <c r="O164" s="208">
        <v>17309449.670000002</v>
      </c>
      <c r="P164" s="208">
        <v>17728813.73</v>
      </c>
      <c r="Q164" s="208">
        <v>19145271.940000001</v>
      </c>
      <c r="R164" s="208">
        <v>20137804.969999999</v>
      </c>
      <c r="S164" s="208">
        <v>20783022.350000001</v>
      </c>
      <c r="T164" s="208">
        <v>20548288.760000002</v>
      </c>
      <c r="U164" s="208">
        <v>20989536.239999998</v>
      </c>
      <c r="V164" s="208">
        <v>20555572.969999999</v>
      </c>
      <c r="W164" s="208">
        <v>17572975.140000001</v>
      </c>
      <c r="X164" s="208">
        <v>17812460.52</v>
      </c>
      <c r="Y164" s="209">
        <f t="shared" si="5"/>
        <v>228358662.72999999</v>
      </c>
    </row>
    <row r="165" spans="9:25" ht="15" customHeight="1" x14ac:dyDescent="0.3">
      <c r="I165" s="7" t="str">
        <f t="shared" si="4"/>
        <v>408</v>
      </c>
      <c r="J165" s="41" t="s">
        <v>173</v>
      </c>
      <c r="K165" s="207" t="s">
        <v>535</v>
      </c>
      <c r="L165" s="207" t="s">
        <v>536</v>
      </c>
      <c r="M165" s="208">
        <v>14167.62</v>
      </c>
      <c r="N165" s="208">
        <v>13805.22</v>
      </c>
      <c r="O165" s="208">
        <v>13809.38</v>
      </c>
      <c r="P165" s="208">
        <v>13992.71</v>
      </c>
      <c r="Q165" s="208">
        <v>14251.99</v>
      </c>
      <c r="R165" s="208">
        <v>13697.38</v>
      </c>
      <c r="S165" s="208">
        <v>14251.99</v>
      </c>
      <c r="T165" s="208">
        <v>14067.12</v>
      </c>
      <c r="U165" s="208">
        <v>13882.25</v>
      </c>
      <c r="V165" s="208">
        <v>14256.54</v>
      </c>
      <c r="W165" s="208">
        <v>13886.41</v>
      </c>
      <c r="X165" s="208">
        <v>14071.48</v>
      </c>
      <c r="Y165" s="209">
        <f t="shared" si="5"/>
        <v>168140.09000000003</v>
      </c>
    </row>
    <row r="166" spans="9:25" ht="15" customHeight="1" x14ac:dyDescent="0.3">
      <c r="I166" s="7" t="str">
        <f t="shared" si="4"/>
        <v>409</v>
      </c>
      <c r="J166" s="41" t="s">
        <v>173</v>
      </c>
      <c r="K166" s="207" t="s">
        <v>537</v>
      </c>
      <c r="L166" s="207" t="s">
        <v>538</v>
      </c>
      <c r="M166" s="208">
        <v>1087301.83</v>
      </c>
      <c r="N166" s="208">
        <v>-582658.01</v>
      </c>
      <c r="O166" s="208">
        <v>-9111980.7899999991</v>
      </c>
      <c r="P166" s="208">
        <v>227182.27</v>
      </c>
      <c r="Q166" s="208">
        <v>5055310.8</v>
      </c>
      <c r="R166" s="208">
        <v>7483095.7800000003</v>
      </c>
      <c r="S166" s="208">
        <v>9156823.3200000003</v>
      </c>
      <c r="T166" s="208">
        <v>10014215.4</v>
      </c>
      <c r="U166" s="208">
        <v>5433674.8200000003</v>
      </c>
      <c r="V166" s="208">
        <v>3108141.63</v>
      </c>
      <c r="W166" s="208">
        <v>-2126205.92</v>
      </c>
      <c r="X166" s="208">
        <v>-2300576.62</v>
      </c>
      <c r="Y166" s="209">
        <f t="shared" si="5"/>
        <v>27444324.510000002</v>
      </c>
    </row>
    <row r="167" spans="9:25" ht="15" customHeight="1" x14ac:dyDescent="0.3">
      <c r="I167" s="7" t="str">
        <f t="shared" si="4"/>
        <v>409</v>
      </c>
      <c r="J167" s="41" t="s">
        <v>173</v>
      </c>
      <c r="K167" s="207" t="s">
        <v>539</v>
      </c>
      <c r="L167" s="207" t="s">
        <v>540</v>
      </c>
      <c r="M167" s="208">
        <v>295143.81</v>
      </c>
      <c r="N167" s="208">
        <v>337053.38</v>
      </c>
      <c r="O167" s="208">
        <v>355556.22</v>
      </c>
      <c r="P167" s="208">
        <v>328532.89</v>
      </c>
      <c r="Q167" s="208">
        <v>350446.19</v>
      </c>
      <c r="R167" s="208">
        <v>335056.61</v>
      </c>
      <c r="S167" s="208">
        <v>1060837.22</v>
      </c>
      <c r="T167" s="208">
        <v>694193.95</v>
      </c>
      <c r="U167" s="208">
        <v>360895.35</v>
      </c>
      <c r="V167" s="208">
        <v>365894.45</v>
      </c>
      <c r="W167" s="208">
        <v>376061</v>
      </c>
      <c r="X167" s="208">
        <v>334659.15999999997</v>
      </c>
      <c r="Y167" s="209">
        <f t="shared" si="5"/>
        <v>5194330.2299999995</v>
      </c>
    </row>
    <row r="168" spans="9:25" ht="15" customHeight="1" x14ac:dyDescent="0.3">
      <c r="I168" s="7" t="str">
        <f t="shared" si="4"/>
        <v>409</v>
      </c>
      <c r="J168" s="41" t="s">
        <v>173</v>
      </c>
      <c r="K168" s="207" t="s">
        <v>541</v>
      </c>
      <c r="L168" s="207" t="s">
        <v>542</v>
      </c>
      <c r="M168" s="207" t="s">
        <v>276</v>
      </c>
      <c r="N168" s="207" t="s">
        <v>276</v>
      </c>
      <c r="O168" s="207" t="s">
        <v>276</v>
      </c>
      <c r="P168" s="207" t="s">
        <v>276</v>
      </c>
      <c r="Q168" s="207" t="s">
        <v>276</v>
      </c>
      <c r="R168" s="207" t="s">
        <v>276</v>
      </c>
      <c r="S168" s="207" t="s">
        <v>276</v>
      </c>
      <c r="T168" s="207" t="s">
        <v>276</v>
      </c>
      <c r="U168" s="207" t="s">
        <v>276</v>
      </c>
      <c r="V168" s="207" t="s">
        <v>276</v>
      </c>
      <c r="W168" s="207" t="s">
        <v>276</v>
      </c>
      <c r="X168" s="207" t="s">
        <v>276</v>
      </c>
      <c r="Y168" s="209">
        <f t="shared" si="5"/>
        <v>0</v>
      </c>
    </row>
    <row r="169" spans="9:25" ht="15" customHeight="1" x14ac:dyDescent="0.3">
      <c r="I169" s="7" t="str">
        <f t="shared" si="4"/>
        <v>410</v>
      </c>
      <c r="J169" s="41" t="s">
        <v>173</v>
      </c>
      <c r="K169" s="207" t="s">
        <v>543</v>
      </c>
      <c r="L169" s="207" t="s">
        <v>544</v>
      </c>
      <c r="M169" s="208">
        <v>8850148.4700000007</v>
      </c>
      <c r="N169" s="208">
        <v>8912913.3599999994</v>
      </c>
      <c r="O169" s="208">
        <v>21367418.73</v>
      </c>
      <c r="P169" s="208">
        <v>9275235.4700000007</v>
      </c>
      <c r="Q169" s="208">
        <v>8791473.6899999995</v>
      </c>
      <c r="R169" s="208">
        <v>9046956.3599999994</v>
      </c>
      <c r="S169" s="208">
        <v>8555737.6199999992</v>
      </c>
      <c r="T169" s="208">
        <v>8723774.6099999994</v>
      </c>
      <c r="U169" s="208">
        <v>9090251.2300000004</v>
      </c>
      <c r="V169" s="208">
        <v>8693599.1400000006</v>
      </c>
      <c r="W169" s="208">
        <v>8653620.4100000001</v>
      </c>
      <c r="X169" s="208">
        <v>15935137.49</v>
      </c>
      <c r="Y169" s="209">
        <f t="shared" si="5"/>
        <v>125896266.58</v>
      </c>
    </row>
    <row r="170" spans="9:25" ht="15" customHeight="1" x14ac:dyDescent="0.3">
      <c r="I170" s="7" t="str">
        <f t="shared" si="4"/>
        <v>410</v>
      </c>
      <c r="J170" s="41" t="s">
        <v>173</v>
      </c>
      <c r="K170" s="207" t="s">
        <v>545</v>
      </c>
      <c r="L170" s="207" t="s">
        <v>546</v>
      </c>
      <c r="M170" s="207" t="s">
        <v>276</v>
      </c>
      <c r="N170" s="207" t="s">
        <v>276</v>
      </c>
      <c r="O170" s="207" t="s">
        <v>276</v>
      </c>
      <c r="P170" s="207" t="s">
        <v>276</v>
      </c>
      <c r="Q170" s="207" t="s">
        <v>276</v>
      </c>
      <c r="R170" s="207" t="s">
        <v>276</v>
      </c>
      <c r="S170" s="207" t="s">
        <v>276</v>
      </c>
      <c r="T170" s="207" t="s">
        <v>276</v>
      </c>
      <c r="U170" s="207" t="s">
        <v>276</v>
      </c>
      <c r="V170" s="207" t="s">
        <v>276</v>
      </c>
      <c r="W170" s="207" t="s">
        <v>276</v>
      </c>
      <c r="X170" s="207" t="s">
        <v>276</v>
      </c>
      <c r="Y170" s="209">
        <f t="shared" si="5"/>
        <v>0</v>
      </c>
    </row>
    <row r="171" spans="9:25" ht="15" customHeight="1" x14ac:dyDescent="0.3">
      <c r="I171" s="7" t="str">
        <f t="shared" si="4"/>
        <v>411</v>
      </c>
      <c r="J171" s="41" t="s">
        <v>173</v>
      </c>
      <c r="K171" s="207" t="s">
        <v>547</v>
      </c>
      <c r="L171" s="207" t="s">
        <v>548</v>
      </c>
      <c r="M171" s="208">
        <v>-6889488.8399999999</v>
      </c>
      <c r="N171" s="208">
        <v>-7187832.8099999996</v>
      </c>
      <c r="O171" s="208">
        <v>-8169992.8200000003</v>
      </c>
      <c r="P171" s="208">
        <v>-8622087.7400000002</v>
      </c>
      <c r="Q171" s="208">
        <v>-9255438.4399999995</v>
      </c>
      <c r="R171" s="208">
        <v>-10067480.01</v>
      </c>
      <c r="S171" s="208">
        <v>-8636589.2899999991</v>
      </c>
      <c r="T171" s="208">
        <v>-8957544.3699999992</v>
      </c>
      <c r="U171" s="208">
        <v>-19306906.190000001</v>
      </c>
      <c r="V171" s="208">
        <v>-8416476.6999999993</v>
      </c>
      <c r="W171" s="208">
        <v>-7212555.8200000003</v>
      </c>
      <c r="X171" s="208">
        <v>-8890188.8000000007</v>
      </c>
      <c r="Y171" s="209">
        <f t="shared" si="5"/>
        <v>-111612581.83</v>
      </c>
    </row>
    <row r="172" spans="9:25" ht="15" customHeight="1" x14ac:dyDescent="0.3">
      <c r="I172" s="7" t="str">
        <f t="shared" si="4"/>
        <v>411</v>
      </c>
      <c r="J172" s="41" t="s">
        <v>173</v>
      </c>
      <c r="K172" s="207" t="s">
        <v>549</v>
      </c>
      <c r="L172" s="207" t="s">
        <v>550</v>
      </c>
      <c r="M172" s="207" t="s">
        <v>276</v>
      </c>
      <c r="N172" s="207" t="s">
        <v>276</v>
      </c>
      <c r="O172" s="207" t="s">
        <v>276</v>
      </c>
      <c r="P172" s="207" t="s">
        <v>276</v>
      </c>
      <c r="Q172" s="207" t="s">
        <v>276</v>
      </c>
      <c r="R172" s="207" t="s">
        <v>276</v>
      </c>
      <c r="S172" s="207" t="s">
        <v>276</v>
      </c>
      <c r="T172" s="207" t="s">
        <v>276</v>
      </c>
      <c r="U172" s="207" t="s">
        <v>276</v>
      </c>
      <c r="V172" s="207" t="s">
        <v>276</v>
      </c>
      <c r="W172" s="207" t="s">
        <v>276</v>
      </c>
      <c r="X172" s="207" t="s">
        <v>276</v>
      </c>
      <c r="Y172" s="209">
        <f t="shared" si="5"/>
        <v>0</v>
      </c>
    </row>
    <row r="173" spans="9:25" ht="15" customHeight="1" x14ac:dyDescent="0.3">
      <c r="I173" s="7" t="str">
        <f t="shared" si="4"/>
        <v>411</v>
      </c>
      <c r="J173" s="41" t="s">
        <v>173</v>
      </c>
      <c r="K173" s="207" t="s">
        <v>551</v>
      </c>
      <c r="L173" s="207" t="s">
        <v>552</v>
      </c>
      <c r="M173" s="208">
        <v>-1073001.75</v>
      </c>
      <c r="N173" s="208">
        <v>-1073001.75</v>
      </c>
      <c r="O173" s="208">
        <v>-1073001.75</v>
      </c>
      <c r="P173" s="208">
        <v>-1073001.75</v>
      </c>
      <c r="Q173" s="208">
        <v>-1073001.75</v>
      </c>
      <c r="R173" s="208">
        <v>-1073001.75</v>
      </c>
      <c r="S173" s="208">
        <v>-1073001.75</v>
      </c>
      <c r="T173" s="208">
        <v>-1073001.75</v>
      </c>
      <c r="U173" s="208">
        <v>-1073001.75</v>
      </c>
      <c r="V173" s="208">
        <v>-1073001.75</v>
      </c>
      <c r="W173" s="208">
        <v>-1073001.75</v>
      </c>
      <c r="X173" s="208">
        <v>-1073001.75</v>
      </c>
      <c r="Y173" s="209">
        <f t="shared" si="5"/>
        <v>-12876021</v>
      </c>
    </row>
    <row r="174" spans="9:25" ht="15" customHeight="1" x14ac:dyDescent="0.3">
      <c r="I174" s="7" t="str">
        <f t="shared" si="4"/>
        <v>411</v>
      </c>
      <c r="J174" s="41" t="s">
        <v>173</v>
      </c>
      <c r="K174" s="207" t="s">
        <v>553</v>
      </c>
      <c r="L174" s="207" t="s">
        <v>554</v>
      </c>
      <c r="M174" s="207">
        <v>-927.92</v>
      </c>
      <c r="N174" s="207">
        <v>-927.91</v>
      </c>
      <c r="O174" s="207">
        <v>-927.92</v>
      </c>
      <c r="P174" s="207">
        <v>-927.92</v>
      </c>
      <c r="Q174" s="207">
        <v>-927.91</v>
      </c>
      <c r="R174" s="207">
        <v>-927.92</v>
      </c>
      <c r="S174" s="207">
        <v>-927.92</v>
      </c>
      <c r="T174" s="207">
        <v>-927.91</v>
      </c>
      <c r="U174" s="207">
        <v>-927.92</v>
      </c>
      <c r="V174" s="207">
        <v>-927.92</v>
      </c>
      <c r="W174" s="207">
        <v>-927.91</v>
      </c>
      <c r="X174" s="207">
        <v>-927.92</v>
      </c>
      <c r="Y174" s="209">
        <f t="shared" si="5"/>
        <v>-11135</v>
      </c>
    </row>
    <row r="175" spans="9:25" ht="15" customHeight="1" x14ac:dyDescent="0.3">
      <c r="I175" s="7" t="str">
        <f t="shared" si="4"/>
        <v>411</v>
      </c>
      <c r="J175" s="41" t="s">
        <v>173</v>
      </c>
      <c r="K175" s="207" t="s">
        <v>555</v>
      </c>
      <c r="L175" s="207" t="s">
        <v>556</v>
      </c>
      <c r="M175" s="207" t="s">
        <v>276</v>
      </c>
      <c r="N175" s="207" t="s">
        <v>276</v>
      </c>
      <c r="O175" s="207" t="s">
        <v>276</v>
      </c>
      <c r="P175" s="207" t="s">
        <v>276</v>
      </c>
      <c r="Q175" s="207" t="s">
        <v>276</v>
      </c>
      <c r="R175" s="207" t="s">
        <v>276</v>
      </c>
      <c r="S175" s="207" t="s">
        <v>276</v>
      </c>
      <c r="T175" s="207" t="s">
        <v>276</v>
      </c>
      <c r="U175" s="207" t="s">
        <v>276</v>
      </c>
      <c r="V175" s="207" t="s">
        <v>276</v>
      </c>
      <c r="W175" s="207" t="s">
        <v>276</v>
      </c>
      <c r="X175" s="207" t="s">
        <v>276</v>
      </c>
      <c r="Y175" s="209">
        <f t="shared" si="5"/>
        <v>0</v>
      </c>
    </row>
    <row r="176" spans="9:25" ht="15" customHeight="1" x14ac:dyDescent="0.3">
      <c r="I176" s="7" t="str">
        <f t="shared" si="4"/>
        <v>411</v>
      </c>
      <c r="J176" s="41" t="s">
        <v>173</v>
      </c>
      <c r="K176" s="207" t="s">
        <v>557</v>
      </c>
      <c r="L176" s="207" t="s">
        <v>558</v>
      </c>
      <c r="M176" s="207" t="s">
        <v>276</v>
      </c>
      <c r="N176" s="207" t="s">
        <v>276</v>
      </c>
      <c r="O176" s="207" t="s">
        <v>276</v>
      </c>
      <c r="P176" s="207" t="s">
        <v>276</v>
      </c>
      <c r="Q176" s="207" t="s">
        <v>276</v>
      </c>
      <c r="R176" s="207" t="s">
        <v>276</v>
      </c>
      <c r="S176" s="207" t="s">
        <v>276</v>
      </c>
      <c r="T176" s="207" t="s">
        <v>276</v>
      </c>
      <c r="U176" s="207" t="s">
        <v>276</v>
      </c>
      <c r="V176" s="207" t="s">
        <v>276</v>
      </c>
      <c r="W176" s="207" t="s">
        <v>276</v>
      </c>
      <c r="X176" s="207" t="s">
        <v>276</v>
      </c>
      <c r="Y176" s="209">
        <f t="shared" si="5"/>
        <v>0</v>
      </c>
    </row>
    <row r="177" spans="9:25" ht="15" customHeight="1" x14ac:dyDescent="0.3">
      <c r="I177" s="7" t="str">
        <f t="shared" si="4"/>
        <v>411</v>
      </c>
      <c r="J177" s="41" t="s">
        <v>173</v>
      </c>
      <c r="K177" s="207" t="s">
        <v>559</v>
      </c>
      <c r="L177" s="207" t="s">
        <v>560</v>
      </c>
      <c r="M177" s="208">
        <v>303440</v>
      </c>
      <c r="N177" s="208">
        <v>283864</v>
      </c>
      <c r="O177" s="208">
        <v>303440</v>
      </c>
      <c r="P177" s="208">
        <v>293652</v>
      </c>
      <c r="Q177" s="208">
        <v>303440</v>
      </c>
      <c r="R177" s="208">
        <v>293652</v>
      </c>
      <c r="S177" s="208">
        <v>303440</v>
      </c>
      <c r="T177" s="208">
        <v>303440</v>
      </c>
      <c r="U177" s="208">
        <v>293652</v>
      </c>
      <c r="V177" s="208">
        <v>303440</v>
      </c>
      <c r="W177" s="208">
        <v>293652</v>
      </c>
      <c r="X177" s="208">
        <v>303442</v>
      </c>
      <c r="Y177" s="209">
        <f t="shared" si="5"/>
        <v>3582554</v>
      </c>
    </row>
    <row r="178" spans="9:25" ht="15" customHeight="1" x14ac:dyDescent="0.3">
      <c r="I178" s="7" t="str">
        <f t="shared" si="4"/>
        <v>411</v>
      </c>
      <c r="J178" s="41" t="s">
        <v>173</v>
      </c>
      <c r="K178" s="207" t="s">
        <v>561</v>
      </c>
      <c r="L178" s="207" t="s">
        <v>562</v>
      </c>
      <c r="M178" s="207" t="s">
        <v>276</v>
      </c>
      <c r="N178" s="207" t="s">
        <v>276</v>
      </c>
      <c r="O178" s="207" t="s">
        <v>276</v>
      </c>
      <c r="P178" s="207" t="s">
        <v>276</v>
      </c>
      <c r="Q178" s="207" t="s">
        <v>276</v>
      </c>
      <c r="R178" s="207" t="s">
        <v>276</v>
      </c>
      <c r="S178" s="207" t="s">
        <v>276</v>
      </c>
      <c r="T178" s="207" t="s">
        <v>276</v>
      </c>
      <c r="U178" s="207" t="s">
        <v>276</v>
      </c>
      <c r="V178" s="207" t="s">
        <v>276</v>
      </c>
      <c r="W178" s="207" t="s">
        <v>276</v>
      </c>
      <c r="X178" s="207" t="s">
        <v>276</v>
      </c>
      <c r="Y178" s="209">
        <f t="shared" si="5"/>
        <v>0</v>
      </c>
    </row>
    <row r="179" spans="9:25" ht="15" customHeight="1" x14ac:dyDescent="0.3">
      <c r="I179" s="7" t="str">
        <f t="shared" si="4"/>
        <v>412</v>
      </c>
      <c r="J179" s="41" t="s">
        <v>173</v>
      </c>
      <c r="K179" s="207" t="s">
        <v>563</v>
      </c>
      <c r="L179" s="207" t="s">
        <v>564</v>
      </c>
      <c r="M179" s="207" t="s">
        <v>276</v>
      </c>
      <c r="N179" s="207" t="s">
        <v>276</v>
      </c>
      <c r="O179" s="207" t="s">
        <v>276</v>
      </c>
      <c r="P179" s="207" t="s">
        <v>276</v>
      </c>
      <c r="Q179" s="207" t="s">
        <v>276</v>
      </c>
      <c r="R179" s="207" t="s">
        <v>276</v>
      </c>
      <c r="S179" s="207" t="s">
        <v>276</v>
      </c>
      <c r="T179" s="207" t="s">
        <v>276</v>
      </c>
      <c r="U179" s="207" t="s">
        <v>276</v>
      </c>
      <c r="V179" s="207" t="s">
        <v>276</v>
      </c>
      <c r="W179" s="207" t="s">
        <v>276</v>
      </c>
      <c r="X179" s="207" t="s">
        <v>276</v>
      </c>
      <c r="Y179" s="209">
        <f t="shared" si="5"/>
        <v>0</v>
      </c>
    </row>
    <row r="180" spans="9:25" ht="15" customHeight="1" x14ac:dyDescent="0.3">
      <c r="I180" s="7" t="str">
        <f t="shared" si="4"/>
        <v>413</v>
      </c>
      <c r="J180" s="41" t="s">
        <v>173</v>
      </c>
      <c r="K180" s="207" t="s">
        <v>565</v>
      </c>
      <c r="L180" s="207" t="s">
        <v>566</v>
      </c>
      <c r="M180" s="207" t="s">
        <v>276</v>
      </c>
      <c r="N180" s="207" t="s">
        <v>276</v>
      </c>
      <c r="O180" s="207" t="s">
        <v>276</v>
      </c>
      <c r="P180" s="207" t="s">
        <v>276</v>
      </c>
      <c r="Q180" s="207" t="s">
        <v>276</v>
      </c>
      <c r="R180" s="207" t="s">
        <v>276</v>
      </c>
      <c r="S180" s="207" t="s">
        <v>276</v>
      </c>
      <c r="T180" s="207" t="s">
        <v>276</v>
      </c>
      <c r="U180" s="207" t="s">
        <v>276</v>
      </c>
      <c r="V180" s="207" t="s">
        <v>276</v>
      </c>
      <c r="W180" s="207" t="s">
        <v>276</v>
      </c>
      <c r="X180" s="207" t="s">
        <v>276</v>
      </c>
      <c r="Y180" s="209">
        <f t="shared" si="5"/>
        <v>0</v>
      </c>
    </row>
    <row r="181" spans="9:25" ht="15" customHeight="1" x14ac:dyDescent="0.3">
      <c r="I181" s="7" t="str">
        <f t="shared" si="4"/>
        <v>414</v>
      </c>
      <c r="J181" s="41" t="s">
        <v>173</v>
      </c>
      <c r="K181" s="207" t="s">
        <v>567</v>
      </c>
      <c r="L181" s="207" t="s">
        <v>568</v>
      </c>
      <c r="M181" s="207" t="s">
        <v>276</v>
      </c>
      <c r="N181" s="207" t="s">
        <v>276</v>
      </c>
      <c r="O181" s="207" t="s">
        <v>276</v>
      </c>
      <c r="P181" s="207" t="s">
        <v>276</v>
      </c>
      <c r="Q181" s="207" t="s">
        <v>276</v>
      </c>
      <c r="R181" s="207" t="s">
        <v>276</v>
      </c>
      <c r="S181" s="207" t="s">
        <v>276</v>
      </c>
      <c r="T181" s="207" t="s">
        <v>276</v>
      </c>
      <c r="U181" s="207" t="s">
        <v>276</v>
      </c>
      <c r="V181" s="207" t="s">
        <v>276</v>
      </c>
      <c r="W181" s="207" t="s">
        <v>276</v>
      </c>
      <c r="X181" s="207" t="s">
        <v>276</v>
      </c>
      <c r="Y181" s="209">
        <f t="shared" si="5"/>
        <v>0</v>
      </c>
    </row>
    <row r="182" spans="9:25" ht="15" customHeight="1" x14ac:dyDescent="0.3">
      <c r="I182" s="7" t="str">
        <f t="shared" si="4"/>
        <v>415</v>
      </c>
      <c r="J182" s="41" t="s">
        <v>173</v>
      </c>
      <c r="K182" s="207" t="s">
        <v>569</v>
      </c>
      <c r="L182" s="207" t="s">
        <v>570</v>
      </c>
      <c r="M182" s="208">
        <v>497000</v>
      </c>
      <c r="N182" s="208">
        <v>522600</v>
      </c>
      <c r="O182" s="208">
        <v>498200</v>
      </c>
      <c r="P182" s="208">
        <v>524800</v>
      </c>
      <c r="Q182" s="208">
        <v>491500</v>
      </c>
      <c r="R182" s="208">
        <v>493100</v>
      </c>
      <c r="S182" s="208">
        <v>3282737</v>
      </c>
      <c r="T182" s="208">
        <v>2279763</v>
      </c>
      <c r="U182" s="208">
        <v>508900</v>
      </c>
      <c r="V182" s="208">
        <v>559000</v>
      </c>
      <c r="W182" s="208">
        <v>509100</v>
      </c>
      <c r="X182" s="208">
        <v>544200</v>
      </c>
      <c r="Y182" s="209">
        <f t="shared" si="5"/>
        <v>10710900</v>
      </c>
    </row>
    <row r="183" spans="9:25" ht="15" customHeight="1" x14ac:dyDescent="0.3">
      <c r="I183" s="7" t="str">
        <f t="shared" si="4"/>
        <v>416</v>
      </c>
      <c r="J183" s="41" t="s">
        <v>173</v>
      </c>
      <c r="K183" s="207" t="s">
        <v>571</v>
      </c>
      <c r="L183" s="207" t="s">
        <v>572</v>
      </c>
      <c r="M183" s="208">
        <v>364374.62</v>
      </c>
      <c r="N183" s="208">
        <v>356193.14</v>
      </c>
      <c r="O183" s="208">
        <v>369786.75</v>
      </c>
      <c r="P183" s="208">
        <v>406348.85</v>
      </c>
      <c r="Q183" s="208">
        <v>381111.99</v>
      </c>
      <c r="R183" s="208">
        <v>372701.27</v>
      </c>
      <c r="S183" s="208">
        <v>382168.46</v>
      </c>
      <c r="T183" s="208">
        <v>409156.91</v>
      </c>
      <c r="U183" s="208">
        <v>376471.73</v>
      </c>
      <c r="V183" s="208">
        <v>382806.76</v>
      </c>
      <c r="W183" s="208">
        <v>377671.71</v>
      </c>
      <c r="X183" s="208">
        <v>386106.14</v>
      </c>
      <c r="Y183" s="209">
        <f t="shared" si="5"/>
        <v>4564898.33</v>
      </c>
    </row>
    <row r="184" spans="9:25" ht="15" customHeight="1" x14ac:dyDescent="0.3">
      <c r="I184" s="7" t="str">
        <f t="shared" si="4"/>
        <v>417</v>
      </c>
      <c r="J184" s="41" t="s">
        <v>173</v>
      </c>
      <c r="K184" s="207" t="s">
        <v>573</v>
      </c>
      <c r="L184" s="207" t="s">
        <v>574</v>
      </c>
      <c r="M184" s="207" t="s">
        <v>276</v>
      </c>
      <c r="N184" s="207" t="s">
        <v>276</v>
      </c>
      <c r="O184" s="207" t="s">
        <v>276</v>
      </c>
      <c r="P184" s="207" t="s">
        <v>276</v>
      </c>
      <c r="Q184" s="207" t="s">
        <v>276</v>
      </c>
      <c r="R184" s="207" t="s">
        <v>276</v>
      </c>
      <c r="S184" s="207" t="s">
        <v>276</v>
      </c>
      <c r="T184" s="207" t="s">
        <v>276</v>
      </c>
      <c r="U184" s="207" t="s">
        <v>276</v>
      </c>
      <c r="V184" s="207" t="s">
        <v>276</v>
      </c>
      <c r="W184" s="207" t="s">
        <v>276</v>
      </c>
      <c r="X184" s="207" t="s">
        <v>276</v>
      </c>
      <c r="Y184" s="209">
        <f t="shared" si="5"/>
        <v>0</v>
      </c>
    </row>
    <row r="185" spans="9:25" ht="15" customHeight="1" x14ac:dyDescent="0.3">
      <c r="I185" s="7" t="str">
        <f t="shared" si="4"/>
        <v>417</v>
      </c>
      <c r="J185" s="41" t="s">
        <v>173</v>
      </c>
      <c r="K185" s="207" t="s">
        <v>575</v>
      </c>
      <c r="L185" s="207" t="s">
        <v>576</v>
      </c>
      <c r="M185" s="207" t="s">
        <v>276</v>
      </c>
      <c r="N185" s="207" t="s">
        <v>276</v>
      </c>
      <c r="O185" s="207" t="s">
        <v>276</v>
      </c>
      <c r="P185" s="207" t="s">
        <v>276</v>
      </c>
      <c r="Q185" s="207" t="s">
        <v>276</v>
      </c>
      <c r="R185" s="207" t="s">
        <v>276</v>
      </c>
      <c r="S185" s="207" t="s">
        <v>276</v>
      </c>
      <c r="T185" s="207" t="s">
        <v>276</v>
      </c>
      <c r="U185" s="207" t="s">
        <v>276</v>
      </c>
      <c r="V185" s="207" t="s">
        <v>276</v>
      </c>
      <c r="W185" s="207" t="s">
        <v>276</v>
      </c>
      <c r="X185" s="207" t="s">
        <v>276</v>
      </c>
      <c r="Y185" s="209">
        <f t="shared" si="5"/>
        <v>0</v>
      </c>
    </row>
    <row r="186" spans="9:25" ht="15" customHeight="1" x14ac:dyDescent="0.3">
      <c r="I186" s="7" t="str">
        <f t="shared" si="4"/>
        <v>418</v>
      </c>
      <c r="J186" s="41" t="s">
        <v>173</v>
      </c>
      <c r="K186" s="207" t="s">
        <v>577</v>
      </c>
      <c r="L186" s="207" t="s">
        <v>578</v>
      </c>
      <c r="M186" s="207" t="s">
        <v>276</v>
      </c>
      <c r="N186" s="207" t="s">
        <v>276</v>
      </c>
      <c r="O186" s="207" t="s">
        <v>276</v>
      </c>
      <c r="P186" s="207" t="s">
        <v>276</v>
      </c>
      <c r="Q186" s="207" t="s">
        <v>276</v>
      </c>
      <c r="R186" s="207" t="s">
        <v>276</v>
      </c>
      <c r="S186" s="207" t="s">
        <v>276</v>
      </c>
      <c r="T186" s="207" t="s">
        <v>276</v>
      </c>
      <c r="U186" s="207" t="s">
        <v>276</v>
      </c>
      <c r="V186" s="207" t="s">
        <v>276</v>
      </c>
      <c r="W186" s="207" t="s">
        <v>276</v>
      </c>
      <c r="X186" s="207" t="s">
        <v>276</v>
      </c>
      <c r="Y186" s="209">
        <f t="shared" si="5"/>
        <v>0</v>
      </c>
    </row>
    <row r="187" spans="9:25" ht="15" customHeight="1" x14ac:dyDescent="0.3">
      <c r="I187" s="7" t="str">
        <f t="shared" si="4"/>
        <v>418</v>
      </c>
      <c r="J187" s="41" t="s">
        <v>173</v>
      </c>
      <c r="K187" s="207" t="s">
        <v>579</v>
      </c>
      <c r="L187" s="207" t="s">
        <v>580</v>
      </c>
      <c r="M187" s="207" t="s">
        <v>276</v>
      </c>
      <c r="N187" s="207" t="s">
        <v>276</v>
      </c>
      <c r="O187" s="207" t="s">
        <v>276</v>
      </c>
      <c r="P187" s="207" t="s">
        <v>276</v>
      </c>
      <c r="Q187" s="207" t="s">
        <v>276</v>
      </c>
      <c r="R187" s="207" t="s">
        <v>276</v>
      </c>
      <c r="S187" s="207" t="s">
        <v>276</v>
      </c>
      <c r="T187" s="207" t="s">
        <v>276</v>
      </c>
      <c r="U187" s="207" t="s">
        <v>276</v>
      </c>
      <c r="V187" s="207" t="s">
        <v>276</v>
      </c>
      <c r="W187" s="207" t="s">
        <v>276</v>
      </c>
      <c r="X187" s="207" t="s">
        <v>276</v>
      </c>
      <c r="Y187" s="209">
        <f t="shared" si="5"/>
        <v>0</v>
      </c>
    </row>
    <row r="188" spans="9:25" ht="15" customHeight="1" x14ac:dyDescent="0.3">
      <c r="I188" s="7" t="str">
        <f t="shared" si="4"/>
        <v>419</v>
      </c>
      <c r="J188" s="41" t="s">
        <v>173</v>
      </c>
      <c r="K188" s="207" t="s">
        <v>581</v>
      </c>
      <c r="L188" s="207" t="s">
        <v>582</v>
      </c>
      <c r="M188" s="208">
        <v>477078.17</v>
      </c>
      <c r="N188" s="208">
        <v>477078.17</v>
      </c>
      <c r="O188" s="208">
        <v>477078.17</v>
      </c>
      <c r="P188" s="208">
        <v>477078.17</v>
      </c>
      <c r="Q188" s="208">
        <v>477078.17</v>
      </c>
      <c r="R188" s="208">
        <v>477078.17</v>
      </c>
      <c r="S188" s="208">
        <v>477078.17</v>
      </c>
      <c r="T188" s="208">
        <v>477078.17</v>
      </c>
      <c r="U188" s="208">
        <v>477078.17</v>
      </c>
      <c r="V188" s="208">
        <v>477078.17</v>
      </c>
      <c r="W188" s="208">
        <v>477078.17</v>
      </c>
      <c r="X188" s="208">
        <v>477078.13</v>
      </c>
      <c r="Y188" s="209">
        <f t="shared" si="5"/>
        <v>5724938</v>
      </c>
    </row>
    <row r="189" spans="9:25" ht="15" customHeight="1" x14ac:dyDescent="0.3">
      <c r="I189" s="7" t="str">
        <f t="shared" si="4"/>
        <v>419</v>
      </c>
      <c r="J189" s="41" t="s">
        <v>173</v>
      </c>
      <c r="K189" s="207" t="s">
        <v>583</v>
      </c>
      <c r="L189" s="207" t="s">
        <v>584</v>
      </c>
      <c r="M189" s="208">
        <v>3349541.01</v>
      </c>
      <c r="N189" s="208">
        <v>3658499.68</v>
      </c>
      <c r="O189" s="208">
        <v>3877695.73</v>
      </c>
      <c r="P189" s="208">
        <v>3848217.69</v>
      </c>
      <c r="Q189" s="208">
        <v>3298357.6</v>
      </c>
      <c r="R189" s="208">
        <v>2471278.0299999998</v>
      </c>
      <c r="S189" s="208">
        <v>2173673.31</v>
      </c>
      <c r="T189" s="208">
        <v>2411683.16</v>
      </c>
      <c r="U189" s="208">
        <v>2571129.9300000002</v>
      </c>
      <c r="V189" s="208">
        <v>2647905.7400000002</v>
      </c>
      <c r="W189" s="208">
        <v>2706993.1</v>
      </c>
      <c r="X189" s="208">
        <v>2339546.1800000002</v>
      </c>
      <c r="Y189" s="209">
        <f t="shared" si="5"/>
        <v>35354521.160000004</v>
      </c>
    </row>
    <row r="190" spans="9:25" ht="15" customHeight="1" x14ac:dyDescent="0.3">
      <c r="I190" s="7" t="str">
        <f t="shared" si="4"/>
        <v>420</v>
      </c>
      <c r="J190" s="41" t="s">
        <v>173</v>
      </c>
      <c r="K190" s="207" t="s">
        <v>585</v>
      </c>
      <c r="L190" s="207" t="s">
        <v>586</v>
      </c>
      <c r="M190" s="207" t="s">
        <v>276</v>
      </c>
      <c r="N190" s="207" t="s">
        <v>276</v>
      </c>
      <c r="O190" s="207" t="s">
        <v>276</v>
      </c>
      <c r="P190" s="207" t="s">
        <v>276</v>
      </c>
      <c r="Q190" s="207" t="s">
        <v>276</v>
      </c>
      <c r="R190" s="207" t="s">
        <v>276</v>
      </c>
      <c r="S190" s="207" t="s">
        <v>276</v>
      </c>
      <c r="T190" s="207" t="s">
        <v>276</v>
      </c>
      <c r="U190" s="207" t="s">
        <v>276</v>
      </c>
      <c r="V190" s="207" t="s">
        <v>276</v>
      </c>
      <c r="W190" s="207" t="s">
        <v>276</v>
      </c>
      <c r="X190" s="207" t="s">
        <v>276</v>
      </c>
      <c r="Y190" s="209">
        <f t="shared" si="5"/>
        <v>0</v>
      </c>
    </row>
    <row r="191" spans="9:25" ht="15" customHeight="1" x14ac:dyDescent="0.3">
      <c r="I191" s="7" t="str">
        <f t="shared" si="4"/>
        <v>421</v>
      </c>
      <c r="J191" s="41" t="s">
        <v>173</v>
      </c>
      <c r="K191" s="207" t="s">
        <v>587</v>
      </c>
      <c r="L191" s="207" t="s">
        <v>588</v>
      </c>
      <c r="M191" s="208">
        <v>10219</v>
      </c>
      <c r="N191" s="208">
        <v>15087</v>
      </c>
      <c r="O191" s="208">
        <v>22567</v>
      </c>
      <c r="P191" s="208">
        <v>28914</v>
      </c>
      <c r="Q191" s="208">
        <v>33171</v>
      </c>
      <c r="R191" s="208">
        <v>32970</v>
      </c>
      <c r="S191" s="208">
        <v>28959</v>
      </c>
      <c r="T191" s="208">
        <v>24807</v>
      </c>
      <c r="U191" s="208">
        <v>21555</v>
      </c>
      <c r="V191" s="208">
        <v>19486</v>
      </c>
      <c r="W191" s="208">
        <v>21492</v>
      </c>
      <c r="X191" s="208">
        <v>27210</v>
      </c>
      <c r="Y191" s="209">
        <f t="shared" si="5"/>
        <v>286437</v>
      </c>
    </row>
    <row r="192" spans="9:25" ht="15" customHeight="1" x14ac:dyDescent="0.3">
      <c r="I192" s="7" t="str">
        <f t="shared" si="4"/>
        <v>421</v>
      </c>
      <c r="J192" s="41" t="s">
        <v>173</v>
      </c>
      <c r="K192" s="207" t="s">
        <v>589</v>
      </c>
      <c r="L192" s="207" t="s">
        <v>590</v>
      </c>
      <c r="M192" s="207" t="s">
        <v>276</v>
      </c>
      <c r="N192" s="207" t="s">
        <v>276</v>
      </c>
      <c r="O192" s="207" t="s">
        <v>276</v>
      </c>
      <c r="P192" s="207" t="s">
        <v>276</v>
      </c>
      <c r="Q192" s="207" t="s">
        <v>276</v>
      </c>
      <c r="R192" s="207" t="s">
        <v>276</v>
      </c>
      <c r="S192" s="207" t="s">
        <v>276</v>
      </c>
      <c r="T192" s="207" t="s">
        <v>276</v>
      </c>
      <c r="U192" s="207" t="s">
        <v>276</v>
      </c>
      <c r="V192" s="207" t="s">
        <v>276</v>
      </c>
      <c r="W192" s="207" t="s">
        <v>276</v>
      </c>
      <c r="X192" s="207" t="s">
        <v>276</v>
      </c>
      <c r="Y192" s="209">
        <f t="shared" si="5"/>
        <v>0</v>
      </c>
    </row>
    <row r="193" spans="9:25" ht="15" customHeight="1" x14ac:dyDescent="0.3">
      <c r="I193" s="7" t="str">
        <f t="shared" si="4"/>
        <v>421</v>
      </c>
      <c r="J193" s="41" t="s">
        <v>173</v>
      </c>
      <c r="K193" s="207" t="s">
        <v>591</v>
      </c>
      <c r="L193" s="207" t="s">
        <v>592</v>
      </c>
      <c r="M193" s="207" t="s">
        <v>276</v>
      </c>
      <c r="N193" s="207" t="s">
        <v>276</v>
      </c>
      <c r="O193" s="207" t="s">
        <v>276</v>
      </c>
      <c r="P193" s="207" t="s">
        <v>276</v>
      </c>
      <c r="Q193" s="207" t="s">
        <v>276</v>
      </c>
      <c r="R193" s="207" t="s">
        <v>276</v>
      </c>
      <c r="S193" s="207" t="s">
        <v>276</v>
      </c>
      <c r="T193" s="207" t="s">
        <v>276</v>
      </c>
      <c r="U193" s="207" t="s">
        <v>276</v>
      </c>
      <c r="V193" s="207" t="s">
        <v>276</v>
      </c>
      <c r="W193" s="207" t="s">
        <v>276</v>
      </c>
      <c r="X193" s="207" t="s">
        <v>276</v>
      </c>
      <c r="Y193" s="209">
        <f t="shared" si="5"/>
        <v>0</v>
      </c>
    </row>
    <row r="194" spans="9:25" ht="15" customHeight="1" x14ac:dyDescent="0.3">
      <c r="I194" s="7" t="str">
        <f t="shared" si="4"/>
        <v>425</v>
      </c>
      <c r="J194" s="41" t="s">
        <v>173</v>
      </c>
      <c r="K194" s="207" t="s">
        <v>593</v>
      </c>
      <c r="L194" s="207" t="s">
        <v>594</v>
      </c>
      <c r="M194" s="208">
        <v>4246.62</v>
      </c>
      <c r="N194" s="208">
        <v>4246.62</v>
      </c>
      <c r="O194" s="208">
        <v>4246.62</v>
      </c>
      <c r="P194" s="208">
        <v>4246.62</v>
      </c>
      <c r="Q194" s="208">
        <v>4246.62</v>
      </c>
      <c r="R194" s="208">
        <v>4246.62</v>
      </c>
      <c r="S194" s="208">
        <v>4246.62</v>
      </c>
      <c r="T194" s="208">
        <v>4246.62</v>
      </c>
      <c r="U194" s="208">
        <v>4246.62</v>
      </c>
      <c r="V194" s="208">
        <v>4246.62</v>
      </c>
      <c r="W194" s="208">
        <v>4246.62</v>
      </c>
      <c r="X194" s="208">
        <v>4246.62</v>
      </c>
      <c r="Y194" s="209">
        <f t="shared" si="5"/>
        <v>50959.44000000001</v>
      </c>
    </row>
    <row r="195" spans="9:25" ht="15" customHeight="1" x14ac:dyDescent="0.3">
      <c r="I195" s="7" t="str">
        <f t="shared" si="4"/>
        <v>426</v>
      </c>
      <c r="J195" s="41" t="s">
        <v>173</v>
      </c>
      <c r="K195" s="207" t="s">
        <v>595</v>
      </c>
      <c r="L195" s="207" t="s">
        <v>596</v>
      </c>
      <c r="M195" s="208">
        <v>411083</v>
      </c>
      <c r="N195" s="208">
        <v>209333</v>
      </c>
      <c r="O195" s="208">
        <v>180417</v>
      </c>
      <c r="P195" s="208">
        <v>283933</v>
      </c>
      <c r="Q195" s="208">
        <v>193583</v>
      </c>
      <c r="R195" s="208">
        <v>264183</v>
      </c>
      <c r="S195" s="208">
        <v>176583</v>
      </c>
      <c r="T195" s="208">
        <v>589233</v>
      </c>
      <c r="U195" s="208">
        <v>162583</v>
      </c>
      <c r="V195" s="208">
        <v>184783</v>
      </c>
      <c r="W195" s="208">
        <v>101733</v>
      </c>
      <c r="X195" s="208">
        <v>297583</v>
      </c>
      <c r="Y195" s="209">
        <f t="shared" si="5"/>
        <v>3055030</v>
      </c>
    </row>
    <row r="196" spans="9:25" ht="15" customHeight="1" x14ac:dyDescent="0.3">
      <c r="I196" s="7" t="str">
        <f t="shared" si="4"/>
        <v>426</v>
      </c>
      <c r="J196" s="41" t="s">
        <v>173</v>
      </c>
      <c r="K196" s="207" t="s">
        <v>597</v>
      </c>
      <c r="L196" s="207" t="s">
        <v>598</v>
      </c>
      <c r="M196" s="207" t="s">
        <v>276</v>
      </c>
      <c r="N196" s="207" t="s">
        <v>276</v>
      </c>
      <c r="O196" s="207" t="s">
        <v>276</v>
      </c>
      <c r="P196" s="207" t="s">
        <v>276</v>
      </c>
      <c r="Q196" s="207" t="s">
        <v>276</v>
      </c>
      <c r="R196" s="207" t="s">
        <v>276</v>
      </c>
      <c r="S196" s="207" t="s">
        <v>276</v>
      </c>
      <c r="T196" s="207" t="s">
        <v>276</v>
      </c>
      <c r="U196" s="207" t="s">
        <v>276</v>
      </c>
      <c r="V196" s="207" t="s">
        <v>276</v>
      </c>
      <c r="W196" s="207" t="s">
        <v>276</v>
      </c>
      <c r="X196" s="207" t="s">
        <v>276</v>
      </c>
      <c r="Y196" s="209">
        <f t="shared" si="5"/>
        <v>0</v>
      </c>
    </row>
    <row r="197" spans="9:25" ht="15" customHeight="1" x14ac:dyDescent="0.3">
      <c r="I197" s="7" t="str">
        <f t="shared" si="4"/>
        <v>426</v>
      </c>
      <c r="J197" s="41" t="s">
        <v>173</v>
      </c>
      <c r="K197" s="207" t="s">
        <v>599</v>
      </c>
      <c r="L197" s="207" t="s">
        <v>600</v>
      </c>
      <c r="M197" s="207" t="s">
        <v>276</v>
      </c>
      <c r="N197" s="208">
        <v>75000</v>
      </c>
      <c r="O197" s="207" t="s">
        <v>276</v>
      </c>
      <c r="P197" s="207" t="s">
        <v>276</v>
      </c>
      <c r="Q197" s="207" t="s">
        <v>276</v>
      </c>
      <c r="R197" s="207" t="s">
        <v>276</v>
      </c>
      <c r="S197" s="207" t="s">
        <v>276</v>
      </c>
      <c r="T197" s="207" t="s">
        <v>276</v>
      </c>
      <c r="U197" s="207" t="s">
        <v>276</v>
      </c>
      <c r="V197" s="207" t="s">
        <v>276</v>
      </c>
      <c r="W197" s="207" t="s">
        <v>276</v>
      </c>
      <c r="X197" s="207" t="s">
        <v>276</v>
      </c>
      <c r="Y197" s="209">
        <f t="shared" si="5"/>
        <v>75000</v>
      </c>
    </row>
    <row r="198" spans="9:25" ht="15" customHeight="1" x14ac:dyDescent="0.3">
      <c r="I198" s="7" t="str">
        <f t="shared" si="4"/>
        <v>426</v>
      </c>
      <c r="J198" s="41" t="s">
        <v>173</v>
      </c>
      <c r="K198" s="207" t="s">
        <v>601</v>
      </c>
      <c r="L198" s="207" t="s">
        <v>602</v>
      </c>
      <c r="M198" s="208">
        <v>123485</v>
      </c>
      <c r="N198" s="207">
        <v>100</v>
      </c>
      <c r="O198" s="207">
        <v>500</v>
      </c>
      <c r="P198" s="207" t="s">
        <v>276</v>
      </c>
      <c r="Q198" s="207">
        <v>100</v>
      </c>
      <c r="R198" s="207" t="s">
        <v>276</v>
      </c>
      <c r="S198" s="207">
        <v>100</v>
      </c>
      <c r="T198" s="207" t="s">
        <v>276</v>
      </c>
      <c r="U198" s="207">
        <v>100</v>
      </c>
      <c r="V198" s="207" t="s">
        <v>276</v>
      </c>
      <c r="W198" s="207">
        <v>100</v>
      </c>
      <c r="X198" s="207" t="s">
        <v>276</v>
      </c>
      <c r="Y198" s="209">
        <f t="shared" si="5"/>
        <v>124485</v>
      </c>
    </row>
    <row r="199" spans="9:25" ht="15" customHeight="1" x14ac:dyDescent="0.3">
      <c r="I199" s="7" t="str">
        <f t="shared" si="4"/>
        <v>426</v>
      </c>
      <c r="J199" s="41" t="s">
        <v>173</v>
      </c>
      <c r="K199" s="207" t="s">
        <v>603</v>
      </c>
      <c r="L199" s="207" t="s">
        <v>604</v>
      </c>
      <c r="M199" s="208">
        <v>-6498.92</v>
      </c>
      <c r="N199" s="208">
        <v>-6650.49</v>
      </c>
      <c r="O199" s="208">
        <v>-6455.17</v>
      </c>
      <c r="P199" s="208">
        <v>-6370.09</v>
      </c>
      <c r="Q199" s="208">
        <v>-6498.92</v>
      </c>
      <c r="R199" s="208">
        <v>-6726.27</v>
      </c>
      <c r="S199" s="208">
        <v>-6498.92</v>
      </c>
      <c r="T199" s="208">
        <v>-6574.7</v>
      </c>
      <c r="U199" s="208">
        <v>-6650.49</v>
      </c>
      <c r="V199" s="208">
        <v>-6285</v>
      </c>
      <c r="W199" s="208">
        <v>-6455.17</v>
      </c>
      <c r="X199" s="208">
        <v>-6370.09</v>
      </c>
      <c r="Y199" s="209">
        <f t="shared" si="5"/>
        <v>-78034.23</v>
      </c>
    </row>
    <row r="200" spans="9:25" ht="15" customHeight="1" x14ac:dyDescent="0.3">
      <c r="I200" s="7" t="str">
        <f t="shared" si="4"/>
        <v>427</v>
      </c>
      <c r="J200" s="41" t="s">
        <v>173</v>
      </c>
      <c r="K200" s="207" t="s">
        <v>605</v>
      </c>
      <c r="L200" s="207" t="s">
        <v>606</v>
      </c>
      <c r="M200" s="208">
        <v>14426041.67</v>
      </c>
      <c r="N200" s="208">
        <v>14426042.67</v>
      </c>
      <c r="O200" s="208">
        <v>14426043.67</v>
      </c>
      <c r="P200" s="208">
        <v>16467711.33</v>
      </c>
      <c r="Q200" s="208">
        <v>16467712.33</v>
      </c>
      <c r="R200" s="208">
        <v>16467713.33</v>
      </c>
      <c r="S200" s="208">
        <v>16467714.33</v>
      </c>
      <c r="T200" s="208">
        <v>16467715.33</v>
      </c>
      <c r="U200" s="208">
        <v>16467716.33</v>
      </c>
      <c r="V200" s="208">
        <v>16467717.33</v>
      </c>
      <c r="W200" s="208">
        <v>16467718.33</v>
      </c>
      <c r="X200" s="208">
        <v>16467719.33</v>
      </c>
      <c r="Y200" s="209">
        <f t="shared" si="5"/>
        <v>191487565.98000005</v>
      </c>
    </row>
    <row r="201" spans="9:25" ht="15" customHeight="1" x14ac:dyDescent="0.3">
      <c r="I201" s="7" t="str">
        <f t="shared" si="4"/>
        <v>428</v>
      </c>
      <c r="J201" s="41" t="s">
        <v>173</v>
      </c>
      <c r="K201" s="207" t="s">
        <v>607</v>
      </c>
      <c r="L201" s="207" t="s">
        <v>608</v>
      </c>
      <c r="M201" s="208">
        <v>264967.75</v>
      </c>
      <c r="N201" s="208">
        <v>264967.75</v>
      </c>
      <c r="O201" s="208">
        <v>264967.75</v>
      </c>
      <c r="P201" s="208">
        <v>306633.75</v>
      </c>
      <c r="Q201" s="208">
        <v>306633.75</v>
      </c>
      <c r="R201" s="208">
        <v>306633.75</v>
      </c>
      <c r="S201" s="208">
        <v>306633.75</v>
      </c>
      <c r="T201" s="208">
        <v>306633.75</v>
      </c>
      <c r="U201" s="208">
        <v>306633.75</v>
      </c>
      <c r="V201" s="208">
        <v>306633.75</v>
      </c>
      <c r="W201" s="208">
        <v>306633.75</v>
      </c>
      <c r="X201" s="208">
        <v>306633.75</v>
      </c>
      <c r="Y201" s="209">
        <f t="shared" si="5"/>
        <v>3554607</v>
      </c>
    </row>
    <row r="202" spans="9:25" ht="15" customHeight="1" x14ac:dyDescent="0.3">
      <c r="I202" s="7" t="str">
        <f t="shared" si="4"/>
        <v>428</v>
      </c>
      <c r="J202" s="41" t="s">
        <v>173</v>
      </c>
      <c r="K202" s="207" t="s">
        <v>609</v>
      </c>
      <c r="L202" s="207" t="s">
        <v>610</v>
      </c>
      <c r="M202" s="208">
        <v>31846.57</v>
      </c>
      <c r="N202" s="208">
        <v>31846.57</v>
      </c>
      <c r="O202" s="208">
        <v>31846.57</v>
      </c>
      <c r="P202" s="208">
        <v>31846.57</v>
      </c>
      <c r="Q202" s="208">
        <v>31846.57</v>
      </c>
      <c r="R202" s="208">
        <v>31846.57</v>
      </c>
      <c r="S202" s="208">
        <v>31846.57</v>
      </c>
      <c r="T202" s="208">
        <v>31846.57</v>
      </c>
      <c r="U202" s="208">
        <v>31846.57</v>
      </c>
      <c r="V202" s="208">
        <v>31846.57</v>
      </c>
      <c r="W202" s="208">
        <v>31846.57</v>
      </c>
      <c r="X202" s="208">
        <v>31846.57</v>
      </c>
      <c r="Y202" s="209">
        <f t="shared" si="5"/>
        <v>382158.84</v>
      </c>
    </row>
    <row r="203" spans="9:25" ht="15" customHeight="1" x14ac:dyDescent="0.3">
      <c r="I203" s="7" t="str">
        <f t="shared" si="4"/>
        <v>429</v>
      </c>
      <c r="J203" s="41" t="s">
        <v>173</v>
      </c>
      <c r="K203" s="207" t="s">
        <v>611</v>
      </c>
      <c r="L203" s="207" t="s">
        <v>612</v>
      </c>
      <c r="M203" s="207" t="s">
        <v>276</v>
      </c>
      <c r="N203" s="207" t="s">
        <v>276</v>
      </c>
      <c r="O203" s="207" t="s">
        <v>276</v>
      </c>
      <c r="P203" s="207" t="s">
        <v>276</v>
      </c>
      <c r="Q203" s="207" t="s">
        <v>276</v>
      </c>
      <c r="R203" s="207" t="s">
        <v>276</v>
      </c>
      <c r="S203" s="207" t="s">
        <v>276</v>
      </c>
      <c r="T203" s="207" t="s">
        <v>276</v>
      </c>
      <c r="U203" s="207" t="s">
        <v>276</v>
      </c>
      <c r="V203" s="207" t="s">
        <v>276</v>
      </c>
      <c r="W203" s="207" t="s">
        <v>276</v>
      </c>
      <c r="X203" s="207" t="s">
        <v>276</v>
      </c>
      <c r="Y203" s="209">
        <f t="shared" si="5"/>
        <v>0</v>
      </c>
    </row>
    <row r="204" spans="9:25" ht="15" customHeight="1" x14ac:dyDescent="0.3">
      <c r="I204" s="7" t="str">
        <f t="shared" si="4"/>
        <v>429</v>
      </c>
      <c r="J204" s="41" t="s">
        <v>173</v>
      </c>
      <c r="K204" s="207" t="s">
        <v>613</v>
      </c>
      <c r="L204" s="207" t="s">
        <v>614</v>
      </c>
      <c r="M204" s="207" t="s">
        <v>276</v>
      </c>
      <c r="N204" s="207" t="s">
        <v>276</v>
      </c>
      <c r="O204" s="207" t="s">
        <v>276</v>
      </c>
      <c r="P204" s="207" t="s">
        <v>276</v>
      </c>
      <c r="Q204" s="207" t="s">
        <v>276</v>
      </c>
      <c r="R204" s="207" t="s">
        <v>276</v>
      </c>
      <c r="S204" s="207" t="s">
        <v>276</v>
      </c>
      <c r="T204" s="207" t="s">
        <v>276</v>
      </c>
      <c r="U204" s="207" t="s">
        <v>276</v>
      </c>
      <c r="V204" s="207" t="s">
        <v>276</v>
      </c>
      <c r="W204" s="207" t="s">
        <v>276</v>
      </c>
      <c r="X204" s="207" t="s">
        <v>276</v>
      </c>
      <c r="Y204" s="209">
        <f t="shared" si="5"/>
        <v>0</v>
      </c>
    </row>
    <row r="205" spans="9:25" ht="15" customHeight="1" x14ac:dyDescent="0.3">
      <c r="I205" s="7" t="str">
        <f t="shared" si="4"/>
        <v>430</v>
      </c>
      <c r="J205" s="41" t="s">
        <v>173</v>
      </c>
      <c r="K205" s="207" t="s">
        <v>615</v>
      </c>
      <c r="L205" s="207" t="s">
        <v>616</v>
      </c>
      <c r="M205" s="207" t="s">
        <v>276</v>
      </c>
      <c r="N205" s="207" t="s">
        <v>276</v>
      </c>
      <c r="O205" s="207" t="s">
        <v>276</v>
      </c>
      <c r="P205" s="207" t="s">
        <v>276</v>
      </c>
      <c r="Q205" s="207" t="s">
        <v>276</v>
      </c>
      <c r="R205" s="207" t="s">
        <v>276</v>
      </c>
      <c r="S205" s="207" t="s">
        <v>276</v>
      </c>
      <c r="T205" s="207" t="s">
        <v>276</v>
      </c>
      <c r="U205" s="207" t="s">
        <v>276</v>
      </c>
      <c r="V205" s="207" t="s">
        <v>276</v>
      </c>
      <c r="W205" s="207" t="s">
        <v>276</v>
      </c>
      <c r="X205" s="207" t="s">
        <v>276</v>
      </c>
      <c r="Y205" s="209">
        <f t="shared" si="5"/>
        <v>0</v>
      </c>
    </row>
    <row r="206" spans="9:25" ht="15" customHeight="1" x14ac:dyDescent="0.3">
      <c r="I206" s="7" t="str">
        <f t="shared" si="4"/>
        <v>431</v>
      </c>
      <c r="J206" s="41" t="s">
        <v>173</v>
      </c>
      <c r="K206" s="207" t="s">
        <v>617</v>
      </c>
      <c r="L206" s="207" t="s">
        <v>618</v>
      </c>
      <c r="M206" s="208">
        <v>2488434.94</v>
      </c>
      <c r="N206" s="208">
        <v>2570594.29</v>
      </c>
      <c r="O206" s="208">
        <v>2182893.96</v>
      </c>
      <c r="P206" s="208">
        <v>1345453.15</v>
      </c>
      <c r="Q206" s="208">
        <v>1408022.31</v>
      </c>
      <c r="R206" s="208">
        <v>1570286.3</v>
      </c>
      <c r="S206" s="208">
        <v>1620332.12</v>
      </c>
      <c r="T206" s="208">
        <v>1753783.54</v>
      </c>
      <c r="U206" s="208">
        <v>1918367.39</v>
      </c>
      <c r="V206" s="208">
        <v>1718390.59</v>
      </c>
      <c r="W206" s="208">
        <v>1898035.82</v>
      </c>
      <c r="X206" s="208">
        <v>2163770.6</v>
      </c>
      <c r="Y206" s="209">
        <f t="shared" si="5"/>
        <v>22638365.010000002</v>
      </c>
    </row>
    <row r="207" spans="9:25" ht="15" customHeight="1" x14ac:dyDescent="0.3">
      <c r="I207" s="7" t="str">
        <f t="shared" si="4"/>
        <v>432</v>
      </c>
      <c r="J207" s="41" t="s">
        <v>173</v>
      </c>
      <c r="K207" s="207" t="s">
        <v>619</v>
      </c>
      <c r="L207" s="207" t="s">
        <v>620</v>
      </c>
      <c r="M207" s="208">
        <v>-1091555.26</v>
      </c>
      <c r="N207" s="208">
        <v>-1192239.32</v>
      </c>
      <c r="O207" s="208">
        <v>-1263671.3500000001</v>
      </c>
      <c r="P207" s="208">
        <v>-1254065.05</v>
      </c>
      <c r="Q207" s="208">
        <v>-1074875.48</v>
      </c>
      <c r="R207" s="208">
        <v>-805345.08</v>
      </c>
      <c r="S207" s="208">
        <v>-708361.09</v>
      </c>
      <c r="T207" s="208">
        <v>-785924.21</v>
      </c>
      <c r="U207" s="208">
        <v>-837885.07</v>
      </c>
      <c r="V207" s="208">
        <v>-862904.92</v>
      </c>
      <c r="W207" s="208">
        <v>-882160.4</v>
      </c>
      <c r="X207" s="208">
        <v>-762416.08</v>
      </c>
      <c r="Y207" s="209">
        <f t="shared" si="5"/>
        <v>-11521403.310000001</v>
      </c>
    </row>
    <row r="208" spans="9:25" ht="15" customHeight="1" x14ac:dyDescent="0.3">
      <c r="I208" s="7" t="str">
        <f t="shared" si="4"/>
        <v>433</v>
      </c>
      <c r="J208" s="41" t="s">
        <v>173</v>
      </c>
      <c r="K208" s="207" t="s">
        <v>621</v>
      </c>
      <c r="L208" s="207" t="s">
        <v>622</v>
      </c>
      <c r="M208" s="207" t="s">
        <v>276</v>
      </c>
      <c r="N208" s="207" t="s">
        <v>276</v>
      </c>
      <c r="O208" s="207" t="s">
        <v>276</v>
      </c>
      <c r="P208" s="207" t="s">
        <v>276</v>
      </c>
      <c r="Q208" s="207" t="s">
        <v>276</v>
      </c>
      <c r="R208" s="207" t="s">
        <v>276</v>
      </c>
      <c r="S208" s="207" t="s">
        <v>276</v>
      </c>
      <c r="T208" s="207" t="s">
        <v>276</v>
      </c>
      <c r="U208" s="207" t="s">
        <v>276</v>
      </c>
      <c r="V208" s="207" t="s">
        <v>276</v>
      </c>
      <c r="W208" s="207" t="s">
        <v>276</v>
      </c>
      <c r="X208" s="207" t="s">
        <v>276</v>
      </c>
      <c r="Y208" s="209">
        <f t="shared" si="5"/>
        <v>0</v>
      </c>
    </row>
    <row r="209" spans="9:25" ht="15" customHeight="1" x14ac:dyDescent="0.3">
      <c r="I209" s="7" t="str">
        <f t="shared" si="4"/>
        <v>434</v>
      </c>
      <c r="J209" s="41" t="s">
        <v>173</v>
      </c>
      <c r="K209" s="207" t="s">
        <v>623</v>
      </c>
      <c r="L209" s="207" t="s">
        <v>624</v>
      </c>
      <c r="M209" s="207" t="s">
        <v>276</v>
      </c>
      <c r="N209" s="207" t="s">
        <v>276</v>
      </c>
      <c r="O209" s="207" t="s">
        <v>276</v>
      </c>
      <c r="P209" s="207" t="s">
        <v>276</v>
      </c>
      <c r="Q209" s="207" t="s">
        <v>276</v>
      </c>
      <c r="R209" s="207" t="s">
        <v>276</v>
      </c>
      <c r="S209" s="207" t="s">
        <v>276</v>
      </c>
      <c r="T209" s="207" t="s">
        <v>276</v>
      </c>
      <c r="U209" s="207" t="s">
        <v>276</v>
      </c>
      <c r="V209" s="207" t="s">
        <v>276</v>
      </c>
      <c r="W209" s="207" t="s">
        <v>276</v>
      </c>
      <c r="X209" s="207" t="s">
        <v>276</v>
      </c>
      <c r="Y209" s="209">
        <f t="shared" si="5"/>
        <v>0</v>
      </c>
    </row>
    <row r="210" spans="9:25" ht="15" customHeight="1" x14ac:dyDescent="0.3">
      <c r="I210" s="7" t="str">
        <f t="shared" si="4"/>
        <v>435</v>
      </c>
      <c r="J210" s="41" t="s">
        <v>173</v>
      </c>
      <c r="K210" s="207" t="s">
        <v>625</v>
      </c>
      <c r="L210" s="207" t="s">
        <v>626</v>
      </c>
      <c r="M210" s="207" t="s">
        <v>276</v>
      </c>
      <c r="N210" s="207" t="s">
        <v>276</v>
      </c>
      <c r="O210" s="207" t="s">
        <v>276</v>
      </c>
      <c r="P210" s="207" t="s">
        <v>276</v>
      </c>
      <c r="Q210" s="207" t="s">
        <v>276</v>
      </c>
      <c r="R210" s="207" t="s">
        <v>276</v>
      </c>
      <c r="S210" s="207" t="s">
        <v>276</v>
      </c>
      <c r="T210" s="207" t="s">
        <v>276</v>
      </c>
      <c r="U210" s="207" t="s">
        <v>276</v>
      </c>
      <c r="V210" s="207" t="s">
        <v>276</v>
      </c>
      <c r="W210" s="207" t="s">
        <v>276</v>
      </c>
      <c r="X210" s="207" t="s">
        <v>276</v>
      </c>
      <c r="Y210" s="209">
        <f t="shared" si="5"/>
        <v>0</v>
      </c>
    </row>
    <row r="211" spans="9:25" ht="15" customHeight="1" x14ac:dyDescent="0.3">
      <c r="I211" s="7" t="str">
        <f t="shared" si="4"/>
        <v>438</v>
      </c>
      <c r="J211" s="41" t="s">
        <v>173</v>
      </c>
      <c r="K211" s="207" t="s">
        <v>627</v>
      </c>
      <c r="L211" s="207" t="s">
        <v>628</v>
      </c>
      <c r="M211" s="207" t="s">
        <v>276</v>
      </c>
      <c r="N211" s="207" t="s">
        <v>276</v>
      </c>
      <c r="O211" s="207" t="s">
        <v>276</v>
      </c>
      <c r="P211" s="207" t="s">
        <v>276</v>
      </c>
      <c r="Q211" s="207" t="s">
        <v>276</v>
      </c>
      <c r="R211" s="207" t="s">
        <v>276</v>
      </c>
      <c r="S211" s="207" t="s">
        <v>276</v>
      </c>
      <c r="T211" s="207" t="s">
        <v>276</v>
      </c>
      <c r="U211" s="207" t="s">
        <v>276</v>
      </c>
      <c r="V211" s="207" t="s">
        <v>276</v>
      </c>
      <c r="W211" s="207" t="s">
        <v>276</v>
      </c>
      <c r="X211" s="207" t="s">
        <v>276</v>
      </c>
      <c r="Y211" s="209">
        <f t="shared" si="5"/>
        <v>0</v>
      </c>
    </row>
    <row r="212" spans="9:25" ht="15" customHeight="1" x14ac:dyDescent="0.3">
      <c r="I212" s="7" t="str">
        <f t="shared" si="4"/>
        <v>440</v>
      </c>
      <c r="J212" s="41" t="s">
        <v>173</v>
      </c>
      <c r="K212" s="207" t="s">
        <v>629</v>
      </c>
      <c r="L212" s="207" t="s">
        <v>630</v>
      </c>
      <c r="M212" s="208">
        <v>115635130.3</v>
      </c>
      <c r="N212" s="208">
        <v>104960177.61</v>
      </c>
      <c r="O212" s="208">
        <v>98292890.829999998</v>
      </c>
      <c r="P212" s="208">
        <v>103942419.59999999</v>
      </c>
      <c r="Q212" s="208">
        <v>119877881.56999999</v>
      </c>
      <c r="R212" s="208">
        <v>146246746.50999999</v>
      </c>
      <c r="S212" s="208">
        <v>156334162.71000001</v>
      </c>
      <c r="T212" s="208">
        <v>154563037.5</v>
      </c>
      <c r="U212" s="208">
        <v>160124176.84999999</v>
      </c>
      <c r="V212" s="208">
        <v>137658692.22999999</v>
      </c>
      <c r="W212" s="208">
        <v>111697787.40000001</v>
      </c>
      <c r="X212" s="208">
        <v>105755702.12</v>
      </c>
      <c r="Y212" s="209">
        <f t="shared" si="5"/>
        <v>1515088805.23</v>
      </c>
    </row>
    <row r="213" spans="9:25" ht="15" customHeight="1" x14ac:dyDescent="0.3">
      <c r="I213" s="7" t="str">
        <f t="shared" si="4"/>
        <v>442</v>
      </c>
      <c r="J213" s="41" t="s">
        <v>173</v>
      </c>
      <c r="K213" s="207" t="s">
        <v>631</v>
      </c>
      <c r="L213" s="207" t="s">
        <v>632</v>
      </c>
      <c r="M213" s="208">
        <v>64901937.469999999</v>
      </c>
      <c r="N213" s="208">
        <v>62051681.060000002</v>
      </c>
      <c r="O213" s="208">
        <v>63029823.149999999</v>
      </c>
      <c r="P213" s="208">
        <v>65849270.759999998</v>
      </c>
      <c r="Q213" s="208">
        <v>68789926.409999996</v>
      </c>
      <c r="R213" s="208">
        <v>73380096.730000004</v>
      </c>
      <c r="S213" s="208">
        <v>75749337.659999996</v>
      </c>
      <c r="T213" s="208">
        <v>75587825.459999993</v>
      </c>
      <c r="U213" s="208">
        <v>76124013.650000006</v>
      </c>
      <c r="V213" s="208">
        <v>72581459.640000001</v>
      </c>
      <c r="W213" s="208">
        <v>67550906.409999996</v>
      </c>
      <c r="X213" s="208">
        <v>64914889.68</v>
      </c>
      <c r="Y213" s="209">
        <f t="shared" si="5"/>
        <v>830511168.07999992</v>
      </c>
    </row>
    <row r="214" spans="9:25" ht="15" customHeight="1" x14ac:dyDescent="0.3">
      <c r="I214" s="7" t="str">
        <f t="shared" si="4"/>
        <v>444</v>
      </c>
      <c r="J214" s="41" t="s">
        <v>173</v>
      </c>
      <c r="K214" s="207" t="s">
        <v>633</v>
      </c>
      <c r="L214" s="207" t="s">
        <v>634</v>
      </c>
      <c r="M214" s="207" t="s">
        <v>276</v>
      </c>
      <c r="N214" s="207" t="s">
        <v>276</v>
      </c>
      <c r="O214" s="207" t="s">
        <v>276</v>
      </c>
      <c r="P214" s="207" t="s">
        <v>276</v>
      </c>
      <c r="Q214" s="207" t="s">
        <v>276</v>
      </c>
      <c r="R214" s="207" t="s">
        <v>276</v>
      </c>
      <c r="S214" s="207" t="s">
        <v>276</v>
      </c>
      <c r="T214" s="207" t="s">
        <v>276</v>
      </c>
      <c r="U214" s="207" t="s">
        <v>276</v>
      </c>
      <c r="V214" s="207" t="s">
        <v>276</v>
      </c>
      <c r="W214" s="207" t="s">
        <v>276</v>
      </c>
      <c r="X214" s="207" t="s">
        <v>276</v>
      </c>
      <c r="Y214" s="209">
        <f t="shared" si="5"/>
        <v>0</v>
      </c>
    </row>
    <row r="215" spans="9:25" ht="15" customHeight="1" x14ac:dyDescent="0.3">
      <c r="I215" s="7" t="str">
        <f t="shared" si="4"/>
        <v>445</v>
      </c>
      <c r="J215" s="41" t="s">
        <v>173</v>
      </c>
      <c r="K215" s="207" t="s">
        <v>635</v>
      </c>
      <c r="L215" s="207" t="s">
        <v>636</v>
      </c>
      <c r="M215" s="208">
        <v>17058712.170000002</v>
      </c>
      <c r="N215" s="208">
        <v>17018558.43</v>
      </c>
      <c r="O215" s="208">
        <v>17026875.34</v>
      </c>
      <c r="P215" s="208">
        <v>17442880.09</v>
      </c>
      <c r="Q215" s="208">
        <v>18200717.629999999</v>
      </c>
      <c r="R215" s="208">
        <v>19224846.620000001</v>
      </c>
      <c r="S215" s="208">
        <v>19370545.300000001</v>
      </c>
      <c r="T215" s="208">
        <v>19528540.16</v>
      </c>
      <c r="U215" s="208">
        <v>19789138.050000001</v>
      </c>
      <c r="V215" s="208">
        <v>19302467.390000001</v>
      </c>
      <c r="W215" s="208">
        <v>17886107.530000001</v>
      </c>
      <c r="X215" s="208">
        <v>17290131.699999999</v>
      </c>
      <c r="Y215" s="209">
        <f t="shared" si="5"/>
        <v>219139520.41</v>
      </c>
    </row>
    <row r="216" spans="9:25" ht="15" customHeight="1" x14ac:dyDescent="0.3">
      <c r="I216" s="7" t="str">
        <f t="shared" si="4"/>
        <v>446</v>
      </c>
      <c r="J216" s="41" t="s">
        <v>173</v>
      </c>
      <c r="K216" s="207" t="s">
        <v>637</v>
      </c>
      <c r="L216" s="207" t="s">
        <v>638</v>
      </c>
      <c r="M216" s="207" t="s">
        <v>276</v>
      </c>
      <c r="N216" s="207" t="s">
        <v>276</v>
      </c>
      <c r="O216" s="207" t="s">
        <v>276</v>
      </c>
      <c r="P216" s="207" t="s">
        <v>276</v>
      </c>
      <c r="Q216" s="207" t="s">
        <v>276</v>
      </c>
      <c r="R216" s="207" t="s">
        <v>276</v>
      </c>
      <c r="S216" s="207" t="s">
        <v>276</v>
      </c>
      <c r="T216" s="207" t="s">
        <v>276</v>
      </c>
      <c r="U216" s="207" t="s">
        <v>276</v>
      </c>
      <c r="V216" s="207" t="s">
        <v>276</v>
      </c>
      <c r="W216" s="207" t="s">
        <v>276</v>
      </c>
      <c r="X216" s="207" t="s">
        <v>276</v>
      </c>
      <c r="Y216" s="209">
        <f t="shared" si="5"/>
        <v>0</v>
      </c>
    </row>
    <row r="217" spans="9:25" ht="15" customHeight="1" x14ac:dyDescent="0.3">
      <c r="I217" s="7" t="str">
        <f t="shared" si="4"/>
        <v>447</v>
      </c>
      <c r="J217" s="41" t="s">
        <v>173</v>
      </c>
      <c r="K217" s="207" t="s">
        <v>639</v>
      </c>
      <c r="L217" s="207" t="s">
        <v>640</v>
      </c>
      <c r="M217" s="208">
        <v>205661</v>
      </c>
      <c r="N217" s="208">
        <v>218851.8</v>
      </c>
      <c r="O217" s="208">
        <v>186972.4</v>
      </c>
      <c r="P217" s="208">
        <v>134303</v>
      </c>
      <c r="Q217" s="208">
        <v>159122.6</v>
      </c>
      <c r="R217" s="208">
        <v>128896</v>
      </c>
      <c r="S217" s="208">
        <v>142855.20000000001</v>
      </c>
      <c r="T217" s="208">
        <v>147508.6</v>
      </c>
      <c r="U217" s="208">
        <v>187863.2</v>
      </c>
      <c r="V217" s="208">
        <v>154279.20000000001</v>
      </c>
      <c r="W217" s="208">
        <v>194695</v>
      </c>
      <c r="X217" s="208">
        <v>164767</v>
      </c>
      <c r="Y217" s="209">
        <f t="shared" si="5"/>
        <v>2025775</v>
      </c>
    </row>
    <row r="218" spans="9:25" ht="15" customHeight="1" x14ac:dyDescent="0.3">
      <c r="I218" s="7" t="str">
        <f t="shared" si="4"/>
        <v>448</v>
      </c>
      <c r="J218" s="41" t="s">
        <v>173</v>
      </c>
      <c r="K218" s="207" t="s">
        <v>641</v>
      </c>
      <c r="L218" s="207" t="s">
        <v>642</v>
      </c>
      <c r="M218" s="207" t="s">
        <v>276</v>
      </c>
      <c r="N218" s="207" t="s">
        <v>276</v>
      </c>
      <c r="O218" s="207" t="s">
        <v>276</v>
      </c>
      <c r="P218" s="207" t="s">
        <v>276</v>
      </c>
      <c r="Q218" s="207" t="s">
        <v>276</v>
      </c>
      <c r="R218" s="207" t="s">
        <v>276</v>
      </c>
      <c r="S218" s="207" t="s">
        <v>276</v>
      </c>
      <c r="T218" s="207" t="s">
        <v>276</v>
      </c>
      <c r="U218" s="207" t="s">
        <v>276</v>
      </c>
      <c r="V218" s="207" t="s">
        <v>276</v>
      </c>
      <c r="W218" s="207" t="s">
        <v>276</v>
      </c>
      <c r="X218" s="207" t="s">
        <v>276</v>
      </c>
      <c r="Y218" s="209">
        <f t="shared" si="5"/>
        <v>0</v>
      </c>
    </row>
    <row r="219" spans="9:25" ht="15" customHeight="1" x14ac:dyDescent="0.3">
      <c r="I219" s="7" t="str">
        <f t="shared" si="4"/>
        <v>449</v>
      </c>
      <c r="J219" s="41" t="s">
        <v>173</v>
      </c>
      <c r="K219" s="207" t="s">
        <v>643</v>
      </c>
      <c r="L219" s="207" t="s">
        <v>644</v>
      </c>
      <c r="M219" s="207" t="s">
        <v>276</v>
      </c>
      <c r="N219" s="207" t="s">
        <v>276</v>
      </c>
      <c r="O219" s="207" t="s">
        <v>276</v>
      </c>
      <c r="P219" s="207" t="s">
        <v>276</v>
      </c>
      <c r="Q219" s="207" t="s">
        <v>276</v>
      </c>
      <c r="R219" s="207" t="s">
        <v>276</v>
      </c>
      <c r="S219" s="207" t="s">
        <v>276</v>
      </c>
      <c r="T219" s="207" t="s">
        <v>276</v>
      </c>
      <c r="U219" s="207" t="s">
        <v>276</v>
      </c>
      <c r="V219" s="207" t="s">
        <v>276</v>
      </c>
      <c r="W219" s="207" t="s">
        <v>276</v>
      </c>
      <c r="X219" s="207" t="s">
        <v>276</v>
      </c>
      <c r="Y219" s="209">
        <f t="shared" si="5"/>
        <v>0</v>
      </c>
    </row>
    <row r="220" spans="9:25" ht="15" customHeight="1" x14ac:dyDescent="0.3">
      <c r="I220" s="7" t="str">
        <f t="shared" si="4"/>
        <v>450</v>
      </c>
      <c r="J220" s="41" t="s">
        <v>173</v>
      </c>
      <c r="K220" s="207" t="s">
        <v>645</v>
      </c>
      <c r="L220" s="207" t="s">
        <v>646</v>
      </c>
      <c r="M220" s="207" t="s">
        <v>276</v>
      </c>
      <c r="N220" s="207" t="s">
        <v>276</v>
      </c>
      <c r="O220" s="207" t="s">
        <v>276</v>
      </c>
      <c r="P220" s="207" t="s">
        <v>276</v>
      </c>
      <c r="Q220" s="207" t="s">
        <v>276</v>
      </c>
      <c r="R220" s="207" t="s">
        <v>276</v>
      </c>
      <c r="S220" s="207" t="s">
        <v>276</v>
      </c>
      <c r="T220" s="207" t="s">
        <v>276</v>
      </c>
      <c r="U220" s="207" t="s">
        <v>276</v>
      </c>
      <c r="V220" s="207" t="s">
        <v>276</v>
      </c>
      <c r="W220" s="207" t="s">
        <v>276</v>
      </c>
      <c r="X220" s="207" t="s">
        <v>276</v>
      </c>
      <c r="Y220" s="209">
        <f t="shared" si="5"/>
        <v>0</v>
      </c>
    </row>
    <row r="221" spans="9:25" ht="15" customHeight="1" x14ac:dyDescent="0.3">
      <c r="I221" s="7" t="str">
        <f t="shared" si="4"/>
        <v>451</v>
      </c>
      <c r="J221" s="41" t="s">
        <v>173</v>
      </c>
      <c r="K221" s="207" t="s">
        <v>647</v>
      </c>
      <c r="L221" s="207" t="s">
        <v>648</v>
      </c>
      <c r="M221" s="208">
        <v>1786944.68</v>
      </c>
      <c r="N221" s="208">
        <v>1785752.48</v>
      </c>
      <c r="O221" s="208">
        <v>1787284.01</v>
      </c>
      <c r="P221" s="208">
        <v>1787059.02</v>
      </c>
      <c r="Q221" s="208">
        <v>1787232.09</v>
      </c>
      <c r="R221" s="208">
        <v>1786438.3</v>
      </c>
      <c r="S221" s="208">
        <v>1787224.88</v>
      </c>
      <c r="T221" s="208">
        <v>1787227.59</v>
      </c>
      <c r="U221" s="208">
        <v>1787316.76</v>
      </c>
      <c r="V221" s="208">
        <v>1787404.91</v>
      </c>
      <c r="W221" s="208">
        <v>1787494.09</v>
      </c>
      <c r="X221" s="208">
        <v>1787585.31</v>
      </c>
      <c r="Y221" s="209">
        <f t="shared" si="5"/>
        <v>21444964.119999997</v>
      </c>
    </row>
    <row r="222" spans="9:25" ht="15" customHeight="1" x14ac:dyDescent="0.3">
      <c r="I222" s="7" t="str">
        <f t="shared" si="4"/>
        <v>453</v>
      </c>
      <c r="J222" s="41" t="s">
        <v>173</v>
      </c>
      <c r="K222" s="207" t="s">
        <v>649</v>
      </c>
      <c r="L222" s="207" t="s">
        <v>650</v>
      </c>
      <c r="M222" s="207" t="s">
        <v>276</v>
      </c>
      <c r="N222" s="207" t="s">
        <v>276</v>
      </c>
      <c r="O222" s="207" t="s">
        <v>276</v>
      </c>
      <c r="P222" s="207" t="s">
        <v>276</v>
      </c>
      <c r="Q222" s="207" t="s">
        <v>276</v>
      </c>
      <c r="R222" s="207" t="s">
        <v>276</v>
      </c>
      <c r="S222" s="207" t="s">
        <v>276</v>
      </c>
      <c r="T222" s="207" t="s">
        <v>276</v>
      </c>
      <c r="U222" s="207" t="s">
        <v>276</v>
      </c>
      <c r="V222" s="207" t="s">
        <v>276</v>
      </c>
      <c r="W222" s="207" t="s">
        <v>276</v>
      </c>
      <c r="X222" s="207" t="s">
        <v>276</v>
      </c>
      <c r="Y222" s="209">
        <f t="shared" si="5"/>
        <v>0</v>
      </c>
    </row>
    <row r="223" spans="9:25" ht="15" customHeight="1" x14ac:dyDescent="0.3">
      <c r="I223" s="7" t="str">
        <f t="shared" si="4"/>
        <v>454</v>
      </c>
      <c r="J223" s="41" t="s">
        <v>173</v>
      </c>
      <c r="K223" s="207" t="s">
        <v>651</v>
      </c>
      <c r="L223" s="207" t="s">
        <v>652</v>
      </c>
      <c r="M223" s="208">
        <v>1233333.75</v>
      </c>
      <c r="N223" s="208">
        <v>1638474.85</v>
      </c>
      <c r="O223" s="208">
        <v>1222579.28</v>
      </c>
      <c r="P223" s="208">
        <v>1241948.24</v>
      </c>
      <c r="Q223" s="208">
        <v>1203849.1000000001</v>
      </c>
      <c r="R223" s="208">
        <v>1205771.18</v>
      </c>
      <c r="S223" s="208">
        <v>1209470.73</v>
      </c>
      <c r="T223" s="208">
        <v>1288556.82</v>
      </c>
      <c r="U223" s="208">
        <v>1218860.73</v>
      </c>
      <c r="V223" s="208">
        <v>1237661.45</v>
      </c>
      <c r="W223" s="208">
        <v>1222498.98</v>
      </c>
      <c r="X223" s="208">
        <v>1232452.8600000001</v>
      </c>
      <c r="Y223" s="209">
        <f t="shared" si="5"/>
        <v>15155457.970000001</v>
      </c>
    </row>
    <row r="224" spans="9:25" ht="15" customHeight="1" x14ac:dyDescent="0.3">
      <c r="I224" s="7" t="str">
        <f t="shared" si="4"/>
        <v>455</v>
      </c>
      <c r="J224" s="41" t="s">
        <v>173</v>
      </c>
      <c r="K224" s="207" t="s">
        <v>653</v>
      </c>
      <c r="L224" s="207" t="s">
        <v>654</v>
      </c>
      <c r="M224" s="207" t="s">
        <v>276</v>
      </c>
      <c r="N224" s="207" t="s">
        <v>276</v>
      </c>
      <c r="O224" s="207" t="s">
        <v>276</v>
      </c>
      <c r="P224" s="207" t="s">
        <v>276</v>
      </c>
      <c r="Q224" s="207" t="s">
        <v>276</v>
      </c>
      <c r="R224" s="207" t="s">
        <v>276</v>
      </c>
      <c r="S224" s="207" t="s">
        <v>276</v>
      </c>
      <c r="T224" s="207" t="s">
        <v>276</v>
      </c>
      <c r="U224" s="207" t="s">
        <v>276</v>
      </c>
      <c r="V224" s="207" t="s">
        <v>276</v>
      </c>
      <c r="W224" s="207" t="s">
        <v>276</v>
      </c>
      <c r="X224" s="207" t="s">
        <v>276</v>
      </c>
      <c r="Y224" s="209">
        <f t="shared" si="5"/>
        <v>0</v>
      </c>
    </row>
    <row r="225" spans="9:25" ht="15" customHeight="1" x14ac:dyDescent="0.3">
      <c r="I225" s="7" t="str">
        <f t="shared" ref="I225:I288" si="6">LEFT(RIGHT(K225,6),3)</f>
        <v>456</v>
      </c>
      <c r="J225" s="41" t="s">
        <v>173</v>
      </c>
      <c r="K225" s="207" t="s">
        <v>655</v>
      </c>
      <c r="L225" s="207" t="s">
        <v>656</v>
      </c>
      <c r="M225" s="208">
        <v>-2090400.08</v>
      </c>
      <c r="N225" s="208">
        <v>-4758594.6900000004</v>
      </c>
      <c r="O225" s="208">
        <v>4930429.28</v>
      </c>
      <c r="P225" s="208">
        <v>4819808.2699999996</v>
      </c>
      <c r="Q225" s="208">
        <v>10549603.25</v>
      </c>
      <c r="R225" s="208">
        <v>3915868.98</v>
      </c>
      <c r="S225" s="208">
        <v>2700080.55</v>
      </c>
      <c r="T225" s="208">
        <v>4971986.8099999996</v>
      </c>
      <c r="U225" s="208">
        <v>-8777033.3300000001</v>
      </c>
      <c r="V225" s="208">
        <v>-4658442.58</v>
      </c>
      <c r="W225" s="208">
        <v>-8937044.6500000004</v>
      </c>
      <c r="X225" s="208">
        <v>869482.12</v>
      </c>
      <c r="Y225" s="209">
        <f t="shared" si="5"/>
        <v>3535743.9299999969</v>
      </c>
    </row>
    <row r="226" spans="9:25" ht="15" customHeight="1" x14ac:dyDescent="0.3">
      <c r="I226" s="7" t="str">
        <f t="shared" si="6"/>
        <v>456</v>
      </c>
      <c r="J226" s="41" t="s">
        <v>173</v>
      </c>
      <c r="K226" s="207" t="s">
        <v>657</v>
      </c>
      <c r="L226" s="207" t="s">
        <v>658</v>
      </c>
      <c r="M226" s="208">
        <v>715644.95</v>
      </c>
      <c r="N226" s="208">
        <v>715644.95</v>
      </c>
      <c r="O226" s="208">
        <v>115644.95</v>
      </c>
      <c r="P226" s="208">
        <v>715644.95</v>
      </c>
      <c r="Q226" s="208">
        <v>715644.95</v>
      </c>
      <c r="R226" s="208">
        <v>679467.75</v>
      </c>
      <c r="S226" s="208">
        <v>679467.75</v>
      </c>
      <c r="T226" s="208">
        <v>679467.75</v>
      </c>
      <c r="U226" s="208">
        <v>679467.75</v>
      </c>
      <c r="V226" s="208">
        <v>715644.95</v>
      </c>
      <c r="W226" s="208">
        <v>715644.95</v>
      </c>
      <c r="X226" s="208">
        <v>715644.95</v>
      </c>
      <c r="Y226" s="209">
        <f t="shared" ref="Y226:Y289" si="7">SUM(M226:X226)</f>
        <v>7843030.6000000006</v>
      </c>
    </row>
    <row r="227" spans="9:25" ht="15" customHeight="1" x14ac:dyDescent="0.3">
      <c r="I227" s="7" t="str">
        <f t="shared" si="6"/>
        <v>457</v>
      </c>
      <c r="J227" s="41" t="s">
        <v>173</v>
      </c>
      <c r="K227" s="207" t="s">
        <v>659</v>
      </c>
      <c r="L227" s="207" t="s">
        <v>660</v>
      </c>
      <c r="M227" s="207" t="s">
        <v>276</v>
      </c>
      <c r="N227" s="207" t="s">
        <v>276</v>
      </c>
      <c r="O227" s="207" t="s">
        <v>276</v>
      </c>
      <c r="P227" s="207" t="s">
        <v>276</v>
      </c>
      <c r="Q227" s="207" t="s">
        <v>276</v>
      </c>
      <c r="R227" s="207" t="s">
        <v>276</v>
      </c>
      <c r="S227" s="207" t="s">
        <v>276</v>
      </c>
      <c r="T227" s="207" t="s">
        <v>276</v>
      </c>
      <c r="U227" s="207" t="s">
        <v>276</v>
      </c>
      <c r="V227" s="207" t="s">
        <v>276</v>
      </c>
      <c r="W227" s="207" t="s">
        <v>276</v>
      </c>
      <c r="X227" s="207" t="s">
        <v>276</v>
      </c>
      <c r="Y227" s="209">
        <f t="shared" si="7"/>
        <v>0</v>
      </c>
    </row>
    <row r="228" spans="9:25" ht="15" customHeight="1" x14ac:dyDescent="0.3">
      <c r="I228" s="7" t="str">
        <f t="shared" si="6"/>
        <v>457</v>
      </c>
      <c r="J228" s="41" t="s">
        <v>173</v>
      </c>
      <c r="K228" s="207" t="s">
        <v>661</v>
      </c>
      <c r="L228" s="207" t="s">
        <v>662</v>
      </c>
      <c r="M228" s="207" t="s">
        <v>276</v>
      </c>
      <c r="N228" s="207" t="s">
        <v>276</v>
      </c>
      <c r="O228" s="207" t="s">
        <v>276</v>
      </c>
      <c r="P228" s="207" t="s">
        <v>276</v>
      </c>
      <c r="Q228" s="207" t="s">
        <v>276</v>
      </c>
      <c r="R228" s="207" t="s">
        <v>276</v>
      </c>
      <c r="S228" s="207" t="s">
        <v>276</v>
      </c>
      <c r="T228" s="207" t="s">
        <v>276</v>
      </c>
      <c r="U228" s="207" t="s">
        <v>276</v>
      </c>
      <c r="V228" s="207" t="s">
        <v>276</v>
      </c>
      <c r="W228" s="207" t="s">
        <v>276</v>
      </c>
      <c r="X228" s="207" t="s">
        <v>276</v>
      </c>
      <c r="Y228" s="209">
        <f t="shared" si="7"/>
        <v>0</v>
      </c>
    </row>
    <row r="229" spans="9:25" ht="15" customHeight="1" x14ac:dyDescent="0.3">
      <c r="I229" s="7" t="str">
        <f t="shared" si="6"/>
        <v>458</v>
      </c>
      <c r="J229" s="41" t="s">
        <v>173</v>
      </c>
      <c r="K229" s="207" t="s">
        <v>663</v>
      </c>
      <c r="L229" s="207" t="s">
        <v>664</v>
      </c>
      <c r="M229" s="207" t="s">
        <v>276</v>
      </c>
      <c r="N229" s="207" t="s">
        <v>276</v>
      </c>
      <c r="O229" s="207" t="s">
        <v>276</v>
      </c>
      <c r="P229" s="207" t="s">
        <v>276</v>
      </c>
      <c r="Q229" s="207" t="s">
        <v>276</v>
      </c>
      <c r="R229" s="207" t="s">
        <v>276</v>
      </c>
      <c r="S229" s="207" t="s">
        <v>276</v>
      </c>
      <c r="T229" s="207" t="s">
        <v>276</v>
      </c>
      <c r="U229" s="207" t="s">
        <v>276</v>
      </c>
      <c r="V229" s="207" t="s">
        <v>276</v>
      </c>
      <c r="W229" s="207" t="s">
        <v>276</v>
      </c>
      <c r="X229" s="207" t="s">
        <v>276</v>
      </c>
      <c r="Y229" s="209">
        <f t="shared" si="7"/>
        <v>0</v>
      </c>
    </row>
    <row r="230" spans="9:25" ht="15" customHeight="1" x14ac:dyDescent="0.3">
      <c r="I230" s="7" t="str">
        <f t="shared" si="6"/>
        <v>480</v>
      </c>
      <c r="J230" s="41" t="s">
        <v>173</v>
      </c>
      <c r="K230" s="207" t="s">
        <v>665</v>
      </c>
      <c r="L230" s="207" t="s">
        <v>666</v>
      </c>
      <c r="M230" s="207" t="s">
        <v>276</v>
      </c>
      <c r="N230" s="207" t="s">
        <v>276</v>
      </c>
      <c r="O230" s="207" t="s">
        <v>276</v>
      </c>
      <c r="P230" s="207" t="s">
        <v>276</v>
      </c>
      <c r="Q230" s="207" t="s">
        <v>276</v>
      </c>
      <c r="R230" s="207" t="s">
        <v>276</v>
      </c>
      <c r="S230" s="207" t="s">
        <v>276</v>
      </c>
      <c r="T230" s="207" t="s">
        <v>276</v>
      </c>
      <c r="U230" s="207" t="s">
        <v>276</v>
      </c>
      <c r="V230" s="207" t="s">
        <v>276</v>
      </c>
      <c r="W230" s="207" t="s">
        <v>276</v>
      </c>
      <c r="X230" s="207" t="s">
        <v>276</v>
      </c>
      <c r="Y230" s="209">
        <f t="shared" si="7"/>
        <v>0</v>
      </c>
    </row>
    <row r="231" spans="9:25" ht="15" customHeight="1" x14ac:dyDescent="0.3">
      <c r="I231" s="7" t="str">
        <f t="shared" si="6"/>
        <v>481</v>
      </c>
      <c r="J231" s="41" t="s">
        <v>173</v>
      </c>
      <c r="K231" s="207" t="s">
        <v>667</v>
      </c>
      <c r="L231" s="207" t="s">
        <v>668</v>
      </c>
      <c r="M231" s="207" t="s">
        <v>276</v>
      </c>
      <c r="N231" s="207" t="s">
        <v>276</v>
      </c>
      <c r="O231" s="207" t="s">
        <v>276</v>
      </c>
      <c r="P231" s="207" t="s">
        <v>276</v>
      </c>
      <c r="Q231" s="207" t="s">
        <v>276</v>
      </c>
      <c r="R231" s="207" t="s">
        <v>276</v>
      </c>
      <c r="S231" s="207" t="s">
        <v>276</v>
      </c>
      <c r="T231" s="207" t="s">
        <v>276</v>
      </c>
      <c r="U231" s="207" t="s">
        <v>276</v>
      </c>
      <c r="V231" s="207" t="s">
        <v>276</v>
      </c>
      <c r="W231" s="207" t="s">
        <v>276</v>
      </c>
      <c r="X231" s="207" t="s">
        <v>276</v>
      </c>
      <c r="Y231" s="209">
        <f t="shared" si="7"/>
        <v>0</v>
      </c>
    </row>
    <row r="232" spans="9:25" ht="15" customHeight="1" x14ac:dyDescent="0.3">
      <c r="I232" s="7" t="str">
        <f t="shared" si="6"/>
        <v>482</v>
      </c>
      <c r="J232" s="41" t="s">
        <v>173</v>
      </c>
      <c r="K232" s="207" t="s">
        <v>669</v>
      </c>
      <c r="L232" s="207" t="s">
        <v>670</v>
      </c>
      <c r="M232" s="207" t="s">
        <v>276</v>
      </c>
      <c r="N232" s="207" t="s">
        <v>276</v>
      </c>
      <c r="O232" s="207" t="s">
        <v>276</v>
      </c>
      <c r="P232" s="207" t="s">
        <v>276</v>
      </c>
      <c r="Q232" s="207" t="s">
        <v>276</v>
      </c>
      <c r="R232" s="207" t="s">
        <v>276</v>
      </c>
      <c r="S232" s="207" t="s">
        <v>276</v>
      </c>
      <c r="T232" s="207" t="s">
        <v>276</v>
      </c>
      <c r="U232" s="207" t="s">
        <v>276</v>
      </c>
      <c r="V232" s="207" t="s">
        <v>276</v>
      </c>
      <c r="W232" s="207" t="s">
        <v>276</v>
      </c>
      <c r="X232" s="207" t="s">
        <v>276</v>
      </c>
      <c r="Y232" s="209">
        <f t="shared" si="7"/>
        <v>0</v>
      </c>
    </row>
    <row r="233" spans="9:25" ht="15" customHeight="1" x14ac:dyDescent="0.3">
      <c r="I233" s="7" t="str">
        <f t="shared" si="6"/>
        <v>483</v>
      </c>
      <c r="J233" s="41" t="s">
        <v>173</v>
      </c>
      <c r="K233" s="207" t="s">
        <v>671</v>
      </c>
      <c r="L233" s="207" t="s">
        <v>672</v>
      </c>
      <c r="M233" s="207" t="s">
        <v>276</v>
      </c>
      <c r="N233" s="207" t="s">
        <v>276</v>
      </c>
      <c r="O233" s="207" t="s">
        <v>276</v>
      </c>
      <c r="P233" s="207" t="s">
        <v>276</v>
      </c>
      <c r="Q233" s="207" t="s">
        <v>276</v>
      </c>
      <c r="R233" s="207" t="s">
        <v>276</v>
      </c>
      <c r="S233" s="207" t="s">
        <v>276</v>
      </c>
      <c r="T233" s="207" t="s">
        <v>276</v>
      </c>
      <c r="U233" s="207" t="s">
        <v>276</v>
      </c>
      <c r="V233" s="207" t="s">
        <v>276</v>
      </c>
      <c r="W233" s="207" t="s">
        <v>276</v>
      </c>
      <c r="X233" s="207" t="s">
        <v>276</v>
      </c>
      <c r="Y233" s="209">
        <f t="shared" si="7"/>
        <v>0</v>
      </c>
    </row>
    <row r="234" spans="9:25" ht="15" customHeight="1" x14ac:dyDescent="0.3">
      <c r="I234" s="7" t="str">
        <f t="shared" si="6"/>
        <v>484</v>
      </c>
      <c r="J234" s="41" t="s">
        <v>173</v>
      </c>
      <c r="K234" s="207" t="s">
        <v>673</v>
      </c>
      <c r="L234" s="207" t="s">
        <v>674</v>
      </c>
      <c r="M234" s="207" t="s">
        <v>276</v>
      </c>
      <c r="N234" s="207" t="s">
        <v>276</v>
      </c>
      <c r="O234" s="207" t="s">
        <v>276</v>
      </c>
      <c r="P234" s="207" t="s">
        <v>276</v>
      </c>
      <c r="Q234" s="207" t="s">
        <v>276</v>
      </c>
      <c r="R234" s="207" t="s">
        <v>276</v>
      </c>
      <c r="S234" s="207" t="s">
        <v>276</v>
      </c>
      <c r="T234" s="207" t="s">
        <v>276</v>
      </c>
      <c r="U234" s="207" t="s">
        <v>276</v>
      </c>
      <c r="V234" s="207" t="s">
        <v>276</v>
      </c>
      <c r="W234" s="207" t="s">
        <v>276</v>
      </c>
      <c r="X234" s="207" t="s">
        <v>276</v>
      </c>
      <c r="Y234" s="209">
        <f t="shared" si="7"/>
        <v>0</v>
      </c>
    </row>
    <row r="235" spans="9:25" ht="15" customHeight="1" x14ac:dyDescent="0.3">
      <c r="I235" s="7" t="str">
        <f t="shared" si="6"/>
        <v>485</v>
      </c>
      <c r="J235" s="41" t="s">
        <v>173</v>
      </c>
      <c r="K235" s="207" t="s">
        <v>675</v>
      </c>
      <c r="L235" s="207" t="s">
        <v>676</v>
      </c>
      <c r="M235" s="207" t="s">
        <v>276</v>
      </c>
      <c r="N235" s="207" t="s">
        <v>276</v>
      </c>
      <c r="O235" s="207" t="s">
        <v>276</v>
      </c>
      <c r="P235" s="207" t="s">
        <v>276</v>
      </c>
      <c r="Q235" s="207" t="s">
        <v>276</v>
      </c>
      <c r="R235" s="207" t="s">
        <v>276</v>
      </c>
      <c r="S235" s="207" t="s">
        <v>276</v>
      </c>
      <c r="T235" s="207" t="s">
        <v>276</v>
      </c>
      <c r="U235" s="207" t="s">
        <v>276</v>
      </c>
      <c r="V235" s="207" t="s">
        <v>276</v>
      </c>
      <c r="W235" s="207" t="s">
        <v>276</v>
      </c>
      <c r="X235" s="207" t="s">
        <v>276</v>
      </c>
      <c r="Y235" s="209">
        <f t="shared" si="7"/>
        <v>0</v>
      </c>
    </row>
    <row r="236" spans="9:25" ht="15" customHeight="1" x14ac:dyDescent="0.3">
      <c r="I236" s="7" t="str">
        <f t="shared" si="6"/>
        <v>487</v>
      </c>
      <c r="J236" s="41" t="s">
        <v>173</v>
      </c>
      <c r="K236" s="207" t="s">
        <v>677</v>
      </c>
      <c r="L236" s="207" t="s">
        <v>678</v>
      </c>
      <c r="M236" s="207" t="s">
        <v>276</v>
      </c>
      <c r="N236" s="207" t="s">
        <v>276</v>
      </c>
      <c r="O236" s="207" t="s">
        <v>276</v>
      </c>
      <c r="P236" s="207" t="s">
        <v>276</v>
      </c>
      <c r="Q236" s="207" t="s">
        <v>276</v>
      </c>
      <c r="R236" s="207" t="s">
        <v>276</v>
      </c>
      <c r="S236" s="207" t="s">
        <v>276</v>
      </c>
      <c r="T236" s="207" t="s">
        <v>276</v>
      </c>
      <c r="U236" s="207" t="s">
        <v>276</v>
      </c>
      <c r="V236" s="207" t="s">
        <v>276</v>
      </c>
      <c r="W236" s="207" t="s">
        <v>276</v>
      </c>
      <c r="X236" s="207" t="s">
        <v>276</v>
      </c>
      <c r="Y236" s="209">
        <f t="shared" si="7"/>
        <v>0</v>
      </c>
    </row>
    <row r="237" spans="9:25" ht="15" customHeight="1" x14ac:dyDescent="0.3">
      <c r="I237" s="7" t="str">
        <f t="shared" si="6"/>
        <v>488</v>
      </c>
      <c r="J237" s="41" t="s">
        <v>173</v>
      </c>
      <c r="K237" s="207" t="s">
        <v>679</v>
      </c>
      <c r="L237" s="207" t="s">
        <v>680</v>
      </c>
      <c r="M237" s="207" t="s">
        <v>276</v>
      </c>
      <c r="N237" s="207" t="s">
        <v>276</v>
      </c>
      <c r="O237" s="207" t="s">
        <v>276</v>
      </c>
      <c r="P237" s="207" t="s">
        <v>276</v>
      </c>
      <c r="Q237" s="207" t="s">
        <v>276</v>
      </c>
      <c r="R237" s="207" t="s">
        <v>276</v>
      </c>
      <c r="S237" s="207" t="s">
        <v>276</v>
      </c>
      <c r="T237" s="207" t="s">
        <v>276</v>
      </c>
      <c r="U237" s="207" t="s">
        <v>276</v>
      </c>
      <c r="V237" s="207" t="s">
        <v>276</v>
      </c>
      <c r="W237" s="207" t="s">
        <v>276</v>
      </c>
      <c r="X237" s="207" t="s">
        <v>276</v>
      </c>
      <c r="Y237" s="209">
        <f t="shared" si="7"/>
        <v>0</v>
      </c>
    </row>
    <row r="238" spans="9:25" ht="15" customHeight="1" x14ac:dyDescent="0.3">
      <c r="I238" s="7" t="str">
        <f t="shared" si="6"/>
        <v>489</v>
      </c>
      <c r="J238" s="41" t="s">
        <v>173</v>
      </c>
      <c r="K238" s="207" t="s">
        <v>681</v>
      </c>
      <c r="L238" s="207" t="s">
        <v>682</v>
      </c>
      <c r="M238" s="207" t="s">
        <v>276</v>
      </c>
      <c r="N238" s="207" t="s">
        <v>276</v>
      </c>
      <c r="O238" s="207" t="s">
        <v>276</v>
      </c>
      <c r="P238" s="207" t="s">
        <v>276</v>
      </c>
      <c r="Q238" s="207" t="s">
        <v>276</v>
      </c>
      <c r="R238" s="207" t="s">
        <v>276</v>
      </c>
      <c r="S238" s="207" t="s">
        <v>276</v>
      </c>
      <c r="T238" s="207" t="s">
        <v>276</v>
      </c>
      <c r="U238" s="207" t="s">
        <v>276</v>
      </c>
      <c r="V238" s="207" t="s">
        <v>276</v>
      </c>
      <c r="W238" s="207" t="s">
        <v>276</v>
      </c>
      <c r="X238" s="207" t="s">
        <v>276</v>
      </c>
      <c r="Y238" s="209">
        <f t="shared" si="7"/>
        <v>0</v>
      </c>
    </row>
    <row r="239" spans="9:25" ht="15" customHeight="1" x14ac:dyDescent="0.3">
      <c r="I239" s="7" t="str">
        <f t="shared" si="6"/>
        <v>489</v>
      </c>
      <c r="J239" s="41" t="s">
        <v>173</v>
      </c>
      <c r="K239" s="207" t="s">
        <v>683</v>
      </c>
      <c r="L239" s="207" t="s">
        <v>684</v>
      </c>
      <c r="M239" s="207" t="s">
        <v>276</v>
      </c>
      <c r="N239" s="207" t="s">
        <v>276</v>
      </c>
      <c r="O239" s="207" t="s">
        <v>276</v>
      </c>
      <c r="P239" s="207" t="s">
        <v>276</v>
      </c>
      <c r="Q239" s="207" t="s">
        <v>276</v>
      </c>
      <c r="R239" s="207" t="s">
        <v>276</v>
      </c>
      <c r="S239" s="207" t="s">
        <v>276</v>
      </c>
      <c r="T239" s="207" t="s">
        <v>276</v>
      </c>
      <c r="U239" s="207" t="s">
        <v>276</v>
      </c>
      <c r="V239" s="207" t="s">
        <v>276</v>
      </c>
      <c r="W239" s="207" t="s">
        <v>276</v>
      </c>
      <c r="X239" s="207" t="s">
        <v>276</v>
      </c>
      <c r="Y239" s="209">
        <f t="shared" si="7"/>
        <v>0</v>
      </c>
    </row>
    <row r="240" spans="9:25" ht="15" customHeight="1" x14ac:dyDescent="0.3">
      <c r="I240" s="7" t="str">
        <f t="shared" si="6"/>
        <v>489</v>
      </c>
      <c r="J240" s="41" t="s">
        <v>173</v>
      </c>
      <c r="K240" s="207" t="s">
        <v>685</v>
      </c>
      <c r="L240" s="207" t="s">
        <v>686</v>
      </c>
      <c r="M240" s="207" t="s">
        <v>276</v>
      </c>
      <c r="N240" s="207" t="s">
        <v>276</v>
      </c>
      <c r="O240" s="207" t="s">
        <v>276</v>
      </c>
      <c r="P240" s="207" t="s">
        <v>276</v>
      </c>
      <c r="Q240" s="207" t="s">
        <v>276</v>
      </c>
      <c r="R240" s="207" t="s">
        <v>276</v>
      </c>
      <c r="S240" s="207" t="s">
        <v>276</v>
      </c>
      <c r="T240" s="207" t="s">
        <v>276</v>
      </c>
      <c r="U240" s="207" t="s">
        <v>276</v>
      </c>
      <c r="V240" s="207" t="s">
        <v>276</v>
      </c>
      <c r="W240" s="207" t="s">
        <v>276</v>
      </c>
      <c r="X240" s="207" t="s">
        <v>276</v>
      </c>
      <c r="Y240" s="209">
        <f t="shared" si="7"/>
        <v>0</v>
      </c>
    </row>
    <row r="241" spans="9:25" ht="15" customHeight="1" x14ac:dyDescent="0.3">
      <c r="I241" s="7" t="str">
        <f t="shared" si="6"/>
        <v>489</v>
      </c>
      <c r="J241" s="41" t="s">
        <v>173</v>
      </c>
      <c r="K241" s="207" t="s">
        <v>687</v>
      </c>
      <c r="L241" s="207" t="s">
        <v>688</v>
      </c>
      <c r="M241" s="207" t="s">
        <v>276</v>
      </c>
      <c r="N241" s="207" t="s">
        <v>276</v>
      </c>
      <c r="O241" s="207" t="s">
        <v>276</v>
      </c>
      <c r="P241" s="207" t="s">
        <v>276</v>
      </c>
      <c r="Q241" s="207" t="s">
        <v>276</v>
      </c>
      <c r="R241" s="207" t="s">
        <v>276</v>
      </c>
      <c r="S241" s="207" t="s">
        <v>276</v>
      </c>
      <c r="T241" s="207" t="s">
        <v>276</v>
      </c>
      <c r="U241" s="207" t="s">
        <v>276</v>
      </c>
      <c r="V241" s="207" t="s">
        <v>276</v>
      </c>
      <c r="W241" s="207" t="s">
        <v>276</v>
      </c>
      <c r="X241" s="207" t="s">
        <v>276</v>
      </c>
      <c r="Y241" s="209">
        <f t="shared" si="7"/>
        <v>0</v>
      </c>
    </row>
    <row r="242" spans="9:25" ht="15" customHeight="1" x14ac:dyDescent="0.3">
      <c r="I242" s="7" t="str">
        <f t="shared" si="6"/>
        <v>490</v>
      </c>
      <c r="J242" s="41" t="s">
        <v>173</v>
      </c>
      <c r="K242" s="207" t="s">
        <v>689</v>
      </c>
      <c r="L242" s="207" t="s">
        <v>690</v>
      </c>
      <c r="M242" s="207" t="s">
        <v>276</v>
      </c>
      <c r="N242" s="207" t="s">
        <v>276</v>
      </c>
      <c r="O242" s="207" t="s">
        <v>276</v>
      </c>
      <c r="P242" s="207" t="s">
        <v>276</v>
      </c>
      <c r="Q242" s="207" t="s">
        <v>276</v>
      </c>
      <c r="R242" s="207" t="s">
        <v>276</v>
      </c>
      <c r="S242" s="207" t="s">
        <v>276</v>
      </c>
      <c r="T242" s="207" t="s">
        <v>276</v>
      </c>
      <c r="U242" s="207" t="s">
        <v>276</v>
      </c>
      <c r="V242" s="207" t="s">
        <v>276</v>
      </c>
      <c r="W242" s="207" t="s">
        <v>276</v>
      </c>
      <c r="X242" s="207" t="s">
        <v>276</v>
      </c>
      <c r="Y242" s="209">
        <f t="shared" si="7"/>
        <v>0</v>
      </c>
    </row>
    <row r="243" spans="9:25" ht="15" customHeight="1" x14ac:dyDescent="0.3">
      <c r="I243" s="7" t="str">
        <f t="shared" si="6"/>
        <v>491</v>
      </c>
      <c r="J243" s="41" t="s">
        <v>173</v>
      </c>
      <c r="K243" s="207" t="s">
        <v>691</v>
      </c>
      <c r="L243" s="207" t="s">
        <v>692</v>
      </c>
      <c r="M243" s="207" t="s">
        <v>276</v>
      </c>
      <c r="N243" s="207" t="s">
        <v>276</v>
      </c>
      <c r="O243" s="207" t="s">
        <v>276</v>
      </c>
      <c r="P243" s="207" t="s">
        <v>276</v>
      </c>
      <c r="Q243" s="207" t="s">
        <v>276</v>
      </c>
      <c r="R243" s="207" t="s">
        <v>276</v>
      </c>
      <c r="S243" s="207" t="s">
        <v>276</v>
      </c>
      <c r="T243" s="207" t="s">
        <v>276</v>
      </c>
      <c r="U243" s="207" t="s">
        <v>276</v>
      </c>
      <c r="V243" s="207" t="s">
        <v>276</v>
      </c>
      <c r="W243" s="207" t="s">
        <v>276</v>
      </c>
      <c r="X243" s="207" t="s">
        <v>276</v>
      </c>
      <c r="Y243" s="209">
        <f t="shared" si="7"/>
        <v>0</v>
      </c>
    </row>
    <row r="244" spans="9:25" ht="15" customHeight="1" x14ac:dyDescent="0.3">
      <c r="I244" s="7" t="str">
        <f t="shared" si="6"/>
        <v>492</v>
      </c>
      <c r="J244" s="41" t="s">
        <v>173</v>
      </c>
      <c r="K244" s="207" t="s">
        <v>693</v>
      </c>
      <c r="L244" s="207" t="s">
        <v>694</v>
      </c>
      <c r="M244" s="207" t="s">
        <v>276</v>
      </c>
      <c r="N244" s="207" t="s">
        <v>276</v>
      </c>
      <c r="O244" s="207" t="s">
        <v>276</v>
      </c>
      <c r="P244" s="207" t="s">
        <v>276</v>
      </c>
      <c r="Q244" s="207" t="s">
        <v>276</v>
      </c>
      <c r="R244" s="207" t="s">
        <v>276</v>
      </c>
      <c r="S244" s="207" t="s">
        <v>276</v>
      </c>
      <c r="T244" s="207" t="s">
        <v>276</v>
      </c>
      <c r="U244" s="207" t="s">
        <v>276</v>
      </c>
      <c r="V244" s="207" t="s">
        <v>276</v>
      </c>
      <c r="W244" s="207" t="s">
        <v>276</v>
      </c>
      <c r="X244" s="207" t="s">
        <v>276</v>
      </c>
      <c r="Y244" s="209">
        <f t="shared" si="7"/>
        <v>0</v>
      </c>
    </row>
    <row r="245" spans="9:25" ht="15" customHeight="1" x14ac:dyDescent="0.3">
      <c r="I245" s="7" t="str">
        <f t="shared" si="6"/>
        <v>493</v>
      </c>
      <c r="J245" s="41" t="s">
        <v>173</v>
      </c>
      <c r="K245" s="207" t="s">
        <v>695</v>
      </c>
      <c r="L245" s="207" t="s">
        <v>696</v>
      </c>
      <c r="M245" s="207" t="s">
        <v>276</v>
      </c>
      <c r="N245" s="207" t="s">
        <v>276</v>
      </c>
      <c r="O245" s="207" t="s">
        <v>276</v>
      </c>
      <c r="P245" s="207" t="s">
        <v>276</v>
      </c>
      <c r="Q245" s="207" t="s">
        <v>276</v>
      </c>
      <c r="R245" s="207" t="s">
        <v>276</v>
      </c>
      <c r="S245" s="207" t="s">
        <v>276</v>
      </c>
      <c r="T245" s="207" t="s">
        <v>276</v>
      </c>
      <c r="U245" s="207" t="s">
        <v>276</v>
      </c>
      <c r="V245" s="207" t="s">
        <v>276</v>
      </c>
      <c r="W245" s="207" t="s">
        <v>276</v>
      </c>
      <c r="X245" s="207" t="s">
        <v>276</v>
      </c>
      <c r="Y245" s="209">
        <f t="shared" si="7"/>
        <v>0</v>
      </c>
    </row>
    <row r="246" spans="9:25" ht="15" customHeight="1" x14ac:dyDescent="0.3">
      <c r="I246" s="7" t="str">
        <f t="shared" si="6"/>
        <v>494</v>
      </c>
      <c r="J246" s="41" t="s">
        <v>173</v>
      </c>
      <c r="K246" s="207" t="s">
        <v>697</v>
      </c>
      <c r="L246" s="207" t="s">
        <v>698</v>
      </c>
      <c r="M246" s="207" t="s">
        <v>276</v>
      </c>
      <c r="N246" s="207" t="s">
        <v>276</v>
      </c>
      <c r="O246" s="207" t="s">
        <v>276</v>
      </c>
      <c r="P246" s="207" t="s">
        <v>276</v>
      </c>
      <c r="Q246" s="207" t="s">
        <v>276</v>
      </c>
      <c r="R246" s="207" t="s">
        <v>276</v>
      </c>
      <c r="S246" s="207" t="s">
        <v>276</v>
      </c>
      <c r="T246" s="207" t="s">
        <v>276</v>
      </c>
      <c r="U246" s="207" t="s">
        <v>276</v>
      </c>
      <c r="V246" s="207" t="s">
        <v>276</v>
      </c>
      <c r="W246" s="207" t="s">
        <v>276</v>
      </c>
      <c r="X246" s="207" t="s">
        <v>276</v>
      </c>
      <c r="Y246" s="209">
        <f t="shared" si="7"/>
        <v>0</v>
      </c>
    </row>
    <row r="247" spans="9:25" ht="15" customHeight="1" x14ac:dyDescent="0.3">
      <c r="I247" s="7" t="str">
        <f t="shared" si="6"/>
        <v>495</v>
      </c>
      <c r="J247" s="41" t="s">
        <v>173</v>
      </c>
      <c r="K247" s="207" t="s">
        <v>699</v>
      </c>
      <c r="L247" s="207" t="s">
        <v>700</v>
      </c>
      <c r="M247" s="207" t="s">
        <v>276</v>
      </c>
      <c r="N247" s="207" t="s">
        <v>276</v>
      </c>
      <c r="O247" s="207" t="s">
        <v>276</v>
      </c>
      <c r="P247" s="207" t="s">
        <v>276</v>
      </c>
      <c r="Q247" s="207" t="s">
        <v>276</v>
      </c>
      <c r="R247" s="207" t="s">
        <v>276</v>
      </c>
      <c r="S247" s="207" t="s">
        <v>276</v>
      </c>
      <c r="T247" s="207" t="s">
        <v>276</v>
      </c>
      <c r="U247" s="207" t="s">
        <v>276</v>
      </c>
      <c r="V247" s="207" t="s">
        <v>276</v>
      </c>
      <c r="W247" s="207" t="s">
        <v>276</v>
      </c>
      <c r="X247" s="207" t="s">
        <v>276</v>
      </c>
      <c r="Y247" s="209">
        <f t="shared" si="7"/>
        <v>0</v>
      </c>
    </row>
    <row r="248" spans="9:25" ht="15" customHeight="1" x14ac:dyDescent="0.3">
      <c r="I248" s="7" t="str">
        <f t="shared" si="6"/>
        <v>496</v>
      </c>
      <c r="J248" s="41" t="s">
        <v>173</v>
      </c>
      <c r="K248" s="207" t="s">
        <v>701</v>
      </c>
      <c r="L248" s="207" t="s">
        <v>702</v>
      </c>
      <c r="M248" s="207" t="s">
        <v>276</v>
      </c>
      <c r="N248" s="207" t="s">
        <v>276</v>
      </c>
      <c r="O248" s="207" t="s">
        <v>276</v>
      </c>
      <c r="P248" s="207" t="s">
        <v>276</v>
      </c>
      <c r="Q248" s="207" t="s">
        <v>276</v>
      </c>
      <c r="R248" s="207" t="s">
        <v>276</v>
      </c>
      <c r="S248" s="207" t="s">
        <v>276</v>
      </c>
      <c r="T248" s="207" t="s">
        <v>276</v>
      </c>
      <c r="U248" s="207" t="s">
        <v>276</v>
      </c>
      <c r="V248" s="207" t="s">
        <v>276</v>
      </c>
      <c r="W248" s="207" t="s">
        <v>276</v>
      </c>
      <c r="X248" s="207" t="s">
        <v>276</v>
      </c>
      <c r="Y248" s="209">
        <f t="shared" si="7"/>
        <v>0</v>
      </c>
    </row>
    <row r="249" spans="9:25" ht="15" customHeight="1" x14ac:dyDescent="0.3">
      <c r="I249" s="7" t="str">
        <f t="shared" si="6"/>
        <v>500</v>
      </c>
      <c r="J249" s="41" t="s">
        <v>173</v>
      </c>
      <c r="K249" s="207" t="s">
        <v>703</v>
      </c>
      <c r="L249" s="207" t="s">
        <v>704</v>
      </c>
      <c r="M249" s="208">
        <v>457718.52</v>
      </c>
      <c r="N249" s="208">
        <v>433348.73</v>
      </c>
      <c r="O249" s="208">
        <v>438322.09</v>
      </c>
      <c r="P249" s="208">
        <v>465500.03</v>
      </c>
      <c r="Q249" s="208">
        <v>483309.84</v>
      </c>
      <c r="R249" s="208">
        <v>443431.53</v>
      </c>
      <c r="S249" s="208">
        <v>495811.34</v>
      </c>
      <c r="T249" s="208">
        <v>483532.79999999999</v>
      </c>
      <c r="U249" s="208">
        <v>467647.37</v>
      </c>
      <c r="V249" s="208">
        <v>502374.15</v>
      </c>
      <c r="W249" s="208">
        <v>470960.52</v>
      </c>
      <c r="X249" s="208">
        <v>495391.89</v>
      </c>
      <c r="Y249" s="209">
        <f t="shared" si="7"/>
        <v>5637348.8099999996</v>
      </c>
    </row>
    <row r="250" spans="9:25" ht="15" customHeight="1" x14ac:dyDescent="0.3">
      <c r="I250" s="7" t="str">
        <f t="shared" si="6"/>
        <v>501</v>
      </c>
      <c r="J250" s="41" t="s">
        <v>173</v>
      </c>
      <c r="K250" s="207" t="s">
        <v>705</v>
      </c>
      <c r="L250" s="207" t="s">
        <v>706</v>
      </c>
      <c r="M250" s="208">
        <v>4106456.81</v>
      </c>
      <c r="N250" s="208">
        <v>2473476.7799999998</v>
      </c>
      <c r="O250" s="208">
        <v>1770124.78</v>
      </c>
      <c r="P250" s="208">
        <v>1339910.8700000001</v>
      </c>
      <c r="Q250" s="208">
        <v>49016.38</v>
      </c>
      <c r="R250" s="208">
        <v>48558.84</v>
      </c>
      <c r="S250" s="208">
        <v>1462399.67</v>
      </c>
      <c r="T250" s="208">
        <v>51708.15</v>
      </c>
      <c r="U250" s="208">
        <v>51555.64</v>
      </c>
      <c r="V250" s="208">
        <v>54704.95</v>
      </c>
      <c r="W250" s="208">
        <v>54399.93</v>
      </c>
      <c r="X250" s="208">
        <v>4073430.87</v>
      </c>
      <c r="Y250" s="209">
        <f t="shared" si="7"/>
        <v>15535743.670000002</v>
      </c>
    </row>
    <row r="251" spans="9:25" ht="15" customHeight="1" x14ac:dyDescent="0.3">
      <c r="I251" s="7" t="str">
        <f t="shared" si="6"/>
        <v>502</v>
      </c>
      <c r="J251" s="41" t="s">
        <v>173</v>
      </c>
      <c r="K251" s="207" t="s">
        <v>707</v>
      </c>
      <c r="L251" s="207" t="s">
        <v>708</v>
      </c>
      <c r="M251" s="208">
        <v>586401.21</v>
      </c>
      <c r="N251" s="208">
        <v>482057.51</v>
      </c>
      <c r="O251" s="208">
        <v>614222.56999999995</v>
      </c>
      <c r="P251" s="208">
        <v>630106.09</v>
      </c>
      <c r="Q251" s="208">
        <v>674841.54</v>
      </c>
      <c r="R251" s="208">
        <v>540635.07999999996</v>
      </c>
      <c r="S251" s="208">
        <v>701940.62</v>
      </c>
      <c r="T251" s="208">
        <v>657205.17000000004</v>
      </c>
      <c r="U251" s="208">
        <v>612469.71</v>
      </c>
      <c r="V251" s="208">
        <v>709039.7</v>
      </c>
      <c r="W251" s="208">
        <v>619568.79</v>
      </c>
      <c r="X251" s="208">
        <v>692299.64</v>
      </c>
      <c r="Y251" s="209">
        <f t="shared" si="7"/>
        <v>7520787.6299999999</v>
      </c>
    </row>
    <row r="252" spans="9:25" ht="15" customHeight="1" x14ac:dyDescent="0.3">
      <c r="I252" s="7" t="str">
        <f t="shared" si="6"/>
        <v>503</v>
      </c>
      <c r="J252" s="41" t="s">
        <v>173</v>
      </c>
      <c r="K252" s="207" t="s">
        <v>709</v>
      </c>
      <c r="L252" s="207" t="s">
        <v>710</v>
      </c>
      <c r="M252" s="207" t="s">
        <v>276</v>
      </c>
      <c r="N252" s="207" t="s">
        <v>276</v>
      </c>
      <c r="O252" s="207" t="s">
        <v>276</v>
      </c>
      <c r="P252" s="207" t="s">
        <v>276</v>
      </c>
      <c r="Q252" s="207" t="s">
        <v>276</v>
      </c>
      <c r="R252" s="207" t="s">
        <v>276</v>
      </c>
      <c r="S252" s="207" t="s">
        <v>276</v>
      </c>
      <c r="T252" s="207" t="s">
        <v>276</v>
      </c>
      <c r="U252" s="207" t="s">
        <v>276</v>
      </c>
      <c r="V252" s="207" t="s">
        <v>276</v>
      </c>
      <c r="W252" s="207" t="s">
        <v>276</v>
      </c>
      <c r="X252" s="207" t="s">
        <v>276</v>
      </c>
      <c r="Y252" s="209">
        <f t="shared" si="7"/>
        <v>0</v>
      </c>
    </row>
    <row r="253" spans="9:25" ht="15" customHeight="1" x14ac:dyDescent="0.3">
      <c r="I253" s="7" t="str">
        <f t="shared" si="6"/>
        <v>504</v>
      </c>
      <c r="J253" s="41" t="s">
        <v>173</v>
      </c>
      <c r="K253" s="207" t="s">
        <v>711</v>
      </c>
      <c r="L253" s="207" t="s">
        <v>712</v>
      </c>
      <c r="M253" s="207" t="s">
        <v>276</v>
      </c>
      <c r="N253" s="207" t="s">
        <v>276</v>
      </c>
      <c r="O253" s="207" t="s">
        <v>276</v>
      </c>
      <c r="P253" s="207" t="s">
        <v>276</v>
      </c>
      <c r="Q253" s="207" t="s">
        <v>276</v>
      </c>
      <c r="R253" s="207" t="s">
        <v>276</v>
      </c>
      <c r="S253" s="207" t="s">
        <v>276</v>
      </c>
      <c r="T253" s="207" t="s">
        <v>276</v>
      </c>
      <c r="U253" s="207" t="s">
        <v>276</v>
      </c>
      <c r="V253" s="207" t="s">
        <v>276</v>
      </c>
      <c r="W253" s="207" t="s">
        <v>276</v>
      </c>
      <c r="X253" s="207" t="s">
        <v>276</v>
      </c>
      <c r="Y253" s="209">
        <f t="shared" si="7"/>
        <v>0</v>
      </c>
    </row>
    <row r="254" spans="9:25" ht="15" customHeight="1" x14ac:dyDescent="0.3">
      <c r="I254" s="7" t="str">
        <f t="shared" si="6"/>
        <v>505</v>
      </c>
      <c r="J254" s="41" t="s">
        <v>173</v>
      </c>
      <c r="K254" s="207" t="s">
        <v>713</v>
      </c>
      <c r="L254" s="207" t="s">
        <v>714</v>
      </c>
      <c r="M254" s="208">
        <v>183661.21</v>
      </c>
      <c r="N254" s="208">
        <v>183661.21</v>
      </c>
      <c r="O254" s="208">
        <v>183661.21</v>
      </c>
      <c r="P254" s="208">
        <v>186089</v>
      </c>
      <c r="Q254" s="208">
        <v>186089</v>
      </c>
      <c r="R254" s="208">
        <v>186089</v>
      </c>
      <c r="S254" s="208">
        <v>187302.9</v>
      </c>
      <c r="T254" s="208">
        <v>187302.9</v>
      </c>
      <c r="U254" s="208">
        <v>187302.9</v>
      </c>
      <c r="V254" s="208">
        <v>188516.79</v>
      </c>
      <c r="W254" s="208">
        <v>188516.79</v>
      </c>
      <c r="X254" s="208">
        <v>194586.27</v>
      </c>
      <c r="Y254" s="209">
        <f t="shared" si="7"/>
        <v>2242779.1799999997</v>
      </c>
    </row>
    <row r="255" spans="9:25" ht="15" customHeight="1" x14ac:dyDescent="0.3">
      <c r="I255" s="7" t="str">
        <f t="shared" si="6"/>
        <v>506</v>
      </c>
      <c r="J255" s="41" t="s">
        <v>173</v>
      </c>
      <c r="K255" s="207" t="s">
        <v>715</v>
      </c>
      <c r="L255" s="207" t="s">
        <v>716</v>
      </c>
      <c r="M255" s="208">
        <v>434781.48</v>
      </c>
      <c r="N255" s="208">
        <v>372130.04</v>
      </c>
      <c r="O255" s="208">
        <v>378056.73</v>
      </c>
      <c r="P255" s="208">
        <v>399541.18</v>
      </c>
      <c r="Q255" s="208">
        <v>402951.55</v>
      </c>
      <c r="R255" s="208">
        <v>392246.49</v>
      </c>
      <c r="S255" s="208">
        <v>421156.01</v>
      </c>
      <c r="T255" s="208">
        <v>417587.66</v>
      </c>
      <c r="U255" s="208">
        <v>414019.31</v>
      </c>
      <c r="V255" s="208">
        <v>439525.63</v>
      </c>
      <c r="W255" s="208">
        <v>432374.57</v>
      </c>
      <c r="X255" s="208">
        <v>471472.4</v>
      </c>
      <c r="Y255" s="209">
        <f t="shared" si="7"/>
        <v>4975843.05</v>
      </c>
    </row>
    <row r="256" spans="9:25" ht="15" customHeight="1" x14ac:dyDescent="0.3">
      <c r="I256" s="7" t="str">
        <f t="shared" si="6"/>
        <v>507</v>
      </c>
      <c r="J256" s="41" t="s">
        <v>173</v>
      </c>
      <c r="K256" s="207" t="s">
        <v>717</v>
      </c>
      <c r="L256" s="207" t="s">
        <v>718</v>
      </c>
      <c r="M256" s="208">
        <v>2000</v>
      </c>
      <c r="N256" s="208">
        <v>2000</v>
      </c>
      <c r="O256" s="208">
        <v>2000</v>
      </c>
      <c r="P256" s="208">
        <v>2000</v>
      </c>
      <c r="Q256" s="208">
        <v>2000</v>
      </c>
      <c r="R256" s="208">
        <v>2000</v>
      </c>
      <c r="S256" s="208">
        <v>2000</v>
      </c>
      <c r="T256" s="208">
        <v>2000</v>
      </c>
      <c r="U256" s="208">
        <v>2000</v>
      </c>
      <c r="V256" s="208">
        <v>2000</v>
      </c>
      <c r="W256" s="208">
        <v>2000</v>
      </c>
      <c r="X256" s="208">
        <v>2000</v>
      </c>
      <c r="Y256" s="209">
        <f t="shared" si="7"/>
        <v>24000</v>
      </c>
    </row>
    <row r="257" spans="9:25" ht="15" customHeight="1" x14ac:dyDescent="0.3">
      <c r="I257" s="7" t="str">
        <f t="shared" si="6"/>
        <v>509</v>
      </c>
      <c r="J257" s="41" t="s">
        <v>173</v>
      </c>
      <c r="K257" s="207" t="s">
        <v>719</v>
      </c>
      <c r="L257" s="207" t="s">
        <v>720</v>
      </c>
      <c r="M257" s="208">
        <v>1411</v>
      </c>
      <c r="N257" s="208">
        <v>1325</v>
      </c>
      <c r="O257" s="208">
        <v>1416</v>
      </c>
      <c r="P257" s="208">
        <v>1365</v>
      </c>
      <c r="Q257" s="208">
        <v>1416</v>
      </c>
      <c r="R257" s="207">
        <v>757</v>
      </c>
      <c r="S257" s="207">
        <v>-5</v>
      </c>
      <c r="T257" s="207" t="s">
        <v>276</v>
      </c>
      <c r="U257" s="208">
        <v>2350</v>
      </c>
      <c r="V257" s="207">
        <v>-5</v>
      </c>
      <c r="W257" s="207" t="s">
        <v>276</v>
      </c>
      <c r="X257" s="207" t="s">
        <v>276</v>
      </c>
      <c r="Y257" s="209">
        <f t="shared" si="7"/>
        <v>10030</v>
      </c>
    </row>
    <row r="258" spans="9:25" ht="15" customHeight="1" x14ac:dyDescent="0.3">
      <c r="I258" s="7" t="str">
        <f t="shared" si="6"/>
        <v>510</v>
      </c>
      <c r="J258" s="41" t="s">
        <v>173</v>
      </c>
      <c r="K258" s="207" t="s">
        <v>721</v>
      </c>
      <c r="L258" s="207" t="s">
        <v>722</v>
      </c>
      <c r="M258" s="207" t="s">
        <v>276</v>
      </c>
      <c r="N258" s="207" t="s">
        <v>276</v>
      </c>
      <c r="O258" s="207" t="s">
        <v>276</v>
      </c>
      <c r="P258" s="207" t="s">
        <v>276</v>
      </c>
      <c r="Q258" s="207" t="s">
        <v>276</v>
      </c>
      <c r="R258" s="207" t="s">
        <v>276</v>
      </c>
      <c r="S258" s="207" t="s">
        <v>276</v>
      </c>
      <c r="T258" s="207" t="s">
        <v>276</v>
      </c>
      <c r="U258" s="207" t="s">
        <v>276</v>
      </c>
      <c r="V258" s="207" t="s">
        <v>276</v>
      </c>
      <c r="W258" s="207" t="s">
        <v>276</v>
      </c>
      <c r="X258" s="207" t="s">
        <v>276</v>
      </c>
      <c r="Y258" s="209">
        <f t="shared" si="7"/>
        <v>0</v>
      </c>
    </row>
    <row r="259" spans="9:25" ht="15" customHeight="1" x14ac:dyDescent="0.3">
      <c r="I259" s="7" t="str">
        <f t="shared" si="6"/>
        <v>511</v>
      </c>
      <c r="J259" s="41" t="s">
        <v>173</v>
      </c>
      <c r="K259" s="207" t="s">
        <v>723</v>
      </c>
      <c r="L259" s="207" t="s">
        <v>724</v>
      </c>
      <c r="M259" s="208">
        <v>290653.94</v>
      </c>
      <c r="N259" s="208">
        <v>283637.65000000002</v>
      </c>
      <c r="O259" s="208">
        <v>283637.65000000002</v>
      </c>
      <c r="P259" s="208">
        <v>312038.84000000003</v>
      </c>
      <c r="Q259" s="208">
        <v>312927.90000000002</v>
      </c>
      <c r="R259" s="208">
        <v>296486.32</v>
      </c>
      <c r="S259" s="208">
        <v>320874.17</v>
      </c>
      <c r="T259" s="208">
        <v>316863.94</v>
      </c>
      <c r="U259" s="208">
        <v>314685.92</v>
      </c>
      <c r="V259" s="208">
        <v>343854.17</v>
      </c>
      <c r="W259" s="208">
        <v>334568.76</v>
      </c>
      <c r="X259" s="208">
        <v>399669.32</v>
      </c>
      <c r="Y259" s="209">
        <f t="shared" si="7"/>
        <v>3809898.5799999996</v>
      </c>
    </row>
    <row r="260" spans="9:25" ht="15" customHeight="1" x14ac:dyDescent="0.3">
      <c r="I260" s="7" t="str">
        <f t="shared" si="6"/>
        <v>512</v>
      </c>
      <c r="J260" s="41" t="s">
        <v>173</v>
      </c>
      <c r="K260" s="207" t="s">
        <v>725</v>
      </c>
      <c r="L260" s="207" t="s">
        <v>726</v>
      </c>
      <c r="M260" s="208">
        <v>1115766.74</v>
      </c>
      <c r="N260" s="208">
        <v>1110763.1200000001</v>
      </c>
      <c r="O260" s="208">
        <v>1110763.1200000001</v>
      </c>
      <c r="P260" s="208">
        <v>3049739.03</v>
      </c>
      <c r="Q260" s="208">
        <v>1220332.8500000001</v>
      </c>
      <c r="R260" s="208">
        <v>1172551.3899999999</v>
      </c>
      <c r="S260" s="208">
        <v>1241557.8500000001</v>
      </c>
      <c r="T260" s="208">
        <v>1238964.03</v>
      </c>
      <c r="U260" s="208">
        <v>3048370.22</v>
      </c>
      <c r="V260" s="208">
        <v>3114782.85</v>
      </c>
      <c r="W260" s="208">
        <v>1290229.4099999999</v>
      </c>
      <c r="X260" s="208">
        <v>1597307.04</v>
      </c>
      <c r="Y260" s="209">
        <f t="shared" si="7"/>
        <v>20311127.649999999</v>
      </c>
    </row>
    <row r="261" spans="9:25" ht="15" customHeight="1" x14ac:dyDescent="0.3">
      <c r="I261" s="7" t="str">
        <f t="shared" si="6"/>
        <v>513</v>
      </c>
      <c r="J261" s="41" t="s">
        <v>173</v>
      </c>
      <c r="K261" s="207" t="s">
        <v>727</v>
      </c>
      <c r="L261" s="207" t="s">
        <v>728</v>
      </c>
      <c r="M261" s="208">
        <v>168054.07</v>
      </c>
      <c r="N261" s="208">
        <v>167933.43</v>
      </c>
      <c r="O261" s="208">
        <v>167933.43</v>
      </c>
      <c r="P261" s="208">
        <v>168003.62</v>
      </c>
      <c r="Q261" s="208">
        <v>168064.39</v>
      </c>
      <c r="R261" s="208">
        <v>167882.08</v>
      </c>
      <c r="S261" s="208">
        <v>168064.39</v>
      </c>
      <c r="T261" s="208">
        <v>168003.62</v>
      </c>
      <c r="U261" s="208">
        <v>167942.85</v>
      </c>
      <c r="V261" s="208">
        <v>168064.39</v>
      </c>
      <c r="W261" s="208">
        <v>167942.85</v>
      </c>
      <c r="X261" s="208">
        <v>168003.62</v>
      </c>
      <c r="Y261" s="209">
        <f t="shared" si="7"/>
        <v>2015892.7400000007</v>
      </c>
    </row>
    <row r="262" spans="9:25" ht="15" customHeight="1" x14ac:dyDescent="0.3">
      <c r="I262" s="7" t="str">
        <f t="shared" si="6"/>
        <v>514</v>
      </c>
      <c r="J262" s="41" t="s">
        <v>173</v>
      </c>
      <c r="K262" s="207" t="s">
        <v>729</v>
      </c>
      <c r="L262" s="207" t="s">
        <v>730</v>
      </c>
      <c r="M262" s="208">
        <v>168054.07</v>
      </c>
      <c r="N262" s="208">
        <v>167933.43</v>
      </c>
      <c r="O262" s="208">
        <v>167933.43</v>
      </c>
      <c r="P262" s="208">
        <v>168003.62</v>
      </c>
      <c r="Q262" s="208">
        <v>168064.39</v>
      </c>
      <c r="R262" s="208">
        <v>167882.08</v>
      </c>
      <c r="S262" s="208">
        <v>168064.39</v>
      </c>
      <c r="T262" s="208">
        <v>168003.62</v>
      </c>
      <c r="U262" s="208">
        <v>167942.85</v>
      </c>
      <c r="V262" s="208">
        <v>168064.39</v>
      </c>
      <c r="W262" s="208">
        <v>167942.85</v>
      </c>
      <c r="X262" s="208">
        <v>168003.62</v>
      </c>
      <c r="Y262" s="209">
        <f t="shared" si="7"/>
        <v>2015892.7400000007</v>
      </c>
    </row>
    <row r="263" spans="9:25" ht="15" customHeight="1" x14ac:dyDescent="0.3">
      <c r="I263" s="7" t="str">
        <f t="shared" si="6"/>
        <v>517</v>
      </c>
      <c r="J263" s="41" t="s">
        <v>173</v>
      </c>
      <c r="K263" s="207" t="s">
        <v>731</v>
      </c>
      <c r="L263" s="207" t="s">
        <v>732</v>
      </c>
      <c r="M263" s="207" t="s">
        <v>276</v>
      </c>
      <c r="N263" s="207" t="s">
        <v>276</v>
      </c>
      <c r="O263" s="207" t="s">
        <v>276</v>
      </c>
      <c r="P263" s="207" t="s">
        <v>276</v>
      </c>
      <c r="Q263" s="207" t="s">
        <v>276</v>
      </c>
      <c r="R263" s="207" t="s">
        <v>276</v>
      </c>
      <c r="S263" s="207" t="s">
        <v>276</v>
      </c>
      <c r="T263" s="207" t="s">
        <v>276</v>
      </c>
      <c r="U263" s="207" t="s">
        <v>276</v>
      </c>
      <c r="V263" s="207" t="s">
        <v>276</v>
      </c>
      <c r="W263" s="207" t="s">
        <v>276</v>
      </c>
      <c r="X263" s="207" t="s">
        <v>276</v>
      </c>
      <c r="Y263" s="209">
        <f t="shared" si="7"/>
        <v>0</v>
      </c>
    </row>
    <row r="264" spans="9:25" ht="15" customHeight="1" x14ac:dyDescent="0.3">
      <c r="I264" s="7" t="str">
        <f t="shared" si="6"/>
        <v>518</v>
      </c>
      <c r="J264" s="41" t="s">
        <v>173</v>
      </c>
      <c r="K264" s="207" t="s">
        <v>733</v>
      </c>
      <c r="L264" s="207" t="s">
        <v>734</v>
      </c>
      <c r="M264" s="207" t="s">
        <v>276</v>
      </c>
      <c r="N264" s="207" t="s">
        <v>276</v>
      </c>
      <c r="O264" s="207" t="s">
        <v>276</v>
      </c>
      <c r="P264" s="207" t="s">
        <v>276</v>
      </c>
      <c r="Q264" s="207" t="s">
        <v>276</v>
      </c>
      <c r="R264" s="207" t="s">
        <v>276</v>
      </c>
      <c r="S264" s="207" t="s">
        <v>276</v>
      </c>
      <c r="T264" s="207" t="s">
        <v>276</v>
      </c>
      <c r="U264" s="207" t="s">
        <v>276</v>
      </c>
      <c r="V264" s="207" t="s">
        <v>276</v>
      </c>
      <c r="W264" s="207" t="s">
        <v>276</v>
      </c>
      <c r="X264" s="207" t="s">
        <v>276</v>
      </c>
      <c r="Y264" s="209">
        <f t="shared" si="7"/>
        <v>0</v>
      </c>
    </row>
    <row r="265" spans="9:25" ht="15" customHeight="1" x14ac:dyDescent="0.3">
      <c r="I265" s="7" t="str">
        <f t="shared" si="6"/>
        <v>519</v>
      </c>
      <c r="J265" s="41" t="s">
        <v>173</v>
      </c>
      <c r="K265" s="207" t="s">
        <v>735</v>
      </c>
      <c r="L265" s="207" t="s">
        <v>736</v>
      </c>
      <c r="M265" s="207" t="s">
        <v>276</v>
      </c>
      <c r="N265" s="207" t="s">
        <v>276</v>
      </c>
      <c r="O265" s="207" t="s">
        <v>276</v>
      </c>
      <c r="P265" s="207" t="s">
        <v>276</v>
      </c>
      <c r="Q265" s="207" t="s">
        <v>276</v>
      </c>
      <c r="R265" s="207" t="s">
        <v>276</v>
      </c>
      <c r="S265" s="207" t="s">
        <v>276</v>
      </c>
      <c r="T265" s="207" t="s">
        <v>276</v>
      </c>
      <c r="U265" s="207" t="s">
        <v>276</v>
      </c>
      <c r="V265" s="207" t="s">
        <v>276</v>
      </c>
      <c r="W265" s="207" t="s">
        <v>276</v>
      </c>
      <c r="X265" s="207" t="s">
        <v>276</v>
      </c>
      <c r="Y265" s="209">
        <f t="shared" si="7"/>
        <v>0</v>
      </c>
    </row>
    <row r="266" spans="9:25" ht="15" customHeight="1" x14ac:dyDescent="0.3">
      <c r="I266" s="7" t="str">
        <f t="shared" si="6"/>
        <v>520</v>
      </c>
      <c r="J266" s="41" t="s">
        <v>173</v>
      </c>
      <c r="K266" s="207" t="s">
        <v>737</v>
      </c>
      <c r="L266" s="207" t="s">
        <v>738</v>
      </c>
      <c r="M266" s="207" t="s">
        <v>276</v>
      </c>
      <c r="N266" s="207" t="s">
        <v>276</v>
      </c>
      <c r="O266" s="207" t="s">
        <v>276</v>
      </c>
      <c r="P266" s="207" t="s">
        <v>276</v>
      </c>
      <c r="Q266" s="207" t="s">
        <v>276</v>
      </c>
      <c r="R266" s="207" t="s">
        <v>276</v>
      </c>
      <c r="S266" s="207" t="s">
        <v>276</v>
      </c>
      <c r="T266" s="207" t="s">
        <v>276</v>
      </c>
      <c r="U266" s="207" t="s">
        <v>276</v>
      </c>
      <c r="V266" s="207" t="s">
        <v>276</v>
      </c>
      <c r="W266" s="207" t="s">
        <v>276</v>
      </c>
      <c r="X266" s="207" t="s">
        <v>276</v>
      </c>
      <c r="Y266" s="209">
        <f t="shared" si="7"/>
        <v>0</v>
      </c>
    </row>
    <row r="267" spans="9:25" ht="15" customHeight="1" x14ac:dyDescent="0.3">
      <c r="I267" s="7" t="str">
        <f t="shared" si="6"/>
        <v>521</v>
      </c>
      <c r="J267" s="41" t="s">
        <v>173</v>
      </c>
      <c r="K267" s="207" t="s">
        <v>739</v>
      </c>
      <c r="L267" s="207" t="s">
        <v>740</v>
      </c>
      <c r="M267" s="207" t="s">
        <v>276</v>
      </c>
      <c r="N267" s="207" t="s">
        <v>276</v>
      </c>
      <c r="O267" s="207" t="s">
        <v>276</v>
      </c>
      <c r="P267" s="207" t="s">
        <v>276</v>
      </c>
      <c r="Q267" s="207" t="s">
        <v>276</v>
      </c>
      <c r="R267" s="207" t="s">
        <v>276</v>
      </c>
      <c r="S267" s="207" t="s">
        <v>276</v>
      </c>
      <c r="T267" s="207" t="s">
        <v>276</v>
      </c>
      <c r="U267" s="207" t="s">
        <v>276</v>
      </c>
      <c r="V267" s="207" t="s">
        <v>276</v>
      </c>
      <c r="W267" s="207" t="s">
        <v>276</v>
      </c>
      <c r="X267" s="207" t="s">
        <v>276</v>
      </c>
      <c r="Y267" s="209">
        <f t="shared" si="7"/>
        <v>0</v>
      </c>
    </row>
    <row r="268" spans="9:25" ht="15" customHeight="1" x14ac:dyDescent="0.3">
      <c r="I268" s="7" t="str">
        <f t="shared" si="6"/>
        <v>522</v>
      </c>
      <c r="J268" s="41" t="s">
        <v>173</v>
      </c>
      <c r="K268" s="207" t="s">
        <v>741</v>
      </c>
      <c r="L268" s="207" t="s">
        <v>742</v>
      </c>
      <c r="M268" s="207" t="s">
        <v>276</v>
      </c>
      <c r="N268" s="207" t="s">
        <v>276</v>
      </c>
      <c r="O268" s="207" t="s">
        <v>276</v>
      </c>
      <c r="P268" s="207" t="s">
        <v>276</v>
      </c>
      <c r="Q268" s="207" t="s">
        <v>276</v>
      </c>
      <c r="R268" s="207" t="s">
        <v>276</v>
      </c>
      <c r="S268" s="207" t="s">
        <v>276</v>
      </c>
      <c r="T268" s="207" t="s">
        <v>276</v>
      </c>
      <c r="U268" s="207" t="s">
        <v>276</v>
      </c>
      <c r="V268" s="207" t="s">
        <v>276</v>
      </c>
      <c r="W268" s="207" t="s">
        <v>276</v>
      </c>
      <c r="X268" s="207" t="s">
        <v>276</v>
      </c>
      <c r="Y268" s="209">
        <f t="shared" si="7"/>
        <v>0</v>
      </c>
    </row>
    <row r="269" spans="9:25" ht="15" customHeight="1" x14ac:dyDescent="0.3">
      <c r="I269" s="7" t="str">
        <f t="shared" si="6"/>
        <v>523</v>
      </c>
      <c r="J269" s="41" t="s">
        <v>173</v>
      </c>
      <c r="K269" s="207" t="s">
        <v>743</v>
      </c>
      <c r="L269" s="207" t="s">
        <v>744</v>
      </c>
      <c r="M269" s="207" t="s">
        <v>276</v>
      </c>
      <c r="N269" s="207" t="s">
        <v>276</v>
      </c>
      <c r="O269" s="207" t="s">
        <v>276</v>
      </c>
      <c r="P269" s="207" t="s">
        <v>276</v>
      </c>
      <c r="Q269" s="207" t="s">
        <v>276</v>
      </c>
      <c r="R269" s="207" t="s">
        <v>276</v>
      </c>
      <c r="S269" s="207" t="s">
        <v>276</v>
      </c>
      <c r="T269" s="207" t="s">
        <v>276</v>
      </c>
      <c r="U269" s="207" t="s">
        <v>276</v>
      </c>
      <c r="V269" s="207" t="s">
        <v>276</v>
      </c>
      <c r="W269" s="207" t="s">
        <v>276</v>
      </c>
      <c r="X269" s="207" t="s">
        <v>276</v>
      </c>
      <c r="Y269" s="209">
        <f t="shared" si="7"/>
        <v>0</v>
      </c>
    </row>
    <row r="270" spans="9:25" ht="15" customHeight="1" x14ac:dyDescent="0.3">
      <c r="I270" s="7" t="str">
        <f t="shared" si="6"/>
        <v>524</v>
      </c>
      <c r="J270" s="41" t="s">
        <v>173</v>
      </c>
      <c r="K270" s="207" t="s">
        <v>745</v>
      </c>
      <c r="L270" s="207" t="s">
        <v>746</v>
      </c>
      <c r="M270" s="207" t="s">
        <v>276</v>
      </c>
      <c r="N270" s="207" t="s">
        <v>276</v>
      </c>
      <c r="O270" s="207" t="s">
        <v>276</v>
      </c>
      <c r="P270" s="207" t="s">
        <v>276</v>
      </c>
      <c r="Q270" s="207" t="s">
        <v>276</v>
      </c>
      <c r="R270" s="207" t="s">
        <v>276</v>
      </c>
      <c r="S270" s="207" t="s">
        <v>276</v>
      </c>
      <c r="T270" s="207" t="s">
        <v>276</v>
      </c>
      <c r="U270" s="207" t="s">
        <v>276</v>
      </c>
      <c r="V270" s="207" t="s">
        <v>276</v>
      </c>
      <c r="W270" s="207" t="s">
        <v>276</v>
      </c>
      <c r="X270" s="207" t="s">
        <v>276</v>
      </c>
      <c r="Y270" s="209">
        <f t="shared" si="7"/>
        <v>0</v>
      </c>
    </row>
    <row r="271" spans="9:25" ht="15" customHeight="1" x14ac:dyDescent="0.3">
      <c r="I271" s="7" t="str">
        <f t="shared" si="6"/>
        <v>525</v>
      </c>
      <c r="J271" s="41" t="s">
        <v>173</v>
      </c>
      <c r="K271" s="207" t="s">
        <v>747</v>
      </c>
      <c r="L271" s="207" t="s">
        <v>748</v>
      </c>
      <c r="M271" s="207" t="s">
        <v>276</v>
      </c>
      <c r="N271" s="207" t="s">
        <v>276</v>
      </c>
      <c r="O271" s="207" t="s">
        <v>276</v>
      </c>
      <c r="P271" s="207" t="s">
        <v>276</v>
      </c>
      <c r="Q271" s="207" t="s">
        <v>276</v>
      </c>
      <c r="R271" s="207" t="s">
        <v>276</v>
      </c>
      <c r="S271" s="207" t="s">
        <v>276</v>
      </c>
      <c r="T271" s="207" t="s">
        <v>276</v>
      </c>
      <c r="U271" s="207" t="s">
        <v>276</v>
      </c>
      <c r="V271" s="207" t="s">
        <v>276</v>
      </c>
      <c r="W271" s="207" t="s">
        <v>276</v>
      </c>
      <c r="X271" s="207" t="s">
        <v>276</v>
      </c>
      <c r="Y271" s="209">
        <f t="shared" si="7"/>
        <v>0</v>
      </c>
    </row>
    <row r="272" spans="9:25" ht="15" customHeight="1" x14ac:dyDescent="0.3">
      <c r="I272" s="7" t="str">
        <f t="shared" si="6"/>
        <v>528</v>
      </c>
      <c r="J272" s="41" t="s">
        <v>173</v>
      </c>
      <c r="K272" s="207" t="s">
        <v>749</v>
      </c>
      <c r="L272" s="207" t="s">
        <v>750</v>
      </c>
      <c r="M272" s="207" t="s">
        <v>276</v>
      </c>
      <c r="N272" s="207" t="s">
        <v>276</v>
      </c>
      <c r="O272" s="207" t="s">
        <v>276</v>
      </c>
      <c r="P272" s="207" t="s">
        <v>276</v>
      </c>
      <c r="Q272" s="207" t="s">
        <v>276</v>
      </c>
      <c r="R272" s="207" t="s">
        <v>276</v>
      </c>
      <c r="S272" s="207" t="s">
        <v>276</v>
      </c>
      <c r="T272" s="207" t="s">
        <v>276</v>
      </c>
      <c r="U272" s="207" t="s">
        <v>276</v>
      </c>
      <c r="V272" s="207" t="s">
        <v>276</v>
      </c>
      <c r="W272" s="207" t="s">
        <v>276</v>
      </c>
      <c r="X272" s="207" t="s">
        <v>276</v>
      </c>
      <c r="Y272" s="209">
        <f t="shared" si="7"/>
        <v>0</v>
      </c>
    </row>
    <row r="273" spans="9:25" ht="15" customHeight="1" x14ac:dyDescent="0.3">
      <c r="I273" s="7" t="str">
        <f t="shared" si="6"/>
        <v>529</v>
      </c>
      <c r="J273" s="41" t="s">
        <v>173</v>
      </c>
      <c r="K273" s="207" t="s">
        <v>751</v>
      </c>
      <c r="L273" s="207" t="s">
        <v>752</v>
      </c>
      <c r="M273" s="207" t="s">
        <v>276</v>
      </c>
      <c r="N273" s="207" t="s">
        <v>276</v>
      </c>
      <c r="O273" s="207" t="s">
        <v>276</v>
      </c>
      <c r="P273" s="207" t="s">
        <v>276</v>
      </c>
      <c r="Q273" s="207" t="s">
        <v>276</v>
      </c>
      <c r="R273" s="207" t="s">
        <v>276</v>
      </c>
      <c r="S273" s="207" t="s">
        <v>276</v>
      </c>
      <c r="T273" s="207" t="s">
        <v>276</v>
      </c>
      <c r="U273" s="207" t="s">
        <v>276</v>
      </c>
      <c r="V273" s="207" t="s">
        <v>276</v>
      </c>
      <c r="W273" s="207" t="s">
        <v>276</v>
      </c>
      <c r="X273" s="207" t="s">
        <v>276</v>
      </c>
      <c r="Y273" s="209">
        <f t="shared" si="7"/>
        <v>0</v>
      </c>
    </row>
    <row r="274" spans="9:25" ht="15" customHeight="1" x14ac:dyDescent="0.3">
      <c r="I274" s="7" t="str">
        <f t="shared" si="6"/>
        <v>530</v>
      </c>
      <c r="J274" s="41" t="s">
        <v>173</v>
      </c>
      <c r="K274" s="207" t="s">
        <v>753</v>
      </c>
      <c r="L274" s="207" t="s">
        <v>754</v>
      </c>
      <c r="M274" s="207" t="s">
        <v>276</v>
      </c>
      <c r="N274" s="207" t="s">
        <v>276</v>
      </c>
      <c r="O274" s="207" t="s">
        <v>276</v>
      </c>
      <c r="P274" s="207" t="s">
        <v>276</v>
      </c>
      <c r="Q274" s="207" t="s">
        <v>276</v>
      </c>
      <c r="R274" s="207" t="s">
        <v>276</v>
      </c>
      <c r="S274" s="207" t="s">
        <v>276</v>
      </c>
      <c r="T274" s="207" t="s">
        <v>276</v>
      </c>
      <c r="U274" s="207" t="s">
        <v>276</v>
      </c>
      <c r="V274" s="207" t="s">
        <v>276</v>
      </c>
      <c r="W274" s="207" t="s">
        <v>276</v>
      </c>
      <c r="X274" s="207" t="s">
        <v>276</v>
      </c>
      <c r="Y274" s="209">
        <f t="shared" si="7"/>
        <v>0</v>
      </c>
    </row>
    <row r="275" spans="9:25" ht="15" customHeight="1" x14ac:dyDescent="0.3">
      <c r="I275" s="7" t="str">
        <f t="shared" si="6"/>
        <v>531</v>
      </c>
      <c r="J275" s="41" t="s">
        <v>173</v>
      </c>
      <c r="K275" s="207" t="s">
        <v>755</v>
      </c>
      <c r="L275" s="207" t="s">
        <v>756</v>
      </c>
      <c r="M275" s="207" t="s">
        <v>276</v>
      </c>
      <c r="N275" s="207" t="s">
        <v>276</v>
      </c>
      <c r="O275" s="207" t="s">
        <v>276</v>
      </c>
      <c r="P275" s="207" t="s">
        <v>276</v>
      </c>
      <c r="Q275" s="207" t="s">
        <v>276</v>
      </c>
      <c r="R275" s="207" t="s">
        <v>276</v>
      </c>
      <c r="S275" s="207" t="s">
        <v>276</v>
      </c>
      <c r="T275" s="207" t="s">
        <v>276</v>
      </c>
      <c r="U275" s="207" t="s">
        <v>276</v>
      </c>
      <c r="V275" s="207" t="s">
        <v>276</v>
      </c>
      <c r="W275" s="207" t="s">
        <v>276</v>
      </c>
      <c r="X275" s="207" t="s">
        <v>276</v>
      </c>
      <c r="Y275" s="209">
        <f t="shared" si="7"/>
        <v>0</v>
      </c>
    </row>
    <row r="276" spans="9:25" ht="15" customHeight="1" x14ac:dyDescent="0.3">
      <c r="I276" s="7" t="str">
        <f t="shared" si="6"/>
        <v>532</v>
      </c>
      <c r="J276" s="41" t="s">
        <v>173</v>
      </c>
      <c r="K276" s="207" t="s">
        <v>757</v>
      </c>
      <c r="L276" s="207" t="s">
        <v>758</v>
      </c>
      <c r="M276" s="207" t="s">
        <v>276</v>
      </c>
      <c r="N276" s="207" t="s">
        <v>276</v>
      </c>
      <c r="O276" s="207" t="s">
        <v>276</v>
      </c>
      <c r="P276" s="207" t="s">
        <v>276</v>
      </c>
      <c r="Q276" s="207" t="s">
        <v>276</v>
      </c>
      <c r="R276" s="207" t="s">
        <v>276</v>
      </c>
      <c r="S276" s="207" t="s">
        <v>276</v>
      </c>
      <c r="T276" s="207" t="s">
        <v>276</v>
      </c>
      <c r="U276" s="207" t="s">
        <v>276</v>
      </c>
      <c r="V276" s="207" t="s">
        <v>276</v>
      </c>
      <c r="W276" s="207" t="s">
        <v>276</v>
      </c>
      <c r="X276" s="207" t="s">
        <v>276</v>
      </c>
      <c r="Y276" s="209">
        <f t="shared" si="7"/>
        <v>0</v>
      </c>
    </row>
    <row r="277" spans="9:25" ht="15" customHeight="1" x14ac:dyDescent="0.3">
      <c r="I277" s="7" t="str">
        <f t="shared" si="6"/>
        <v>535</v>
      </c>
      <c r="J277" s="41" t="s">
        <v>173</v>
      </c>
      <c r="K277" s="207" t="s">
        <v>759</v>
      </c>
      <c r="L277" s="207" t="s">
        <v>760</v>
      </c>
      <c r="M277" s="207" t="s">
        <v>276</v>
      </c>
      <c r="N277" s="207" t="s">
        <v>276</v>
      </c>
      <c r="O277" s="207" t="s">
        <v>276</v>
      </c>
      <c r="P277" s="207" t="s">
        <v>276</v>
      </c>
      <c r="Q277" s="207" t="s">
        <v>276</v>
      </c>
      <c r="R277" s="207" t="s">
        <v>276</v>
      </c>
      <c r="S277" s="207" t="s">
        <v>276</v>
      </c>
      <c r="T277" s="207" t="s">
        <v>276</v>
      </c>
      <c r="U277" s="207" t="s">
        <v>276</v>
      </c>
      <c r="V277" s="207" t="s">
        <v>276</v>
      </c>
      <c r="W277" s="207" t="s">
        <v>276</v>
      </c>
      <c r="X277" s="207" t="s">
        <v>276</v>
      </c>
      <c r="Y277" s="209">
        <f t="shared" si="7"/>
        <v>0</v>
      </c>
    </row>
    <row r="278" spans="9:25" ht="15" customHeight="1" x14ac:dyDescent="0.3">
      <c r="I278" s="7" t="str">
        <f t="shared" si="6"/>
        <v>536</v>
      </c>
      <c r="J278" s="41" t="s">
        <v>173</v>
      </c>
      <c r="K278" s="207" t="s">
        <v>761</v>
      </c>
      <c r="L278" s="207" t="s">
        <v>762</v>
      </c>
      <c r="M278" s="207" t="s">
        <v>276</v>
      </c>
      <c r="N278" s="207" t="s">
        <v>276</v>
      </c>
      <c r="O278" s="207" t="s">
        <v>276</v>
      </c>
      <c r="P278" s="207" t="s">
        <v>276</v>
      </c>
      <c r="Q278" s="207" t="s">
        <v>276</v>
      </c>
      <c r="R278" s="207" t="s">
        <v>276</v>
      </c>
      <c r="S278" s="207" t="s">
        <v>276</v>
      </c>
      <c r="T278" s="207" t="s">
        <v>276</v>
      </c>
      <c r="U278" s="207" t="s">
        <v>276</v>
      </c>
      <c r="V278" s="207" t="s">
        <v>276</v>
      </c>
      <c r="W278" s="207" t="s">
        <v>276</v>
      </c>
      <c r="X278" s="207" t="s">
        <v>276</v>
      </c>
      <c r="Y278" s="209">
        <f t="shared" si="7"/>
        <v>0</v>
      </c>
    </row>
    <row r="279" spans="9:25" ht="15" customHeight="1" x14ac:dyDescent="0.3">
      <c r="I279" s="7" t="str">
        <f t="shared" si="6"/>
        <v>537</v>
      </c>
      <c r="J279" s="41" t="s">
        <v>173</v>
      </c>
      <c r="K279" s="207" t="s">
        <v>763</v>
      </c>
      <c r="L279" s="207" t="s">
        <v>764</v>
      </c>
      <c r="M279" s="207" t="s">
        <v>276</v>
      </c>
      <c r="N279" s="207" t="s">
        <v>276</v>
      </c>
      <c r="O279" s="207" t="s">
        <v>276</v>
      </c>
      <c r="P279" s="207" t="s">
        <v>276</v>
      </c>
      <c r="Q279" s="207" t="s">
        <v>276</v>
      </c>
      <c r="R279" s="207" t="s">
        <v>276</v>
      </c>
      <c r="S279" s="207" t="s">
        <v>276</v>
      </c>
      <c r="T279" s="207" t="s">
        <v>276</v>
      </c>
      <c r="U279" s="207" t="s">
        <v>276</v>
      </c>
      <c r="V279" s="207" t="s">
        <v>276</v>
      </c>
      <c r="W279" s="207" t="s">
        <v>276</v>
      </c>
      <c r="X279" s="207" t="s">
        <v>276</v>
      </c>
      <c r="Y279" s="209">
        <f t="shared" si="7"/>
        <v>0</v>
      </c>
    </row>
    <row r="280" spans="9:25" ht="15" customHeight="1" x14ac:dyDescent="0.3">
      <c r="I280" s="7" t="str">
        <f t="shared" si="6"/>
        <v>538</v>
      </c>
      <c r="J280" s="41" t="s">
        <v>173</v>
      </c>
      <c r="K280" s="207" t="s">
        <v>765</v>
      </c>
      <c r="L280" s="207" t="s">
        <v>766</v>
      </c>
      <c r="M280" s="207" t="s">
        <v>276</v>
      </c>
      <c r="N280" s="207" t="s">
        <v>276</v>
      </c>
      <c r="O280" s="207" t="s">
        <v>276</v>
      </c>
      <c r="P280" s="207" t="s">
        <v>276</v>
      </c>
      <c r="Q280" s="207" t="s">
        <v>276</v>
      </c>
      <c r="R280" s="207" t="s">
        <v>276</v>
      </c>
      <c r="S280" s="207" t="s">
        <v>276</v>
      </c>
      <c r="T280" s="207" t="s">
        <v>276</v>
      </c>
      <c r="U280" s="207" t="s">
        <v>276</v>
      </c>
      <c r="V280" s="207" t="s">
        <v>276</v>
      </c>
      <c r="W280" s="207" t="s">
        <v>276</v>
      </c>
      <c r="X280" s="207" t="s">
        <v>276</v>
      </c>
      <c r="Y280" s="209">
        <f t="shared" si="7"/>
        <v>0</v>
      </c>
    </row>
    <row r="281" spans="9:25" ht="15" customHeight="1" x14ac:dyDescent="0.3">
      <c r="I281" s="7" t="str">
        <f t="shared" si="6"/>
        <v>539</v>
      </c>
      <c r="J281" s="41" t="s">
        <v>173</v>
      </c>
      <c r="K281" s="207" t="s">
        <v>767</v>
      </c>
      <c r="L281" s="207" t="s">
        <v>768</v>
      </c>
      <c r="M281" s="207" t="s">
        <v>276</v>
      </c>
      <c r="N281" s="207" t="s">
        <v>276</v>
      </c>
      <c r="O281" s="207" t="s">
        <v>276</v>
      </c>
      <c r="P281" s="207" t="s">
        <v>276</v>
      </c>
      <c r="Q281" s="207" t="s">
        <v>276</v>
      </c>
      <c r="R281" s="207" t="s">
        <v>276</v>
      </c>
      <c r="S281" s="207" t="s">
        <v>276</v>
      </c>
      <c r="T281" s="207" t="s">
        <v>276</v>
      </c>
      <c r="U281" s="207" t="s">
        <v>276</v>
      </c>
      <c r="V281" s="207" t="s">
        <v>276</v>
      </c>
      <c r="W281" s="207" t="s">
        <v>276</v>
      </c>
      <c r="X281" s="207" t="s">
        <v>276</v>
      </c>
      <c r="Y281" s="209">
        <f t="shared" si="7"/>
        <v>0</v>
      </c>
    </row>
    <row r="282" spans="9:25" ht="15" customHeight="1" x14ac:dyDescent="0.3">
      <c r="I282" s="7" t="str">
        <f t="shared" si="6"/>
        <v>540</v>
      </c>
      <c r="J282" s="41" t="s">
        <v>173</v>
      </c>
      <c r="K282" s="207" t="s">
        <v>769</v>
      </c>
      <c r="L282" s="207" t="s">
        <v>770</v>
      </c>
      <c r="M282" s="207" t="s">
        <v>276</v>
      </c>
      <c r="N282" s="207" t="s">
        <v>276</v>
      </c>
      <c r="O282" s="207" t="s">
        <v>276</v>
      </c>
      <c r="P282" s="207" t="s">
        <v>276</v>
      </c>
      <c r="Q282" s="207" t="s">
        <v>276</v>
      </c>
      <c r="R282" s="207" t="s">
        <v>276</v>
      </c>
      <c r="S282" s="207" t="s">
        <v>276</v>
      </c>
      <c r="T282" s="207" t="s">
        <v>276</v>
      </c>
      <c r="U282" s="207" t="s">
        <v>276</v>
      </c>
      <c r="V282" s="207" t="s">
        <v>276</v>
      </c>
      <c r="W282" s="207" t="s">
        <v>276</v>
      </c>
      <c r="X282" s="207" t="s">
        <v>276</v>
      </c>
      <c r="Y282" s="209">
        <f t="shared" si="7"/>
        <v>0</v>
      </c>
    </row>
    <row r="283" spans="9:25" ht="15" customHeight="1" x14ac:dyDescent="0.3">
      <c r="I283" s="7" t="str">
        <f t="shared" si="6"/>
        <v>541</v>
      </c>
      <c r="J283" s="41" t="s">
        <v>173</v>
      </c>
      <c r="K283" s="207" t="s">
        <v>771</v>
      </c>
      <c r="L283" s="207" t="s">
        <v>772</v>
      </c>
      <c r="M283" s="207" t="s">
        <v>276</v>
      </c>
      <c r="N283" s="207" t="s">
        <v>276</v>
      </c>
      <c r="O283" s="207" t="s">
        <v>276</v>
      </c>
      <c r="P283" s="207" t="s">
        <v>276</v>
      </c>
      <c r="Q283" s="207" t="s">
        <v>276</v>
      </c>
      <c r="R283" s="207" t="s">
        <v>276</v>
      </c>
      <c r="S283" s="207" t="s">
        <v>276</v>
      </c>
      <c r="T283" s="207" t="s">
        <v>276</v>
      </c>
      <c r="U283" s="207" t="s">
        <v>276</v>
      </c>
      <c r="V283" s="207" t="s">
        <v>276</v>
      </c>
      <c r="W283" s="207" t="s">
        <v>276</v>
      </c>
      <c r="X283" s="207" t="s">
        <v>276</v>
      </c>
      <c r="Y283" s="209">
        <f t="shared" si="7"/>
        <v>0</v>
      </c>
    </row>
    <row r="284" spans="9:25" ht="15" customHeight="1" x14ac:dyDescent="0.3">
      <c r="I284" s="7" t="str">
        <f t="shared" si="6"/>
        <v>542</v>
      </c>
      <c r="J284" s="41" t="s">
        <v>173</v>
      </c>
      <c r="K284" s="207" t="s">
        <v>773</v>
      </c>
      <c r="L284" s="207" t="s">
        <v>774</v>
      </c>
      <c r="M284" s="207" t="s">
        <v>276</v>
      </c>
      <c r="N284" s="207" t="s">
        <v>276</v>
      </c>
      <c r="O284" s="207" t="s">
        <v>276</v>
      </c>
      <c r="P284" s="207" t="s">
        <v>276</v>
      </c>
      <c r="Q284" s="207" t="s">
        <v>276</v>
      </c>
      <c r="R284" s="207" t="s">
        <v>276</v>
      </c>
      <c r="S284" s="207" t="s">
        <v>276</v>
      </c>
      <c r="T284" s="207" t="s">
        <v>276</v>
      </c>
      <c r="U284" s="207" t="s">
        <v>276</v>
      </c>
      <c r="V284" s="207" t="s">
        <v>276</v>
      </c>
      <c r="W284" s="207" t="s">
        <v>276</v>
      </c>
      <c r="X284" s="207" t="s">
        <v>276</v>
      </c>
      <c r="Y284" s="209">
        <f t="shared" si="7"/>
        <v>0</v>
      </c>
    </row>
    <row r="285" spans="9:25" ht="15" customHeight="1" x14ac:dyDescent="0.3">
      <c r="I285" s="7" t="str">
        <f t="shared" si="6"/>
        <v>543</v>
      </c>
      <c r="J285" s="41" t="s">
        <v>173</v>
      </c>
      <c r="K285" s="207" t="s">
        <v>775</v>
      </c>
      <c r="L285" s="207" t="s">
        <v>776</v>
      </c>
      <c r="M285" s="207" t="s">
        <v>276</v>
      </c>
      <c r="N285" s="207" t="s">
        <v>276</v>
      </c>
      <c r="O285" s="207" t="s">
        <v>276</v>
      </c>
      <c r="P285" s="207" t="s">
        <v>276</v>
      </c>
      <c r="Q285" s="207" t="s">
        <v>276</v>
      </c>
      <c r="R285" s="207" t="s">
        <v>276</v>
      </c>
      <c r="S285" s="207" t="s">
        <v>276</v>
      </c>
      <c r="T285" s="207" t="s">
        <v>276</v>
      </c>
      <c r="U285" s="207" t="s">
        <v>276</v>
      </c>
      <c r="V285" s="207" t="s">
        <v>276</v>
      </c>
      <c r="W285" s="207" t="s">
        <v>276</v>
      </c>
      <c r="X285" s="207" t="s">
        <v>276</v>
      </c>
      <c r="Y285" s="209">
        <f t="shared" si="7"/>
        <v>0</v>
      </c>
    </row>
    <row r="286" spans="9:25" ht="15" customHeight="1" x14ac:dyDescent="0.3">
      <c r="I286" s="7" t="str">
        <f t="shared" si="6"/>
        <v>544</v>
      </c>
      <c r="J286" s="41" t="s">
        <v>173</v>
      </c>
      <c r="K286" s="207" t="s">
        <v>777</v>
      </c>
      <c r="L286" s="207" t="s">
        <v>778</v>
      </c>
      <c r="M286" s="207" t="s">
        <v>276</v>
      </c>
      <c r="N286" s="207" t="s">
        <v>276</v>
      </c>
      <c r="O286" s="207" t="s">
        <v>276</v>
      </c>
      <c r="P286" s="207" t="s">
        <v>276</v>
      </c>
      <c r="Q286" s="207" t="s">
        <v>276</v>
      </c>
      <c r="R286" s="207" t="s">
        <v>276</v>
      </c>
      <c r="S286" s="207" t="s">
        <v>276</v>
      </c>
      <c r="T286" s="207" t="s">
        <v>276</v>
      </c>
      <c r="U286" s="207" t="s">
        <v>276</v>
      </c>
      <c r="V286" s="207" t="s">
        <v>276</v>
      </c>
      <c r="W286" s="207" t="s">
        <v>276</v>
      </c>
      <c r="X286" s="207" t="s">
        <v>276</v>
      </c>
      <c r="Y286" s="209">
        <f t="shared" si="7"/>
        <v>0</v>
      </c>
    </row>
    <row r="287" spans="9:25" ht="15" customHeight="1" x14ac:dyDescent="0.3">
      <c r="I287" s="7" t="str">
        <f t="shared" si="6"/>
        <v>545</v>
      </c>
      <c r="J287" s="41" t="s">
        <v>173</v>
      </c>
      <c r="K287" s="207" t="s">
        <v>779</v>
      </c>
      <c r="L287" s="207" t="s">
        <v>780</v>
      </c>
      <c r="M287" s="207" t="s">
        <v>276</v>
      </c>
      <c r="N287" s="207" t="s">
        <v>276</v>
      </c>
      <c r="O287" s="207" t="s">
        <v>276</v>
      </c>
      <c r="P287" s="207" t="s">
        <v>276</v>
      </c>
      <c r="Q287" s="207" t="s">
        <v>276</v>
      </c>
      <c r="R287" s="207" t="s">
        <v>276</v>
      </c>
      <c r="S287" s="207" t="s">
        <v>276</v>
      </c>
      <c r="T287" s="207" t="s">
        <v>276</v>
      </c>
      <c r="U287" s="207" t="s">
        <v>276</v>
      </c>
      <c r="V287" s="207" t="s">
        <v>276</v>
      </c>
      <c r="W287" s="207" t="s">
        <v>276</v>
      </c>
      <c r="X287" s="207" t="s">
        <v>276</v>
      </c>
      <c r="Y287" s="209">
        <f t="shared" si="7"/>
        <v>0</v>
      </c>
    </row>
    <row r="288" spans="9:25" ht="15" customHeight="1" x14ac:dyDescent="0.3">
      <c r="I288" s="7" t="str">
        <f t="shared" si="6"/>
        <v>546</v>
      </c>
      <c r="J288" s="41" t="s">
        <v>173</v>
      </c>
      <c r="K288" s="207" t="s">
        <v>781</v>
      </c>
      <c r="L288" s="207" t="s">
        <v>782</v>
      </c>
      <c r="M288" s="207" t="s">
        <v>276</v>
      </c>
      <c r="N288" s="207" t="s">
        <v>276</v>
      </c>
      <c r="O288" s="207" t="s">
        <v>276</v>
      </c>
      <c r="P288" s="207" t="s">
        <v>276</v>
      </c>
      <c r="Q288" s="207" t="s">
        <v>276</v>
      </c>
      <c r="R288" s="207" t="s">
        <v>276</v>
      </c>
      <c r="S288" s="207" t="s">
        <v>276</v>
      </c>
      <c r="T288" s="207" t="s">
        <v>276</v>
      </c>
      <c r="U288" s="207" t="s">
        <v>276</v>
      </c>
      <c r="V288" s="207" t="s">
        <v>276</v>
      </c>
      <c r="W288" s="207" t="s">
        <v>276</v>
      </c>
      <c r="X288" s="207" t="s">
        <v>276</v>
      </c>
      <c r="Y288" s="209">
        <f t="shared" si="7"/>
        <v>0</v>
      </c>
    </row>
    <row r="289" spans="9:25" ht="15" customHeight="1" x14ac:dyDescent="0.3">
      <c r="I289" s="7" t="str">
        <f t="shared" ref="I289:I352" si="8">LEFT(RIGHT(K289,6),3)</f>
        <v>547</v>
      </c>
      <c r="J289" s="41" t="s">
        <v>173</v>
      </c>
      <c r="K289" s="207" t="s">
        <v>783</v>
      </c>
      <c r="L289" s="207" t="s">
        <v>784</v>
      </c>
      <c r="M289" s="208">
        <v>51919370.329999998</v>
      </c>
      <c r="N289" s="208">
        <v>45956018.329999998</v>
      </c>
      <c r="O289" s="208">
        <v>47005039.329999998</v>
      </c>
      <c r="P289" s="208">
        <v>47796697.57</v>
      </c>
      <c r="Q289" s="208">
        <v>55456405.899999999</v>
      </c>
      <c r="R289" s="208">
        <v>61762597.899999999</v>
      </c>
      <c r="S289" s="208">
        <v>66268398.189999998</v>
      </c>
      <c r="T289" s="208">
        <v>68626137.189999998</v>
      </c>
      <c r="U289" s="208">
        <v>63048194.189999998</v>
      </c>
      <c r="V289" s="208">
        <v>59405077.479999997</v>
      </c>
      <c r="W289" s="208">
        <v>50578259.479999997</v>
      </c>
      <c r="X289" s="208">
        <v>52736666.899999999</v>
      </c>
      <c r="Y289" s="209">
        <f t="shared" si="7"/>
        <v>670558862.78999996</v>
      </c>
    </row>
    <row r="290" spans="9:25" ht="15" customHeight="1" x14ac:dyDescent="0.3">
      <c r="I290" s="7" t="str">
        <f t="shared" si="8"/>
        <v>548</v>
      </c>
      <c r="J290" s="41" t="s">
        <v>173</v>
      </c>
      <c r="K290" s="207" t="s">
        <v>785</v>
      </c>
      <c r="L290" s="207" t="s">
        <v>786</v>
      </c>
      <c r="M290" s="208">
        <v>2587685.2599999998</v>
      </c>
      <c r="N290" s="208">
        <v>2338301.7799999998</v>
      </c>
      <c r="O290" s="208">
        <v>2432239.96</v>
      </c>
      <c r="P290" s="208">
        <v>2533253.08</v>
      </c>
      <c r="Q290" s="208">
        <v>2438477.4700000002</v>
      </c>
      <c r="R290" s="208">
        <v>2291319.12</v>
      </c>
      <c r="S290" s="208">
        <v>2557038.2799999998</v>
      </c>
      <c r="T290" s="208">
        <v>2361466.33</v>
      </c>
      <c r="U290" s="208">
        <v>2315455.91</v>
      </c>
      <c r="V290" s="208">
        <v>2552333.33</v>
      </c>
      <c r="W290" s="208">
        <v>2396184.56</v>
      </c>
      <c r="X290" s="208">
        <v>2464387.62</v>
      </c>
      <c r="Y290" s="209">
        <f t="shared" ref="Y290:Y353" si="9">SUM(M290:X290)</f>
        <v>29268142.700000003</v>
      </c>
    </row>
    <row r="291" spans="9:25" ht="15" customHeight="1" x14ac:dyDescent="0.3">
      <c r="I291" s="7" t="str">
        <f t="shared" si="8"/>
        <v>548</v>
      </c>
      <c r="J291" s="41" t="s">
        <v>173</v>
      </c>
      <c r="K291" s="207" t="s">
        <v>787</v>
      </c>
      <c r="L291" s="207" t="s">
        <v>788</v>
      </c>
      <c r="M291" s="207" t="s">
        <v>276</v>
      </c>
      <c r="N291" s="207" t="s">
        <v>276</v>
      </c>
      <c r="O291" s="207" t="s">
        <v>276</v>
      </c>
      <c r="P291" s="207" t="s">
        <v>276</v>
      </c>
      <c r="Q291" s="207" t="s">
        <v>276</v>
      </c>
      <c r="R291" s="207" t="s">
        <v>276</v>
      </c>
      <c r="S291" s="207" t="s">
        <v>276</v>
      </c>
      <c r="T291" s="207" t="s">
        <v>276</v>
      </c>
      <c r="U291" s="207" t="s">
        <v>276</v>
      </c>
      <c r="V291" s="207" t="s">
        <v>276</v>
      </c>
      <c r="W291" s="207" t="s">
        <v>276</v>
      </c>
      <c r="X291" s="207" t="s">
        <v>276</v>
      </c>
      <c r="Y291" s="209">
        <f t="shared" si="9"/>
        <v>0</v>
      </c>
    </row>
    <row r="292" spans="9:25" ht="15" customHeight="1" x14ac:dyDescent="0.3">
      <c r="I292" s="7" t="str">
        <f t="shared" si="8"/>
        <v>549</v>
      </c>
      <c r="J292" s="41" t="s">
        <v>173</v>
      </c>
      <c r="K292" s="207" t="s">
        <v>789</v>
      </c>
      <c r="L292" s="207" t="s">
        <v>790</v>
      </c>
      <c r="M292" s="208">
        <v>688083.75</v>
      </c>
      <c r="N292" s="208">
        <v>711511.15</v>
      </c>
      <c r="O292" s="208">
        <v>722330.99</v>
      </c>
      <c r="P292" s="208">
        <v>667149.37</v>
      </c>
      <c r="Q292" s="208">
        <v>804454.57</v>
      </c>
      <c r="R292" s="208">
        <v>683606.78</v>
      </c>
      <c r="S292" s="208">
        <v>1104872.17</v>
      </c>
      <c r="T292" s="208">
        <v>664176.21</v>
      </c>
      <c r="U292" s="208">
        <v>765784.59</v>
      </c>
      <c r="V292" s="208">
        <v>808468.6</v>
      </c>
      <c r="W292" s="208">
        <v>845476.46</v>
      </c>
      <c r="X292" s="208">
        <v>860769.64</v>
      </c>
      <c r="Y292" s="209">
        <f t="shared" si="9"/>
        <v>9326684.2799999993</v>
      </c>
    </row>
    <row r="293" spans="9:25" ht="15" customHeight="1" x14ac:dyDescent="0.3">
      <c r="I293" s="7" t="str">
        <f t="shared" si="8"/>
        <v>550</v>
      </c>
      <c r="J293" s="41" t="s">
        <v>173</v>
      </c>
      <c r="K293" s="207" t="s">
        <v>791</v>
      </c>
      <c r="L293" s="207" t="s">
        <v>792</v>
      </c>
      <c r="M293" s="207" t="s">
        <v>276</v>
      </c>
      <c r="N293" s="207" t="s">
        <v>276</v>
      </c>
      <c r="O293" s="207" t="s">
        <v>276</v>
      </c>
      <c r="P293" s="207" t="s">
        <v>276</v>
      </c>
      <c r="Q293" s="207" t="s">
        <v>276</v>
      </c>
      <c r="R293" s="207" t="s">
        <v>276</v>
      </c>
      <c r="S293" s="207" t="s">
        <v>276</v>
      </c>
      <c r="T293" s="207" t="s">
        <v>276</v>
      </c>
      <c r="U293" s="207" t="s">
        <v>276</v>
      </c>
      <c r="V293" s="207" t="s">
        <v>276</v>
      </c>
      <c r="W293" s="207" t="s">
        <v>276</v>
      </c>
      <c r="X293" s="207" t="s">
        <v>276</v>
      </c>
      <c r="Y293" s="209">
        <f t="shared" si="9"/>
        <v>0</v>
      </c>
    </row>
    <row r="294" spans="9:25" ht="15" customHeight="1" x14ac:dyDescent="0.3">
      <c r="I294" s="7" t="str">
        <f t="shared" si="8"/>
        <v>551</v>
      </c>
      <c r="J294" s="41" t="s">
        <v>173</v>
      </c>
      <c r="K294" s="207" t="s">
        <v>793</v>
      </c>
      <c r="L294" s="207" t="s">
        <v>794</v>
      </c>
      <c r="M294" s="207" t="s">
        <v>276</v>
      </c>
      <c r="N294" s="207" t="s">
        <v>276</v>
      </c>
      <c r="O294" s="207" t="s">
        <v>276</v>
      </c>
      <c r="P294" s="207" t="s">
        <v>276</v>
      </c>
      <c r="Q294" s="207" t="s">
        <v>276</v>
      </c>
      <c r="R294" s="207" t="s">
        <v>276</v>
      </c>
      <c r="S294" s="207" t="s">
        <v>276</v>
      </c>
      <c r="T294" s="207" t="s">
        <v>276</v>
      </c>
      <c r="U294" s="207" t="s">
        <v>276</v>
      </c>
      <c r="V294" s="207" t="s">
        <v>276</v>
      </c>
      <c r="W294" s="207" t="s">
        <v>276</v>
      </c>
      <c r="X294" s="207" t="s">
        <v>276</v>
      </c>
      <c r="Y294" s="209">
        <f t="shared" si="9"/>
        <v>0</v>
      </c>
    </row>
    <row r="295" spans="9:25" ht="15" customHeight="1" x14ac:dyDescent="0.3">
      <c r="I295" s="7" t="str">
        <f t="shared" si="8"/>
        <v>552</v>
      </c>
      <c r="J295" s="41" t="s">
        <v>173</v>
      </c>
      <c r="K295" s="207" t="s">
        <v>795</v>
      </c>
      <c r="L295" s="207" t="s">
        <v>796</v>
      </c>
      <c r="M295" s="208">
        <v>154190.62</v>
      </c>
      <c r="N295" s="208">
        <v>140782.74</v>
      </c>
      <c r="O295" s="208">
        <v>146151.45000000001</v>
      </c>
      <c r="P295" s="208">
        <v>158667.89000000001</v>
      </c>
      <c r="Q295" s="208">
        <v>163684.09</v>
      </c>
      <c r="R295" s="208">
        <v>142333.98000000001</v>
      </c>
      <c r="S295" s="208">
        <v>168389.18</v>
      </c>
      <c r="T295" s="208">
        <v>161067.91</v>
      </c>
      <c r="U295" s="208">
        <v>153746.65</v>
      </c>
      <c r="V295" s="208">
        <v>170585.16</v>
      </c>
      <c r="W295" s="208">
        <v>155751.67000000001</v>
      </c>
      <c r="X295" s="208">
        <v>163168.42000000001</v>
      </c>
      <c r="Y295" s="209">
        <f t="shared" si="9"/>
        <v>1878519.7599999995</v>
      </c>
    </row>
    <row r="296" spans="9:25" ht="15" customHeight="1" x14ac:dyDescent="0.3">
      <c r="I296" s="7" t="str">
        <f t="shared" si="8"/>
        <v>553</v>
      </c>
      <c r="J296" s="41" t="s">
        <v>173</v>
      </c>
      <c r="K296" s="207" t="s">
        <v>797</v>
      </c>
      <c r="L296" s="207" t="s">
        <v>798</v>
      </c>
      <c r="M296" s="208">
        <v>2275582.23</v>
      </c>
      <c r="N296" s="208">
        <v>2274869.8199999998</v>
      </c>
      <c r="O296" s="208">
        <v>3070589.28</v>
      </c>
      <c r="P296" s="208">
        <v>3094688.22</v>
      </c>
      <c r="Q296" s="208">
        <v>2869238.06</v>
      </c>
      <c r="R296" s="208">
        <v>2404850.27</v>
      </c>
      <c r="S296" s="208">
        <v>2425569.4700000002</v>
      </c>
      <c r="T296" s="208">
        <v>2401012.7400000002</v>
      </c>
      <c r="U296" s="208">
        <v>3040130.3</v>
      </c>
      <c r="V296" s="208">
        <v>5049757.5199999996</v>
      </c>
      <c r="W296" s="208">
        <v>5074421.82</v>
      </c>
      <c r="X296" s="208">
        <v>3260673.75</v>
      </c>
      <c r="Y296" s="209">
        <f t="shared" si="9"/>
        <v>37241383.480000004</v>
      </c>
    </row>
    <row r="297" spans="9:25" ht="15" customHeight="1" x14ac:dyDescent="0.3">
      <c r="I297" s="7" t="str">
        <f t="shared" si="8"/>
        <v>553</v>
      </c>
      <c r="J297" s="41" t="s">
        <v>173</v>
      </c>
      <c r="K297" s="207" t="s">
        <v>799</v>
      </c>
      <c r="L297" s="207" t="s">
        <v>800</v>
      </c>
      <c r="M297" s="207" t="s">
        <v>276</v>
      </c>
      <c r="N297" s="207" t="s">
        <v>276</v>
      </c>
      <c r="O297" s="207" t="s">
        <v>276</v>
      </c>
      <c r="P297" s="207" t="s">
        <v>276</v>
      </c>
      <c r="Q297" s="207" t="s">
        <v>276</v>
      </c>
      <c r="R297" s="207" t="s">
        <v>276</v>
      </c>
      <c r="S297" s="207" t="s">
        <v>276</v>
      </c>
      <c r="T297" s="207" t="s">
        <v>276</v>
      </c>
      <c r="U297" s="207" t="s">
        <v>276</v>
      </c>
      <c r="V297" s="207" t="s">
        <v>276</v>
      </c>
      <c r="W297" s="207" t="s">
        <v>276</v>
      </c>
      <c r="X297" s="207" t="s">
        <v>276</v>
      </c>
      <c r="Y297" s="209">
        <f t="shared" si="9"/>
        <v>0</v>
      </c>
    </row>
    <row r="298" spans="9:25" ht="15" customHeight="1" x14ac:dyDescent="0.3">
      <c r="I298" s="7" t="str">
        <f t="shared" si="8"/>
        <v>554</v>
      </c>
      <c r="J298" s="41" t="s">
        <v>173</v>
      </c>
      <c r="K298" s="207" t="s">
        <v>801</v>
      </c>
      <c r="L298" s="207" t="s">
        <v>802</v>
      </c>
      <c r="M298" s="208">
        <v>91385.01</v>
      </c>
      <c r="N298" s="208">
        <v>112036.75</v>
      </c>
      <c r="O298" s="208">
        <v>155307.66</v>
      </c>
      <c r="P298" s="208">
        <v>91893.5</v>
      </c>
      <c r="Q298" s="208">
        <v>91385.01</v>
      </c>
      <c r="R298" s="208">
        <v>90487.62</v>
      </c>
      <c r="S298" s="208">
        <v>91385.01</v>
      </c>
      <c r="T298" s="208">
        <v>91085.88</v>
      </c>
      <c r="U298" s="208">
        <v>90786.75</v>
      </c>
      <c r="V298" s="208">
        <v>113479.34</v>
      </c>
      <c r="W298" s="208">
        <v>155307.66</v>
      </c>
      <c r="X298" s="208">
        <v>91893.5</v>
      </c>
      <c r="Y298" s="209">
        <f t="shared" si="9"/>
        <v>1266433.69</v>
      </c>
    </row>
    <row r="299" spans="9:25" ht="15" customHeight="1" x14ac:dyDescent="0.3">
      <c r="I299" s="7" t="str">
        <f t="shared" si="8"/>
        <v>555</v>
      </c>
      <c r="J299" s="41" t="s">
        <v>173</v>
      </c>
      <c r="K299" s="207" t="s">
        <v>803</v>
      </c>
      <c r="L299" s="207" t="s">
        <v>804</v>
      </c>
      <c r="M299" s="208">
        <v>3864376.64</v>
      </c>
      <c r="N299" s="208">
        <v>3983168.65</v>
      </c>
      <c r="O299" s="208">
        <v>1989239.66</v>
      </c>
      <c r="P299" s="208">
        <v>4272180.0999999996</v>
      </c>
      <c r="Q299" s="208">
        <v>622037.56999999995</v>
      </c>
      <c r="R299" s="208">
        <v>267668.28000000003</v>
      </c>
      <c r="S299" s="208">
        <v>63859.32</v>
      </c>
      <c r="T299" s="208">
        <v>66494.350000000006</v>
      </c>
      <c r="U299" s="208">
        <v>253418.23</v>
      </c>
      <c r="V299" s="208">
        <v>970591.4</v>
      </c>
      <c r="W299" s="208">
        <v>187476.06</v>
      </c>
      <c r="X299" s="208">
        <v>242744.75</v>
      </c>
      <c r="Y299" s="209">
        <f t="shared" si="9"/>
        <v>16783255.009999998</v>
      </c>
    </row>
    <row r="300" spans="9:25" ht="15" customHeight="1" x14ac:dyDescent="0.3">
      <c r="I300" s="7" t="str">
        <f t="shared" si="8"/>
        <v>556</v>
      </c>
      <c r="J300" s="41" t="s">
        <v>173</v>
      </c>
      <c r="K300" s="207" t="s">
        <v>805</v>
      </c>
      <c r="L300" s="207" t="s">
        <v>806</v>
      </c>
      <c r="M300" s="208">
        <v>-79151.649999999994</v>
      </c>
      <c r="N300" s="208">
        <v>-86814.91</v>
      </c>
      <c r="O300" s="208">
        <v>-86814.91</v>
      </c>
      <c r="P300" s="208">
        <v>-82983.28</v>
      </c>
      <c r="Q300" s="208">
        <v>-79151.649999999994</v>
      </c>
      <c r="R300" s="208">
        <v>-84075.11</v>
      </c>
      <c r="S300" s="208">
        <v>-64185.53</v>
      </c>
      <c r="T300" s="208">
        <v>-78589.440000000002</v>
      </c>
      <c r="U300" s="208">
        <v>-85326.67</v>
      </c>
      <c r="V300" s="208">
        <v>-76039.88</v>
      </c>
      <c r="W300" s="208">
        <v>-85326.67</v>
      </c>
      <c r="X300" s="208">
        <v>-67250.490000000005</v>
      </c>
      <c r="Y300" s="209">
        <f t="shared" si="9"/>
        <v>-955710.19000000006</v>
      </c>
    </row>
    <row r="301" spans="9:25" ht="15" customHeight="1" x14ac:dyDescent="0.3">
      <c r="I301" s="7" t="str">
        <f t="shared" si="8"/>
        <v>557</v>
      </c>
      <c r="J301" s="41" t="s">
        <v>173</v>
      </c>
      <c r="K301" s="207" t="s">
        <v>807</v>
      </c>
      <c r="L301" s="207" t="s">
        <v>808</v>
      </c>
      <c r="M301" s="207" t="s">
        <v>276</v>
      </c>
      <c r="N301" s="207" t="s">
        <v>276</v>
      </c>
      <c r="O301" s="207" t="s">
        <v>276</v>
      </c>
      <c r="P301" s="207" t="s">
        <v>276</v>
      </c>
      <c r="Q301" s="207" t="s">
        <v>276</v>
      </c>
      <c r="R301" s="207" t="s">
        <v>276</v>
      </c>
      <c r="S301" s="207" t="s">
        <v>276</v>
      </c>
      <c r="T301" s="207" t="s">
        <v>276</v>
      </c>
      <c r="U301" s="207" t="s">
        <v>276</v>
      </c>
      <c r="V301" s="207" t="s">
        <v>276</v>
      </c>
      <c r="W301" s="207" t="s">
        <v>276</v>
      </c>
      <c r="X301" s="207" t="s">
        <v>276</v>
      </c>
      <c r="Y301" s="209">
        <f t="shared" si="9"/>
        <v>0</v>
      </c>
    </row>
    <row r="302" spans="9:25" ht="15" customHeight="1" x14ac:dyDescent="0.3">
      <c r="I302" s="7" t="str">
        <f t="shared" si="8"/>
        <v>560</v>
      </c>
      <c r="J302" s="41" t="s">
        <v>173</v>
      </c>
      <c r="K302" s="207" t="s">
        <v>809</v>
      </c>
      <c r="L302" s="207" t="s">
        <v>810</v>
      </c>
      <c r="M302" s="208">
        <v>139427.20000000001</v>
      </c>
      <c r="N302" s="208">
        <v>65154.44</v>
      </c>
      <c r="O302" s="208">
        <v>65662.19</v>
      </c>
      <c r="P302" s="208">
        <v>69329.399999999994</v>
      </c>
      <c r="Q302" s="208">
        <v>76810.58</v>
      </c>
      <c r="R302" s="208">
        <v>75247.69</v>
      </c>
      <c r="S302" s="208">
        <v>73229.17</v>
      </c>
      <c r="T302" s="208">
        <v>71934.36</v>
      </c>
      <c r="U302" s="208">
        <v>69376.89</v>
      </c>
      <c r="V302" s="208">
        <v>73377.16</v>
      </c>
      <c r="W302" s="208">
        <v>67183.070000000007</v>
      </c>
      <c r="X302" s="208">
        <v>69603.97</v>
      </c>
      <c r="Y302" s="209">
        <f t="shared" si="9"/>
        <v>916336.12000000011</v>
      </c>
    </row>
    <row r="303" spans="9:25" ht="15" customHeight="1" x14ac:dyDescent="0.3">
      <c r="I303" s="7" t="str">
        <f t="shared" si="8"/>
        <v>561</v>
      </c>
      <c r="J303" s="41" t="s">
        <v>173</v>
      </c>
      <c r="K303" s="207" t="s">
        <v>811</v>
      </c>
      <c r="L303" s="207" t="s">
        <v>812</v>
      </c>
      <c r="M303" s="207" t="s">
        <v>276</v>
      </c>
      <c r="N303" s="207" t="s">
        <v>276</v>
      </c>
      <c r="O303" s="207" t="s">
        <v>276</v>
      </c>
      <c r="P303" s="207" t="s">
        <v>276</v>
      </c>
      <c r="Q303" s="207" t="s">
        <v>276</v>
      </c>
      <c r="R303" s="207" t="s">
        <v>276</v>
      </c>
      <c r="S303" s="207" t="s">
        <v>276</v>
      </c>
      <c r="T303" s="207" t="s">
        <v>276</v>
      </c>
      <c r="U303" s="207" t="s">
        <v>276</v>
      </c>
      <c r="V303" s="207" t="s">
        <v>276</v>
      </c>
      <c r="W303" s="207" t="s">
        <v>276</v>
      </c>
      <c r="X303" s="207" t="s">
        <v>276</v>
      </c>
      <c r="Y303" s="209">
        <f t="shared" si="9"/>
        <v>0</v>
      </c>
    </row>
    <row r="304" spans="9:25" ht="15" customHeight="1" x14ac:dyDescent="0.3">
      <c r="I304" s="7" t="str">
        <f t="shared" si="8"/>
        <v>561</v>
      </c>
      <c r="J304" s="41" t="s">
        <v>173</v>
      </c>
      <c r="K304" s="207" t="s">
        <v>813</v>
      </c>
      <c r="L304" s="207" t="s">
        <v>814</v>
      </c>
      <c r="M304" s="207" t="s">
        <v>276</v>
      </c>
      <c r="N304" s="207" t="s">
        <v>276</v>
      </c>
      <c r="O304" s="207" t="s">
        <v>276</v>
      </c>
      <c r="P304" s="207" t="s">
        <v>276</v>
      </c>
      <c r="Q304" s="207" t="s">
        <v>276</v>
      </c>
      <c r="R304" s="207" t="s">
        <v>276</v>
      </c>
      <c r="S304" s="207" t="s">
        <v>276</v>
      </c>
      <c r="T304" s="207" t="s">
        <v>276</v>
      </c>
      <c r="U304" s="207" t="s">
        <v>276</v>
      </c>
      <c r="V304" s="207" t="s">
        <v>276</v>
      </c>
      <c r="W304" s="207" t="s">
        <v>276</v>
      </c>
      <c r="X304" s="207" t="s">
        <v>276</v>
      </c>
      <c r="Y304" s="209">
        <f t="shared" si="9"/>
        <v>0</v>
      </c>
    </row>
    <row r="305" spans="9:25" ht="15" customHeight="1" x14ac:dyDescent="0.3">
      <c r="I305" s="7" t="str">
        <f t="shared" si="8"/>
        <v>561</v>
      </c>
      <c r="J305" s="41" t="s">
        <v>173</v>
      </c>
      <c r="K305" s="207" t="s">
        <v>815</v>
      </c>
      <c r="L305" s="207" t="s">
        <v>816</v>
      </c>
      <c r="M305" s="208">
        <v>191626.93</v>
      </c>
      <c r="N305" s="208">
        <v>117803.41</v>
      </c>
      <c r="O305" s="208">
        <v>117803.41</v>
      </c>
      <c r="P305" s="208">
        <v>124190.17</v>
      </c>
      <c r="Q305" s="208">
        <v>130576.93</v>
      </c>
      <c r="R305" s="208">
        <v>121273.8</v>
      </c>
      <c r="S305" s="208">
        <v>153026.12</v>
      </c>
      <c r="T305" s="208">
        <v>130780.94</v>
      </c>
      <c r="U305" s="208">
        <v>120035.77</v>
      </c>
      <c r="V305" s="208">
        <v>135244.57999999999</v>
      </c>
      <c r="W305" s="208">
        <v>120035.77</v>
      </c>
      <c r="X305" s="208">
        <v>147789.35</v>
      </c>
      <c r="Y305" s="209">
        <f t="shared" si="9"/>
        <v>1610187.1800000004</v>
      </c>
    </row>
    <row r="306" spans="9:25" ht="15" customHeight="1" x14ac:dyDescent="0.3">
      <c r="I306" s="7" t="str">
        <f t="shared" si="8"/>
        <v>561</v>
      </c>
      <c r="J306" s="41" t="s">
        <v>173</v>
      </c>
      <c r="K306" s="207" t="s">
        <v>817</v>
      </c>
      <c r="L306" s="207" t="s">
        <v>818</v>
      </c>
      <c r="M306" s="208">
        <v>87930.96</v>
      </c>
      <c r="N306" s="208">
        <v>78711.009999999995</v>
      </c>
      <c r="O306" s="208">
        <v>78711.009999999995</v>
      </c>
      <c r="P306" s="208">
        <v>83320.98</v>
      </c>
      <c r="Q306" s="208">
        <v>87930.96</v>
      </c>
      <c r="R306" s="208">
        <v>79577.22</v>
      </c>
      <c r="S306" s="208">
        <v>100402.73</v>
      </c>
      <c r="T306" s="208">
        <v>86982.52</v>
      </c>
      <c r="U306" s="208">
        <v>79951.199999999997</v>
      </c>
      <c r="V306" s="208">
        <v>90524.1</v>
      </c>
      <c r="W306" s="208">
        <v>79951.199999999997</v>
      </c>
      <c r="X306" s="208">
        <v>96431.64</v>
      </c>
      <c r="Y306" s="209">
        <f t="shared" si="9"/>
        <v>1030425.5299999999</v>
      </c>
    </row>
    <row r="307" spans="9:25" ht="15" customHeight="1" x14ac:dyDescent="0.3">
      <c r="I307" s="7" t="str">
        <f t="shared" si="8"/>
        <v>561</v>
      </c>
      <c r="J307" s="41" t="s">
        <v>173</v>
      </c>
      <c r="K307" s="207" t="s">
        <v>819</v>
      </c>
      <c r="L307" s="207" t="s">
        <v>820</v>
      </c>
      <c r="M307" s="207" t="s">
        <v>276</v>
      </c>
      <c r="N307" s="207" t="s">
        <v>276</v>
      </c>
      <c r="O307" s="207" t="s">
        <v>276</v>
      </c>
      <c r="P307" s="207" t="s">
        <v>276</v>
      </c>
      <c r="Q307" s="207" t="s">
        <v>276</v>
      </c>
      <c r="R307" s="207" t="s">
        <v>276</v>
      </c>
      <c r="S307" s="207" t="s">
        <v>276</v>
      </c>
      <c r="T307" s="207" t="s">
        <v>276</v>
      </c>
      <c r="U307" s="207" t="s">
        <v>276</v>
      </c>
      <c r="V307" s="207" t="s">
        <v>276</v>
      </c>
      <c r="W307" s="207" t="s">
        <v>276</v>
      </c>
      <c r="X307" s="207" t="s">
        <v>276</v>
      </c>
      <c r="Y307" s="209">
        <f t="shared" si="9"/>
        <v>0</v>
      </c>
    </row>
    <row r="308" spans="9:25" ht="15" customHeight="1" x14ac:dyDescent="0.3">
      <c r="I308" s="7" t="str">
        <f t="shared" si="8"/>
        <v>561</v>
      </c>
      <c r="J308" s="41" t="s">
        <v>173</v>
      </c>
      <c r="K308" s="207" t="s">
        <v>821</v>
      </c>
      <c r="L308" s="207" t="s">
        <v>822</v>
      </c>
      <c r="M308" s="207" t="s">
        <v>276</v>
      </c>
      <c r="N308" s="207" t="s">
        <v>276</v>
      </c>
      <c r="O308" s="207" t="s">
        <v>276</v>
      </c>
      <c r="P308" s="207" t="s">
        <v>276</v>
      </c>
      <c r="Q308" s="207" t="s">
        <v>276</v>
      </c>
      <c r="R308" s="207" t="s">
        <v>276</v>
      </c>
      <c r="S308" s="207" t="s">
        <v>276</v>
      </c>
      <c r="T308" s="207" t="s">
        <v>276</v>
      </c>
      <c r="U308" s="207" t="s">
        <v>276</v>
      </c>
      <c r="V308" s="207" t="s">
        <v>276</v>
      </c>
      <c r="W308" s="207" t="s">
        <v>276</v>
      </c>
      <c r="X308" s="207" t="s">
        <v>276</v>
      </c>
      <c r="Y308" s="209">
        <f t="shared" si="9"/>
        <v>0</v>
      </c>
    </row>
    <row r="309" spans="9:25" ht="15" customHeight="1" x14ac:dyDescent="0.3">
      <c r="I309" s="7" t="str">
        <f t="shared" si="8"/>
        <v>561</v>
      </c>
      <c r="J309" s="41" t="s">
        <v>173</v>
      </c>
      <c r="K309" s="207" t="s">
        <v>823</v>
      </c>
      <c r="L309" s="207" t="s">
        <v>824</v>
      </c>
      <c r="M309" s="207" t="s">
        <v>276</v>
      </c>
      <c r="N309" s="207" t="s">
        <v>276</v>
      </c>
      <c r="O309" s="207" t="s">
        <v>276</v>
      </c>
      <c r="P309" s="207" t="s">
        <v>276</v>
      </c>
      <c r="Q309" s="207" t="s">
        <v>276</v>
      </c>
      <c r="R309" s="207" t="s">
        <v>276</v>
      </c>
      <c r="S309" s="207" t="s">
        <v>276</v>
      </c>
      <c r="T309" s="207" t="s">
        <v>276</v>
      </c>
      <c r="U309" s="207" t="s">
        <v>276</v>
      </c>
      <c r="V309" s="207" t="s">
        <v>276</v>
      </c>
      <c r="W309" s="207" t="s">
        <v>276</v>
      </c>
      <c r="X309" s="207" t="s">
        <v>276</v>
      </c>
      <c r="Y309" s="209">
        <f t="shared" si="9"/>
        <v>0</v>
      </c>
    </row>
    <row r="310" spans="9:25" ht="15" customHeight="1" x14ac:dyDescent="0.3">
      <c r="I310" s="7" t="str">
        <f t="shared" si="8"/>
        <v>561</v>
      </c>
      <c r="J310" s="41" t="s">
        <v>173</v>
      </c>
      <c r="K310" s="207" t="s">
        <v>825</v>
      </c>
      <c r="L310" s="207" t="s">
        <v>826</v>
      </c>
      <c r="M310" s="207" t="s">
        <v>276</v>
      </c>
      <c r="N310" s="207" t="s">
        <v>276</v>
      </c>
      <c r="O310" s="207" t="s">
        <v>276</v>
      </c>
      <c r="P310" s="207" t="s">
        <v>276</v>
      </c>
      <c r="Q310" s="207" t="s">
        <v>276</v>
      </c>
      <c r="R310" s="207" t="s">
        <v>276</v>
      </c>
      <c r="S310" s="207" t="s">
        <v>276</v>
      </c>
      <c r="T310" s="207" t="s">
        <v>276</v>
      </c>
      <c r="U310" s="207" t="s">
        <v>276</v>
      </c>
      <c r="V310" s="207" t="s">
        <v>276</v>
      </c>
      <c r="W310" s="207" t="s">
        <v>276</v>
      </c>
      <c r="X310" s="207" t="s">
        <v>276</v>
      </c>
      <c r="Y310" s="209">
        <f t="shared" si="9"/>
        <v>0</v>
      </c>
    </row>
    <row r="311" spans="9:25" ht="15" customHeight="1" x14ac:dyDescent="0.3">
      <c r="I311" s="7" t="str">
        <f t="shared" si="8"/>
        <v>561</v>
      </c>
      <c r="J311" s="41" t="s">
        <v>173</v>
      </c>
      <c r="K311" s="207" t="s">
        <v>827</v>
      </c>
      <c r="L311" s="207" t="s">
        <v>828</v>
      </c>
      <c r="M311" s="207" t="s">
        <v>276</v>
      </c>
      <c r="N311" s="207" t="s">
        <v>276</v>
      </c>
      <c r="O311" s="207" t="s">
        <v>276</v>
      </c>
      <c r="P311" s="207" t="s">
        <v>276</v>
      </c>
      <c r="Q311" s="207" t="s">
        <v>276</v>
      </c>
      <c r="R311" s="207" t="s">
        <v>276</v>
      </c>
      <c r="S311" s="207" t="s">
        <v>276</v>
      </c>
      <c r="T311" s="207" t="s">
        <v>276</v>
      </c>
      <c r="U311" s="207" t="s">
        <v>276</v>
      </c>
      <c r="V311" s="207" t="s">
        <v>276</v>
      </c>
      <c r="W311" s="207" t="s">
        <v>276</v>
      </c>
      <c r="X311" s="207" t="s">
        <v>276</v>
      </c>
      <c r="Y311" s="209">
        <f t="shared" si="9"/>
        <v>0</v>
      </c>
    </row>
    <row r="312" spans="9:25" ht="15" customHeight="1" x14ac:dyDescent="0.3">
      <c r="I312" s="7" t="str">
        <f t="shared" si="8"/>
        <v>562</v>
      </c>
      <c r="J312" s="41" t="s">
        <v>173</v>
      </c>
      <c r="K312" s="207" t="s">
        <v>829</v>
      </c>
      <c r="L312" s="207" t="s">
        <v>830</v>
      </c>
      <c r="M312" s="208">
        <v>141466.18</v>
      </c>
      <c r="N312" s="208">
        <v>130072.86</v>
      </c>
      <c r="O312" s="208">
        <v>130092.54</v>
      </c>
      <c r="P312" s="208">
        <v>138626.46</v>
      </c>
      <c r="Q312" s="208">
        <v>144477.38</v>
      </c>
      <c r="R312" s="208">
        <v>126984.35</v>
      </c>
      <c r="S312" s="208">
        <v>144528.23000000001</v>
      </c>
      <c r="T312" s="208">
        <v>138683.04</v>
      </c>
      <c r="U312" s="208">
        <v>132846.37</v>
      </c>
      <c r="V312" s="208">
        <v>144502.54</v>
      </c>
      <c r="W312" s="208">
        <v>132785.19</v>
      </c>
      <c r="X312" s="208">
        <v>138610.65</v>
      </c>
      <c r="Y312" s="209">
        <f t="shared" si="9"/>
        <v>1643675.7899999996</v>
      </c>
    </row>
    <row r="313" spans="9:25" ht="15" customHeight="1" x14ac:dyDescent="0.3">
      <c r="I313" s="7" t="str">
        <f t="shared" si="8"/>
        <v>563</v>
      </c>
      <c r="J313" s="41" t="s">
        <v>173</v>
      </c>
      <c r="K313" s="207" t="s">
        <v>831</v>
      </c>
      <c r="L313" s="207" t="s">
        <v>832</v>
      </c>
      <c r="M313" s="208">
        <v>28529.58</v>
      </c>
      <c r="N313" s="208">
        <v>28529.58</v>
      </c>
      <c r="O313" s="208">
        <v>28529.58</v>
      </c>
      <c r="P313" s="208">
        <v>28529.58</v>
      </c>
      <c r="Q313" s="208">
        <v>28529.58</v>
      </c>
      <c r="R313" s="208">
        <v>149775.72</v>
      </c>
      <c r="S313" s="208">
        <v>28529.58</v>
      </c>
      <c r="T313" s="208">
        <v>28529.58</v>
      </c>
      <c r="U313" s="208">
        <v>28529.58</v>
      </c>
      <c r="V313" s="208">
        <v>28529.58</v>
      </c>
      <c r="W313" s="208">
        <v>28529.58</v>
      </c>
      <c r="X313" s="208">
        <v>28529.58</v>
      </c>
      <c r="Y313" s="209">
        <f t="shared" si="9"/>
        <v>463601.10000000009</v>
      </c>
    </row>
    <row r="314" spans="9:25" ht="15" customHeight="1" x14ac:dyDescent="0.3">
      <c r="I314" s="7" t="str">
        <f t="shared" si="8"/>
        <v>564</v>
      </c>
      <c r="J314" s="41" t="s">
        <v>173</v>
      </c>
      <c r="K314" s="207" t="s">
        <v>833</v>
      </c>
      <c r="L314" s="207" t="s">
        <v>834</v>
      </c>
      <c r="M314" s="207" t="s">
        <v>276</v>
      </c>
      <c r="N314" s="207" t="s">
        <v>276</v>
      </c>
      <c r="O314" s="207" t="s">
        <v>276</v>
      </c>
      <c r="P314" s="207" t="s">
        <v>276</v>
      </c>
      <c r="Q314" s="207" t="s">
        <v>276</v>
      </c>
      <c r="R314" s="207" t="s">
        <v>276</v>
      </c>
      <c r="S314" s="207" t="s">
        <v>276</v>
      </c>
      <c r="T314" s="207" t="s">
        <v>276</v>
      </c>
      <c r="U314" s="207" t="s">
        <v>276</v>
      </c>
      <c r="V314" s="207" t="s">
        <v>276</v>
      </c>
      <c r="W314" s="207" t="s">
        <v>276</v>
      </c>
      <c r="X314" s="207" t="s">
        <v>276</v>
      </c>
      <c r="Y314" s="209">
        <f t="shared" si="9"/>
        <v>0</v>
      </c>
    </row>
    <row r="315" spans="9:25" ht="15" customHeight="1" x14ac:dyDescent="0.3">
      <c r="I315" s="7" t="str">
        <f t="shared" si="8"/>
        <v>565</v>
      </c>
      <c r="J315" s="41" t="s">
        <v>173</v>
      </c>
      <c r="K315" s="207" t="s">
        <v>835</v>
      </c>
      <c r="L315" s="207" t="s">
        <v>836</v>
      </c>
      <c r="M315" s="207" t="s">
        <v>276</v>
      </c>
      <c r="N315" s="207" t="s">
        <v>276</v>
      </c>
      <c r="O315" s="207" t="s">
        <v>276</v>
      </c>
      <c r="P315" s="207" t="s">
        <v>276</v>
      </c>
      <c r="Q315" s="207" t="s">
        <v>276</v>
      </c>
      <c r="R315" s="207" t="s">
        <v>276</v>
      </c>
      <c r="S315" s="207" t="s">
        <v>276</v>
      </c>
      <c r="T315" s="207" t="s">
        <v>276</v>
      </c>
      <c r="U315" s="207" t="s">
        <v>276</v>
      </c>
      <c r="V315" s="207" t="s">
        <v>276</v>
      </c>
      <c r="W315" s="207" t="s">
        <v>276</v>
      </c>
      <c r="X315" s="207" t="s">
        <v>276</v>
      </c>
      <c r="Y315" s="209">
        <f t="shared" si="9"/>
        <v>0</v>
      </c>
    </row>
    <row r="316" spans="9:25" ht="15" customHeight="1" x14ac:dyDescent="0.3">
      <c r="I316" s="7" t="str">
        <f t="shared" si="8"/>
        <v>566</v>
      </c>
      <c r="J316" s="41" t="s">
        <v>173</v>
      </c>
      <c r="K316" s="207" t="s">
        <v>837</v>
      </c>
      <c r="L316" s="207" t="s">
        <v>838</v>
      </c>
      <c r="M316" s="208">
        <v>148338.49</v>
      </c>
      <c r="N316" s="208">
        <v>138279.26</v>
      </c>
      <c r="O316" s="208">
        <v>174503.46</v>
      </c>
      <c r="P316" s="208">
        <v>151432.13</v>
      </c>
      <c r="Q316" s="208">
        <v>146725.17000000001</v>
      </c>
      <c r="R316" s="208">
        <v>145902.82</v>
      </c>
      <c r="S316" s="208">
        <v>152163.01999999999</v>
      </c>
      <c r="T316" s="208">
        <v>151482.92000000001</v>
      </c>
      <c r="U316" s="208">
        <v>140605.6</v>
      </c>
      <c r="V316" s="208">
        <v>153403.15</v>
      </c>
      <c r="W316" s="208">
        <v>143218.04999999999</v>
      </c>
      <c r="X316" s="208">
        <v>155077.62</v>
      </c>
      <c r="Y316" s="209">
        <f t="shared" si="9"/>
        <v>1801131.69</v>
      </c>
    </row>
    <row r="317" spans="9:25" ht="15" customHeight="1" x14ac:dyDescent="0.3">
      <c r="I317" s="7" t="str">
        <f t="shared" si="8"/>
        <v>567</v>
      </c>
      <c r="J317" s="41" t="s">
        <v>173</v>
      </c>
      <c r="K317" s="207" t="s">
        <v>839</v>
      </c>
      <c r="L317" s="207" t="s">
        <v>840</v>
      </c>
      <c r="M317" s="207" t="s">
        <v>276</v>
      </c>
      <c r="N317" s="207" t="s">
        <v>276</v>
      </c>
      <c r="O317" s="207" t="s">
        <v>276</v>
      </c>
      <c r="P317" s="207" t="s">
        <v>276</v>
      </c>
      <c r="Q317" s="207" t="s">
        <v>276</v>
      </c>
      <c r="R317" s="207" t="s">
        <v>276</v>
      </c>
      <c r="S317" s="207" t="s">
        <v>276</v>
      </c>
      <c r="T317" s="207" t="s">
        <v>276</v>
      </c>
      <c r="U317" s="207" t="s">
        <v>276</v>
      </c>
      <c r="V317" s="207" t="s">
        <v>276</v>
      </c>
      <c r="W317" s="207" t="s">
        <v>276</v>
      </c>
      <c r="X317" s="207" t="s">
        <v>276</v>
      </c>
      <c r="Y317" s="209">
        <f t="shared" si="9"/>
        <v>0</v>
      </c>
    </row>
    <row r="318" spans="9:25" ht="15" customHeight="1" x14ac:dyDescent="0.3">
      <c r="I318" s="7" t="str">
        <f t="shared" si="8"/>
        <v>568</v>
      </c>
      <c r="J318" s="41" t="s">
        <v>173</v>
      </c>
      <c r="K318" s="207" t="s">
        <v>841</v>
      </c>
      <c r="L318" s="207" t="s">
        <v>842</v>
      </c>
      <c r="M318" s="207" t="s">
        <v>276</v>
      </c>
      <c r="N318" s="207" t="s">
        <v>276</v>
      </c>
      <c r="O318" s="207" t="s">
        <v>276</v>
      </c>
      <c r="P318" s="207" t="s">
        <v>276</v>
      </c>
      <c r="Q318" s="207" t="s">
        <v>276</v>
      </c>
      <c r="R318" s="207" t="s">
        <v>276</v>
      </c>
      <c r="S318" s="207" t="s">
        <v>276</v>
      </c>
      <c r="T318" s="207" t="s">
        <v>276</v>
      </c>
      <c r="U318" s="207" t="s">
        <v>276</v>
      </c>
      <c r="V318" s="207" t="s">
        <v>276</v>
      </c>
      <c r="W318" s="207" t="s">
        <v>276</v>
      </c>
      <c r="X318" s="207" t="s">
        <v>276</v>
      </c>
      <c r="Y318" s="209">
        <f t="shared" si="9"/>
        <v>0</v>
      </c>
    </row>
    <row r="319" spans="9:25" ht="15" customHeight="1" x14ac:dyDescent="0.3">
      <c r="I319" s="7" t="str">
        <f t="shared" si="8"/>
        <v>569</v>
      </c>
      <c r="J319" s="41" t="s">
        <v>173</v>
      </c>
      <c r="K319" s="207" t="s">
        <v>843</v>
      </c>
      <c r="L319" s="207" t="s">
        <v>844</v>
      </c>
      <c r="M319" s="207" t="s">
        <v>276</v>
      </c>
      <c r="N319" s="207" t="s">
        <v>276</v>
      </c>
      <c r="O319" s="207" t="s">
        <v>276</v>
      </c>
      <c r="P319" s="207" t="s">
        <v>276</v>
      </c>
      <c r="Q319" s="207" t="s">
        <v>276</v>
      </c>
      <c r="R319" s="207" t="s">
        <v>276</v>
      </c>
      <c r="S319" s="207" t="s">
        <v>276</v>
      </c>
      <c r="T319" s="207" t="s">
        <v>276</v>
      </c>
      <c r="U319" s="207" t="s">
        <v>276</v>
      </c>
      <c r="V319" s="207" t="s">
        <v>276</v>
      </c>
      <c r="W319" s="207" t="s">
        <v>276</v>
      </c>
      <c r="X319" s="207" t="s">
        <v>276</v>
      </c>
      <c r="Y319" s="209">
        <f t="shared" si="9"/>
        <v>0</v>
      </c>
    </row>
    <row r="320" spans="9:25" ht="15" customHeight="1" x14ac:dyDescent="0.3">
      <c r="I320" s="7" t="str">
        <f t="shared" si="8"/>
        <v>569</v>
      </c>
      <c r="J320" s="41" t="s">
        <v>173</v>
      </c>
      <c r="K320" s="207" t="s">
        <v>845</v>
      </c>
      <c r="L320" s="207" t="s">
        <v>846</v>
      </c>
      <c r="M320" s="207" t="s">
        <v>276</v>
      </c>
      <c r="N320" s="207" t="s">
        <v>276</v>
      </c>
      <c r="O320" s="207" t="s">
        <v>276</v>
      </c>
      <c r="P320" s="207" t="s">
        <v>276</v>
      </c>
      <c r="Q320" s="207" t="s">
        <v>276</v>
      </c>
      <c r="R320" s="207" t="s">
        <v>276</v>
      </c>
      <c r="S320" s="207" t="s">
        <v>276</v>
      </c>
      <c r="T320" s="207" t="s">
        <v>276</v>
      </c>
      <c r="U320" s="207" t="s">
        <v>276</v>
      </c>
      <c r="V320" s="207" t="s">
        <v>276</v>
      </c>
      <c r="W320" s="207" t="s">
        <v>276</v>
      </c>
      <c r="X320" s="207" t="s">
        <v>276</v>
      </c>
      <c r="Y320" s="209">
        <f t="shared" si="9"/>
        <v>0</v>
      </c>
    </row>
    <row r="321" spans="9:25" ht="15" customHeight="1" x14ac:dyDescent="0.3">
      <c r="I321" s="7" t="str">
        <f t="shared" si="8"/>
        <v>569</v>
      </c>
      <c r="J321" s="41" t="s">
        <v>173</v>
      </c>
      <c r="K321" s="207" t="s">
        <v>847</v>
      </c>
      <c r="L321" s="207" t="s">
        <v>848</v>
      </c>
      <c r="M321" s="208">
        <v>155710.18</v>
      </c>
      <c r="N321" s="208">
        <v>110596.3</v>
      </c>
      <c r="O321" s="208">
        <v>105563.41</v>
      </c>
      <c r="P321" s="208">
        <v>164099.56</v>
      </c>
      <c r="Q321" s="208">
        <v>112536.21</v>
      </c>
      <c r="R321" s="208">
        <v>113656.62</v>
      </c>
      <c r="S321" s="208">
        <v>160191.51</v>
      </c>
      <c r="T321" s="208">
        <v>128192.55</v>
      </c>
      <c r="U321" s="208">
        <v>119652.51</v>
      </c>
      <c r="V321" s="208">
        <v>158260.98000000001</v>
      </c>
      <c r="W321" s="208">
        <v>139768.32000000001</v>
      </c>
      <c r="X321" s="208">
        <v>126439.07</v>
      </c>
      <c r="Y321" s="209">
        <f t="shared" si="9"/>
        <v>1594667.22</v>
      </c>
    </row>
    <row r="322" spans="9:25" ht="15" customHeight="1" x14ac:dyDescent="0.3">
      <c r="I322" s="7" t="str">
        <f t="shared" si="8"/>
        <v>569</v>
      </c>
      <c r="J322" s="41" t="s">
        <v>173</v>
      </c>
      <c r="K322" s="207" t="s">
        <v>849</v>
      </c>
      <c r="L322" s="207" t="s">
        <v>850</v>
      </c>
      <c r="M322" s="208">
        <v>23497.17</v>
      </c>
      <c r="N322" s="208">
        <v>23497.17</v>
      </c>
      <c r="O322" s="208">
        <v>23497.17</v>
      </c>
      <c r="P322" s="208">
        <v>23497.17</v>
      </c>
      <c r="Q322" s="208">
        <v>24621.37</v>
      </c>
      <c r="R322" s="208">
        <v>23497.17</v>
      </c>
      <c r="S322" s="208">
        <v>23497.17</v>
      </c>
      <c r="T322" s="208">
        <v>25234.57</v>
      </c>
      <c r="U322" s="208">
        <v>23497.17</v>
      </c>
      <c r="V322" s="208">
        <v>23497.17</v>
      </c>
      <c r="W322" s="208">
        <v>25234.57</v>
      </c>
      <c r="X322" s="208">
        <v>23497.11</v>
      </c>
      <c r="Y322" s="209">
        <f t="shared" si="9"/>
        <v>286564.97999999992</v>
      </c>
    </row>
    <row r="323" spans="9:25" ht="15" customHeight="1" x14ac:dyDescent="0.3">
      <c r="I323" s="7" t="str">
        <f t="shared" si="8"/>
        <v>569</v>
      </c>
      <c r="J323" s="41" t="s">
        <v>173</v>
      </c>
      <c r="K323" s="207" t="s">
        <v>851</v>
      </c>
      <c r="L323" s="207" t="s">
        <v>852</v>
      </c>
      <c r="M323" s="207" t="s">
        <v>276</v>
      </c>
      <c r="N323" s="207" t="s">
        <v>276</v>
      </c>
      <c r="O323" s="207" t="s">
        <v>276</v>
      </c>
      <c r="P323" s="207" t="s">
        <v>276</v>
      </c>
      <c r="Q323" s="207" t="s">
        <v>276</v>
      </c>
      <c r="R323" s="207" t="s">
        <v>276</v>
      </c>
      <c r="S323" s="207" t="s">
        <v>276</v>
      </c>
      <c r="T323" s="207" t="s">
        <v>276</v>
      </c>
      <c r="U323" s="207" t="s">
        <v>276</v>
      </c>
      <c r="V323" s="207" t="s">
        <v>276</v>
      </c>
      <c r="W323" s="207" t="s">
        <v>276</v>
      </c>
      <c r="X323" s="207" t="s">
        <v>276</v>
      </c>
      <c r="Y323" s="209">
        <f t="shared" si="9"/>
        <v>0</v>
      </c>
    </row>
    <row r="324" spans="9:25" ht="15" customHeight="1" x14ac:dyDescent="0.3">
      <c r="I324" s="7" t="str">
        <f t="shared" si="8"/>
        <v>570</v>
      </c>
      <c r="J324" s="41" t="s">
        <v>173</v>
      </c>
      <c r="K324" s="207" t="s">
        <v>853</v>
      </c>
      <c r="L324" s="207" t="s">
        <v>854</v>
      </c>
      <c r="M324" s="208">
        <v>104701.93</v>
      </c>
      <c r="N324" s="208">
        <v>98827.39</v>
      </c>
      <c r="O324" s="208">
        <v>98843.42</v>
      </c>
      <c r="P324" s="208">
        <v>103310.62</v>
      </c>
      <c r="Q324" s="208">
        <v>106338.04</v>
      </c>
      <c r="R324" s="208">
        <v>97304.44</v>
      </c>
      <c r="S324" s="208">
        <v>106379.47</v>
      </c>
      <c r="T324" s="208">
        <v>103356.71</v>
      </c>
      <c r="U324" s="208">
        <v>100340.9</v>
      </c>
      <c r="V324" s="208">
        <v>106358.53</v>
      </c>
      <c r="W324" s="208">
        <v>100291.05</v>
      </c>
      <c r="X324" s="208">
        <v>103297.73</v>
      </c>
      <c r="Y324" s="209">
        <f t="shared" si="9"/>
        <v>1229350.23</v>
      </c>
    </row>
    <row r="325" spans="9:25" ht="15" customHeight="1" x14ac:dyDescent="0.3">
      <c r="I325" s="7" t="str">
        <f t="shared" si="8"/>
        <v>571</v>
      </c>
      <c r="J325" s="41" t="s">
        <v>173</v>
      </c>
      <c r="K325" s="207" t="s">
        <v>855</v>
      </c>
      <c r="L325" s="207" t="s">
        <v>856</v>
      </c>
      <c r="M325" s="208">
        <v>483849.09</v>
      </c>
      <c r="N325" s="208">
        <v>471834.87</v>
      </c>
      <c r="O325" s="208">
        <v>472244.43</v>
      </c>
      <c r="P325" s="208">
        <v>480966.28</v>
      </c>
      <c r="Q325" s="208">
        <v>481711.23</v>
      </c>
      <c r="R325" s="208">
        <v>482952.26</v>
      </c>
      <c r="S325" s="208">
        <v>488104.92</v>
      </c>
      <c r="T325" s="208">
        <v>478542.52</v>
      </c>
      <c r="U325" s="208">
        <v>476041.94</v>
      </c>
      <c r="V325" s="208">
        <v>481226.62</v>
      </c>
      <c r="W325" s="208">
        <v>473339.29</v>
      </c>
      <c r="X325" s="208">
        <v>486397.87</v>
      </c>
      <c r="Y325" s="209">
        <f t="shared" si="9"/>
        <v>5757211.3200000003</v>
      </c>
    </row>
    <row r="326" spans="9:25" ht="15" customHeight="1" x14ac:dyDescent="0.3">
      <c r="I326" s="7" t="str">
        <f t="shared" si="8"/>
        <v>572</v>
      </c>
      <c r="J326" s="41" t="s">
        <v>173</v>
      </c>
      <c r="K326" s="207" t="s">
        <v>857</v>
      </c>
      <c r="L326" s="207" t="s">
        <v>858</v>
      </c>
      <c r="M326" s="207" t="s">
        <v>276</v>
      </c>
      <c r="N326" s="207" t="s">
        <v>276</v>
      </c>
      <c r="O326" s="207" t="s">
        <v>276</v>
      </c>
      <c r="P326" s="207" t="s">
        <v>276</v>
      </c>
      <c r="Q326" s="207" t="s">
        <v>276</v>
      </c>
      <c r="R326" s="207" t="s">
        <v>276</v>
      </c>
      <c r="S326" s="207" t="s">
        <v>276</v>
      </c>
      <c r="T326" s="207" t="s">
        <v>276</v>
      </c>
      <c r="U326" s="207" t="s">
        <v>276</v>
      </c>
      <c r="V326" s="207" t="s">
        <v>276</v>
      </c>
      <c r="W326" s="207" t="s">
        <v>276</v>
      </c>
      <c r="X326" s="207" t="s">
        <v>276</v>
      </c>
      <c r="Y326" s="209">
        <f t="shared" si="9"/>
        <v>0</v>
      </c>
    </row>
    <row r="327" spans="9:25" ht="15" customHeight="1" x14ac:dyDescent="0.3">
      <c r="I327" s="7" t="str">
        <f t="shared" si="8"/>
        <v>573</v>
      </c>
      <c r="J327" s="41" t="s">
        <v>173</v>
      </c>
      <c r="K327" s="207" t="s">
        <v>859</v>
      </c>
      <c r="L327" s="207" t="s">
        <v>860</v>
      </c>
      <c r="M327" s="207" t="s">
        <v>276</v>
      </c>
      <c r="N327" s="207" t="s">
        <v>276</v>
      </c>
      <c r="O327" s="207" t="s">
        <v>276</v>
      </c>
      <c r="P327" s="207" t="s">
        <v>276</v>
      </c>
      <c r="Q327" s="207" t="s">
        <v>276</v>
      </c>
      <c r="R327" s="207" t="s">
        <v>276</v>
      </c>
      <c r="S327" s="207" t="s">
        <v>276</v>
      </c>
      <c r="T327" s="207" t="s">
        <v>276</v>
      </c>
      <c r="U327" s="207" t="s">
        <v>276</v>
      </c>
      <c r="V327" s="207" t="s">
        <v>276</v>
      </c>
      <c r="W327" s="207" t="s">
        <v>276</v>
      </c>
      <c r="X327" s="207" t="s">
        <v>276</v>
      </c>
      <c r="Y327" s="209">
        <f t="shared" si="9"/>
        <v>0</v>
      </c>
    </row>
    <row r="328" spans="9:25" ht="15" customHeight="1" x14ac:dyDescent="0.3">
      <c r="I328" s="7" t="str">
        <f t="shared" si="8"/>
        <v>575</v>
      </c>
      <c r="J328" s="41" t="s">
        <v>173</v>
      </c>
      <c r="K328" s="207" t="s">
        <v>861</v>
      </c>
      <c r="L328" s="207" t="s">
        <v>862</v>
      </c>
      <c r="M328" s="207" t="s">
        <v>276</v>
      </c>
      <c r="N328" s="207" t="s">
        <v>276</v>
      </c>
      <c r="O328" s="207" t="s">
        <v>276</v>
      </c>
      <c r="P328" s="207" t="s">
        <v>276</v>
      </c>
      <c r="Q328" s="207" t="s">
        <v>276</v>
      </c>
      <c r="R328" s="207" t="s">
        <v>276</v>
      </c>
      <c r="S328" s="207" t="s">
        <v>276</v>
      </c>
      <c r="T328" s="207" t="s">
        <v>276</v>
      </c>
      <c r="U328" s="207" t="s">
        <v>276</v>
      </c>
      <c r="V328" s="207" t="s">
        <v>276</v>
      </c>
      <c r="W328" s="207" t="s">
        <v>276</v>
      </c>
      <c r="X328" s="207" t="s">
        <v>276</v>
      </c>
      <c r="Y328" s="209">
        <f t="shared" si="9"/>
        <v>0</v>
      </c>
    </row>
    <row r="329" spans="9:25" ht="15" customHeight="1" x14ac:dyDescent="0.3">
      <c r="I329" s="7" t="str">
        <f t="shared" si="8"/>
        <v>575</v>
      </c>
      <c r="J329" s="41" t="s">
        <v>173</v>
      </c>
      <c r="K329" s="207" t="s">
        <v>863</v>
      </c>
      <c r="L329" s="207" t="s">
        <v>864</v>
      </c>
      <c r="M329" s="207" t="s">
        <v>276</v>
      </c>
      <c r="N329" s="207" t="s">
        <v>276</v>
      </c>
      <c r="O329" s="207" t="s">
        <v>276</v>
      </c>
      <c r="P329" s="207" t="s">
        <v>276</v>
      </c>
      <c r="Q329" s="207" t="s">
        <v>276</v>
      </c>
      <c r="R329" s="207" t="s">
        <v>276</v>
      </c>
      <c r="S329" s="207" t="s">
        <v>276</v>
      </c>
      <c r="T329" s="207" t="s">
        <v>276</v>
      </c>
      <c r="U329" s="207" t="s">
        <v>276</v>
      </c>
      <c r="V329" s="207" t="s">
        <v>276</v>
      </c>
      <c r="W329" s="207" t="s">
        <v>276</v>
      </c>
      <c r="X329" s="207" t="s">
        <v>276</v>
      </c>
      <c r="Y329" s="209">
        <f t="shared" si="9"/>
        <v>0</v>
      </c>
    </row>
    <row r="330" spans="9:25" ht="15" customHeight="1" x14ac:dyDescent="0.3">
      <c r="I330" s="7" t="str">
        <f t="shared" si="8"/>
        <v>575</v>
      </c>
      <c r="J330" s="41" t="s">
        <v>173</v>
      </c>
      <c r="K330" s="207" t="s">
        <v>865</v>
      </c>
      <c r="L330" s="207" t="s">
        <v>866</v>
      </c>
      <c r="M330" s="207" t="s">
        <v>276</v>
      </c>
      <c r="N330" s="207" t="s">
        <v>276</v>
      </c>
      <c r="O330" s="207" t="s">
        <v>276</v>
      </c>
      <c r="P330" s="207" t="s">
        <v>276</v>
      </c>
      <c r="Q330" s="207" t="s">
        <v>276</v>
      </c>
      <c r="R330" s="207" t="s">
        <v>276</v>
      </c>
      <c r="S330" s="207" t="s">
        <v>276</v>
      </c>
      <c r="T330" s="207" t="s">
        <v>276</v>
      </c>
      <c r="U330" s="207" t="s">
        <v>276</v>
      </c>
      <c r="V330" s="207" t="s">
        <v>276</v>
      </c>
      <c r="W330" s="207" t="s">
        <v>276</v>
      </c>
      <c r="X330" s="207" t="s">
        <v>276</v>
      </c>
      <c r="Y330" s="209">
        <f t="shared" si="9"/>
        <v>0</v>
      </c>
    </row>
    <row r="331" spans="9:25" ht="15" customHeight="1" x14ac:dyDescent="0.3">
      <c r="I331" s="7" t="str">
        <f t="shared" si="8"/>
        <v>575</v>
      </c>
      <c r="J331" s="41" t="s">
        <v>173</v>
      </c>
      <c r="K331" s="207" t="s">
        <v>867</v>
      </c>
      <c r="L331" s="207" t="s">
        <v>868</v>
      </c>
      <c r="M331" s="207" t="s">
        <v>276</v>
      </c>
      <c r="N331" s="207" t="s">
        <v>276</v>
      </c>
      <c r="O331" s="207" t="s">
        <v>276</v>
      </c>
      <c r="P331" s="207" t="s">
        <v>276</v>
      </c>
      <c r="Q331" s="207" t="s">
        <v>276</v>
      </c>
      <c r="R331" s="207" t="s">
        <v>276</v>
      </c>
      <c r="S331" s="207" t="s">
        <v>276</v>
      </c>
      <c r="T331" s="207" t="s">
        <v>276</v>
      </c>
      <c r="U331" s="207" t="s">
        <v>276</v>
      </c>
      <c r="V331" s="207" t="s">
        <v>276</v>
      </c>
      <c r="W331" s="207" t="s">
        <v>276</v>
      </c>
      <c r="X331" s="207" t="s">
        <v>276</v>
      </c>
      <c r="Y331" s="209">
        <f t="shared" si="9"/>
        <v>0</v>
      </c>
    </row>
    <row r="332" spans="9:25" ht="15" customHeight="1" x14ac:dyDescent="0.3">
      <c r="I332" s="7" t="str">
        <f t="shared" si="8"/>
        <v>575</v>
      </c>
      <c r="J332" s="41" t="s">
        <v>173</v>
      </c>
      <c r="K332" s="207" t="s">
        <v>869</v>
      </c>
      <c r="L332" s="207" t="s">
        <v>870</v>
      </c>
      <c r="M332" s="207" t="s">
        <v>276</v>
      </c>
      <c r="N332" s="207" t="s">
        <v>276</v>
      </c>
      <c r="O332" s="207" t="s">
        <v>276</v>
      </c>
      <c r="P332" s="207" t="s">
        <v>276</v>
      </c>
      <c r="Q332" s="207" t="s">
        <v>276</v>
      </c>
      <c r="R332" s="207" t="s">
        <v>276</v>
      </c>
      <c r="S332" s="207" t="s">
        <v>276</v>
      </c>
      <c r="T332" s="207" t="s">
        <v>276</v>
      </c>
      <c r="U332" s="207" t="s">
        <v>276</v>
      </c>
      <c r="V332" s="207" t="s">
        <v>276</v>
      </c>
      <c r="W332" s="207" t="s">
        <v>276</v>
      </c>
      <c r="X332" s="207" t="s">
        <v>276</v>
      </c>
      <c r="Y332" s="209">
        <f t="shared" si="9"/>
        <v>0</v>
      </c>
    </row>
    <row r="333" spans="9:25" ht="15" customHeight="1" x14ac:dyDescent="0.3">
      <c r="I333" s="7" t="str">
        <f t="shared" si="8"/>
        <v>575</v>
      </c>
      <c r="J333" s="41" t="s">
        <v>173</v>
      </c>
      <c r="K333" s="207" t="s">
        <v>871</v>
      </c>
      <c r="L333" s="207" t="s">
        <v>872</v>
      </c>
      <c r="M333" s="207" t="s">
        <v>276</v>
      </c>
      <c r="N333" s="207" t="s">
        <v>276</v>
      </c>
      <c r="O333" s="207" t="s">
        <v>276</v>
      </c>
      <c r="P333" s="207" t="s">
        <v>276</v>
      </c>
      <c r="Q333" s="207" t="s">
        <v>276</v>
      </c>
      <c r="R333" s="207" t="s">
        <v>276</v>
      </c>
      <c r="S333" s="207" t="s">
        <v>276</v>
      </c>
      <c r="T333" s="207" t="s">
        <v>276</v>
      </c>
      <c r="U333" s="207" t="s">
        <v>276</v>
      </c>
      <c r="V333" s="207" t="s">
        <v>276</v>
      </c>
      <c r="W333" s="207" t="s">
        <v>276</v>
      </c>
      <c r="X333" s="207" t="s">
        <v>276</v>
      </c>
      <c r="Y333" s="209">
        <f t="shared" si="9"/>
        <v>0</v>
      </c>
    </row>
    <row r="334" spans="9:25" ht="15" customHeight="1" x14ac:dyDescent="0.3">
      <c r="I334" s="7" t="str">
        <f t="shared" si="8"/>
        <v>575</v>
      </c>
      <c r="J334" s="41" t="s">
        <v>173</v>
      </c>
      <c r="K334" s="207" t="s">
        <v>873</v>
      </c>
      <c r="L334" s="207" t="s">
        <v>874</v>
      </c>
      <c r="M334" s="207" t="s">
        <v>276</v>
      </c>
      <c r="N334" s="207" t="s">
        <v>276</v>
      </c>
      <c r="O334" s="207" t="s">
        <v>276</v>
      </c>
      <c r="P334" s="207" t="s">
        <v>276</v>
      </c>
      <c r="Q334" s="207" t="s">
        <v>276</v>
      </c>
      <c r="R334" s="207" t="s">
        <v>276</v>
      </c>
      <c r="S334" s="207" t="s">
        <v>276</v>
      </c>
      <c r="T334" s="207" t="s">
        <v>276</v>
      </c>
      <c r="U334" s="207" t="s">
        <v>276</v>
      </c>
      <c r="V334" s="207" t="s">
        <v>276</v>
      </c>
      <c r="W334" s="207" t="s">
        <v>276</v>
      </c>
      <c r="X334" s="207" t="s">
        <v>276</v>
      </c>
      <c r="Y334" s="209">
        <f t="shared" si="9"/>
        <v>0</v>
      </c>
    </row>
    <row r="335" spans="9:25" ht="15" customHeight="1" x14ac:dyDescent="0.3">
      <c r="I335" s="7" t="str">
        <f t="shared" si="8"/>
        <v>575</v>
      </c>
      <c r="J335" s="41" t="s">
        <v>173</v>
      </c>
      <c r="K335" s="207" t="s">
        <v>875</v>
      </c>
      <c r="L335" s="207" t="s">
        <v>876</v>
      </c>
      <c r="M335" s="207" t="s">
        <v>276</v>
      </c>
      <c r="N335" s="207" t="s">
        <v>276</v>
      </c>
      <c r="O335" s="207" t="s">
        <v>276</v>
      </c>
      <c r="P335" s="207" t="s">
        <v>276</v>
      </c>
      <c r="Q335" s="207" t="s">
        <v>276</v>
      </c>
      <c r="R335" s="207" t="s">
        <v>276</v>
      </c>
      <c r="S335" s="207" t="s">
        <v>276</v>
      </c>
      <c r="T335" s="207" t="s">
        <v>276</v>
      </c>
      <c r="U335" s="207" t="s">
        <v>276</v>
      </c>
      <c r="V335" s="207" t="s">
        <v>276</v>
      </c>
      <c r="W335" s="207" t="s">
        <v>276</v>
      </c>
      <c r="X335" s="207" t="s">
        <v>276</v>
      </c>
      <c r="Y335" s="209">
        <f t="shared" si="9"/>
        <v>0</v>
      </c>
    </row>
    <row r="336" spans="9:25" ht="15" customHeight="1" x14ac:dyDescent="0.3">
      <c r="I336" s="7" t="str">
        <f t="shared" si="8"/>
        <v>576</v>
      </c>
      <c r="J336" s="41" t="s">
        <v>173</v>
      </c>
      <c r="K336" s="207" t="s">
        <v>877</v>
      </c>
      <c r="L336" s="207" t="s">
        <v>878</v>
      </c>
      <c r="M336" s="207" t="s">
        <v>276</v>
      </c>
      <c r="N336" s="207" t="s">
        <v>276</v>
      </c>
      <c r="O336" s="207" t="s">
        <v>276</v>
      </c>
      <c r="P336" s="207" t="s">
        <v>276</v>
      </c>
      <c r="Q336" s="207" t="s">
        <v>276</v>
      </c>
      <c r="R336" s="207" t="s">
        <v>276</v>
      </c>
      <c r="S336" s="207" t="s">
        <v>276</v>
      </c>
      <c r="T336" s="207" t="s">
        <v>276</v>
      </c>
      <c r="U336" s="207" t="s">
        <v>276</v>
      </c>
      <c r="V336" s="207" t="s">
        <v>276</v>
      </c>
      <c r="W336" s="207" t="s">
        <v>276</v>
      </c>
      <c r="X336" s="207" t="s">
        <v>276</v>
      </c>
      <c r="Y336" s="209">
        <f t="shared" si="9"/>
        <v>0</v>
      </c>
    </row>
    <row r="337" spans="9:25" ht="15" customHeight="1" x14ac:dyDescent="0.3">
      <c r="I337" s="7" t="str">
        <f t="shared" si="8"/>
        <v>576</v>
      </c>
      <c r="J337" s="41" t="s">
        <v>173</v>
      </c>
      <c r="K337" s="207" t="s">
        <v>879</v>
      </c>
      <c r="L337" s="207" t="s">
        <v>880</v>
      </c>
      <c r="M337" s="207" t="s">
        <v>276</v>
      </c>
      <c r="N337" s="207" t="s">
        <v>276</v>
      </c>
      <c r="O337" s="207" t="s">
        <v>276</v>
      </c>
      <c r="P337" s="207" t="s">
        <v>276</v>
      </c>
      <c r="Q337" s="207" t="s">
        <v>276</v>
      </c>
      <c r="R337" s="207" t="s">
        <v>276</v>
      </c>
      <c r="S337" s="207" t="s">
        <v>276</v>
      </c>
      <c r="T337" s="207" t="s">
        <v>276</v>
      </c>
      <c r="U337" s="207" t="s">
        <v>276</v>
      </c>
      <c r="V337" s="207" t="s">
        <v>276</v>
      </c>
      <c r="W337" s="207" t="s">
        <v>276</v>
      </c>
      <c r="X337" s="207" t="s">
        <v>276</v>
      </c>
      <c r="Y337" s="209">
        <f t="shared" si="9"/>
        <v>0</v>
      </c>
    </row>
    <row r="338" spans="9:25" ht="15" customHeight="1" x14ac:dyDescent="0.3">
      <c r="I338" s="7" t="str">
        <f t="shared" si="8"/>
        <v>576</v>
      </c>
      <c r="J338" s="41" t="s">
        <v>173</v>
      </c>
      <c r="K338" s="207" t="s">
        <v>881</v>
      </c>
      <c r="L338" s="207" t="s">
        <v>882</v>
      </c>
      <c r="M338" s="207" t="s">
        <v>276</v>
      </c>
      <c r="N338" s="207" t="s">
        <v>276</v>
      </c>
      <c r="O338" s="207" t="s">
        <v>276</v>
      </c>
      <c r="P338" s="207" t="s">
        <v>276</v>
      </c>
      <c r="Q338" s="207" t="s">
        <v>276</v>
      </c>
      <c r="R338" s="207" t="s">
        <v>276</v>
      </c>
      <c r="S338" s="207" t="s">
        <v>276</v>
      </c>
      <c r="T338" s="207" t="s">
        <v>276</v>
      </c>
      <c r="U338" s="207" t="s">
        <v>276</v>
      </c>
      <c r="V338" s="207" t="s">
        <v>276</v>
      </c>
      <c r="W338" s="207" t="s">
        <v>276</v>
      </c>
      <c r="X338" s="207" t="s">
        <v>276</v>
      </c>
      <c r="Y338" s="209">
        <f t="shared" si="9"/>
        <v>0</v>
      </c>
    </row>
    <row r="339" spans="9:25" ht="15" customHeight="1" x14ac:dyDescent="0.3">
      <c r="I339" s="7" t="str">
        <f t="shared" si="8"/>
        <v>576</v>
      </c>
      <c r="J339" s="41" t="s">
        <v>173</v>
      </c>
      <c r="K339" s="207" t="s">
        <v>883</v>
      </c>
      <c r="L339" s="207" t="s">
        <v>884</v>
      </c>
      <c r="M339" s="207" t="s">
        <v>276</v>
      </c>
      <c r="N339" s="207" t="s">
        <v>276</v>
      </c>
      <c r="O339" s="207" t="s">
        <v>276</v>
      </c>
      <c r="P339" s="207" t="s">
        <v>276</v>
      </c>
      <c r="Q339" s="207" t="s">
        <v>276</v>
      </c>
      <c r="R339" s="207" t="s">
        <v>276</v>
      </c>
      <c r="S339" s="207" t="s">
        <v>276</v>
      </c>
      <c r="T339" s="207" t="s">
        <v>276</v>
      </c>
      <c r="U339" s="207" t="s">
        <v>276</v>
      </c>
      <c r="V339" s="207" t="s">
        <v>276</v>
      </c>
      <c r="W339" s="207" t="s">
        <v>276</v>
      </c>
      <c r="X339" s="207" t="s">
        <v>276</v>
      </c>
      <c r="Y339" s="209">
        <f t="shared" si="9"/>
        <v>0</v>
      </c>
    </row>
    <row r="340" spans="9:25" ht="15" customHeight="1" x14ac:dyDescent="0.3">
      <c r="I340" s="7" t="str">
        <f t="shared" si="8"/>
        <v>576</v>
      </c>
      <c r="J340" s="41" t="s">
        <v>173</v>
      </c>
      <c r="K340" s="207" t="s">
        <v>885</v>
      </c>
      <c r="L340" s="207" t="s">
        <v>886</v>
      </c>
      <c r="M340" s="207" t="s">
        <v>276</v>
      </c>
      <c r="N340" s="207" t="s">
        <v>276</v>
      </c>
      <c r="O340" s="207" t="s">
        <v>276</v>
      </c>
      <c r="P340" s="207" t="s">
        <v>276</v>
      </c>
      <c r="Q340" s="207" t="s">
        <v>276</v>
      </c>
      <c r="R340" s="207" t="s">
        <v>276</v>
      </c>
      <c r="S340" s="207" t="s">
        <v>276</v>
      </c>
      <c r="T340" s="207" t="s">
        <v>276</v>
      </c>
      <c r="U340" s="207" t="s">
        <v>276</v>
      </c>
      <c r="V340" s="207" t="s">
        <v>276</v>
      </c>
      <c r="W340" s="207" t="s">
        <v>276</v>
      </c>
      <c r="X340" s="207" t="s">
        <v>276</v>
      </c>
      <c r="Y340" s="209">
        <f t="shared" si="9"/>
        <v>0</v>
      </c>
    </row>
    <row r="341" spans="9:25" ht="15" customHeight="1" x14ac:dyDescent="0.3">
      <c r="I341" s="7" t="str">
        <f t="shared" si="8"/>
        <v>580</v>
      </c>
      <c r="J341" s="41" t="s">
        <v>173</v>
      </c>
      <c r="K341" s="207" t="s">
        <v>887</v>
      </c>
      <c r="L341" s="207" t="s">
        <v>888</v>
      </c>
      <c r="M341" s="208">
        <v>133287.54</v>
      </c>
      <c r="N341" s="208">
        <v>126201.08</v>
      </c>
      <c r="O341" s="208">
        <v>126963.22</v>
      </c>
      <c r="P341" s="208">
        <v>131526.15</v>
      </c>
      <c r="Q341" s="208">
        <v>134977.51999999999</v>
      </c>
      <c r="R341" s="208">
        <v>124295.88</v>
      </c>
      <c r="S341" s="208">
        <v>135478.12</v>
      </c>
      <c r="T341" s="208">
        <v>132144.29</v>
      </c>
      <c r="U341" s="208">
        <v>128989.58</v>
      </c>
      <c r="V341" s="208">
        <v>135501.23000000001</v>
      </c>
      <c r="W341" s="208">
        <v>128007.67999999999</v>
      </c>
      <c r="X341" s="208">
        <v>131419.57999999999</v>
      </c>
      <c r="Y341" s="209">
        <f t="shared" si="9"/>
        <v>1568791.87</v>
      </c>
    </row>
    <row r="342" spans="9:25" ht="15" customHeight="1" x14ac:dyDescent="0.3">
      <c r="I342" s="7" t="str">
        <f t="shared" si="8"/>
        <v>581</v>
      </c>
      <c r="J342" s="41" t="s">
        <v>173</v>
      </c>
      <c r="K342" s="207" t="s">
        <v>889</v>
      </c>
      <c r="L342" s="207" t="s">
        <v>890</v>
      </c>
      <c r="M342" s="208">
        <v>81234.539999999994</v>
      </c>
      <c r="N342" s="208">
        <v>81917.91</v>
      </c>
      <c r="O342" s="208">
        <v>87519.91</v>
      </c>
      <c r="P342" s="208">
        <v>91712.77</v>
      </c>
      <c r="Q342" s="208">
        <v>94094.58</v>
      </c>
      <c r="R342" s="208">
        <v>92169.02</v>
      </c>
      <c r="S342" s="208">
        <v>105755.09</v>
      </c>
      <c r="T342" s="208">
        <v>114671.97</v>
      </c>
      <c r="U342" s="208">
        <v>112613.33</v>
      </c>
      <c r="V342" s="208">
        <v>116990.24</v>
      </c>
      <c r="W342" s="208">
        <v>100521.48</v>
      </c>
      <c r="X342" s="208">
        <v>102889.04</v>
      </c>
      <c r="Y342" s="209">
        <f t="shared" si="9"/>
        <v>1182089.8799999999</v>
      </c>
    </row>
    <row r="343" spans="9:25" ht="15" customHeight="1" x14ac:dyDescent="0.3">
      <c r="I343" s="7" t="str">
        <f t="shared" si="8"/>
        <v>581</v>
      </c>
      <c r="J343" s="41" t="s">
        <v>173</v>
      </c>
      <c r="K343" s="207" t="s">
        <v>891</v>
      </c>
      <c r="L343" s="207" t="s">
        <v>892</v>
      </c>
      <c r="M343" s="207" t="s">
        <v>276</v>
      </c>
      <c r="N343" s="207" t="s">
        <v>276</v>
      </c>
      <c r="O343" s="207" t="s">
        <v>276</v>
      </c>
      <c r="P343" s="207" t="s">
        <v>276</v>
      </c>
      <c r="Q343" s="207" t="s">
        <v>276</v>
      </c>
      <c r="R343" s="207" t="s">
        <v>276</v>
      </c>
      <c r="S343" s="207" t="s">
        <v>276</v>
      </c>
      <c r="T343" s="207" t="s">
        <v>276</v>
      </c>
      <c r="U343" s="207" t="s">
        <v>276</v>
      </c>
      <c r="V343" s="207" t="s">
        <v>276</v>
      </c>
      <c r="W343" s="207" t="s">
        <v>276</v>
      </c>
      <c r="X343" s="207" t="s">
        <v>276</v>
      </c>
      <c r="Y343" s="209">
        <f t="shared" si="9"/>
        <v>0</v>
      </c>
    </row>
    <row r="344" spans="9:25" ht="15" customHeight="1" x14ac:dyDescent="0.3">
      <c r="I344" s="7" t="str">
        <f t="shared" si="8"/>
        <v>582</v>
      </c>
      <c r="J344" s="41" t="s">
        <v>173</v>
      </c>
      <c r="K344" s="207" t="s">
        <v>893</v>
      </c>
      <c r="L344" s="207" t="s">
        <v>894</v>
      </c>
      <c r="M344" s="208">
        <v>100542.46</v>
      </c>
      <c r="N344" s="208">
        <v>81206.44</v>
      </c>
      <c r="O344" s="208">
        <v>81252.899999999994</v>
      </c>
      <c r="P344" s="208">
        <v>86476.59</v>
      </c>
      <c r="Q344" s="208">
        <v>91172.85</v>
      </c>
      <c r="R344" s="208">
        <v>77089.13</v>
      </c>
      <c r="S344" s="208">
        <v>91187.88</v>
      </c>
      <c r="T344" s="208">
        <v>86496.6</v>
      </c>
      <c r="U344" s="208">
        <v>81807.7</v>
      </c>
      <c r="V344" s="208">
        <v>91178.31</v>
      </c>
      <c r="W344" s="208">
        <v>81780.850000000006</v>
      </c>
      <c r="X344" s="208">
        <v>86470.76</v>
      </c>
      <c r="Y344" s="209">
        <f t="shared" si="9"/>
        <v>1036662.4699999999</v>
      </c>
    </row>
    <row r="345" spans="9:25" ht="15" customHeight="1" x14ac:dyDescent="0.3">
      <c r="I345" s="7" t="str">
        <f t="shared" si="8"/>
        <v>583</v>
      </c>
      <c r="J345" s="41" t="s">
        <v>173</v>
      </c>
      <c r="K345" s="207" t="s">
        <v>895</v>
      </c>
      <c r="L345" s="207" t="s">
        <v>896</v>
      </c>
      <c r="M345" s="208">
        <v>638933.56999999995</v>
      </c>
      <c r="N345" s="208">
        <v>668076.03</v>
      </c>
      <c r="O345" s="208">
        <v>676133.72</v>
      </c>
      <c r="P345" s="208">
        <v>689980.5</v>
      </c>
      <c r="Q345" s="208">
        <v>692023.58</v>
      </c>
      <c r="R345" s="208">
        <v>640004.28</v>
      </c>
      <c r="S345" s="208">
        <v>691007.12</v>
      </c>
      <c r="T345" s="208">
        <v>700267.98</v>
      </c>
      <c r="U345" s="208">
        <v>679711.35</v>
      </c>
      <c r="V345" s="208">
        <v>713561.32</v>
      </c>
      <c r="W345" s="208">
        <v>656601.31999999995</v>
      </c>
      <c r="X345" s="208">
        <v>676633.89</v>
      </c>
      <c r="Y345" s="209">
        <f t="shared" si="9"/>
        <v>8122934.6600000011</v>
      </c>
    </row>
    <row r="346" spans="9:25" ht="15" customHeight="1" x14ac:dyDescent="0.3">
      <c r="I346" s="7" t="str">
        <f t="shared" si="8"/>
        <v>584</v>
      </c>
      <c r="J346" s="41" t="s">
        <v>173</v>
      </c>
      <c r="K346" s="207" t="s">
        <v>897</v>
      </c>
      <c r="L346" s="207" t="s">
        <v>898</v>
      </c>
      <c r="M346" s="208">
        <v>75111.600000000006</v>
      </c>
      <c r="N346" s="208">
        <v>70110.899999999994</v>
      </c>
      <c r="O346" s="208">
        <v>71176.899999999994</v>
      </c>
      <c r="P346" s="208">
        <v>74210.75</v>
      </c>
      <c r="Q346" s="208">
        <v>77244.600000000006</v>
      </c>
      <c r="R346" s="208">
        <v>69210.05</v>
      </c>
      <c r="S346" s="208">
        <v>79378.600000000006</v>
      </c>
      <c r="T346" s="208">
        <v>78477.75</v>
      </c>
      <c r="U346" s="208">
        <v>75443.899999999994</v>
      </c>
      <c r="V346" s="208">
        <v>81511.600000000006</v>
      </c>
      <c r="W346" s="208">
        <v>73310.899999999994</v>
      </c>
      <c r="X346" s="208">
        <v>76344.75</v>
      </c>
      <c r="Y346" s="209">
        <f t="shared" si="9"/>
        <v>901532.3</v>
      </c>
    </row>
    <row r="347" spans="9:25" ht="15" customHeight="1" x14ac:dyDescent="0.3">
      <c r="I347" s="7" t="str">
        <f t="shared" si="8"/>
        <v>585</v>
      </c>
      <c r="J347" s="41" t="s">
        <v>173</v>
      </c>
      <c r="K347" s="207" t="s">
        <v>899</v>
      </c>
      <c r="L347" s="207" t="s">
        <v>900</v>
      </c>
      <c r="M347" s="208">
        <v>160028.91</v>
      </c>
      <c r="N347" s="208">
        <v>146906.97</v>
      </c>
      <c r="O347" s="208">
        <v>154906.97</v>
      </c>
      <c r="P347" s="208">
        <v>154924.13</v>
      </c>
      <c r="Q347" s="208">
        <v>161551.29</v>
      </c>
      <c r="R347" s="208">
        <v>141669.79999999999</v>
      </c>
      <c r="S347" s="208">
        <v>161551.29</v>
      </c>
      <c r="T347" s="208">
        <v>162924.13</v>
      </c>
      <c r="U347" s="208">
        <v>148296.97</v>
      </c>
      <c r="V347" s="208">
        <v>161551.29</v>
      </c>
      <c r="W347" s="208">
        <v>148296.97</v>
      </c>
      <c r="X347" s="208">
        <v>154924.13</v>
      </c>
      <c r="Y347" s="209">
        <f t="shared" si="9"/>
        <v>1857532.85</v>
      </c>
    </row>
    <row r="348" spans="9:25" ht="15" customHeight="1" x14ac:dyDescent="0.3">
      <c r="I348" s="7" t="str">
        <f t="shared" si="8"/>
        <v>586</v>
      </c>
      <c r="J348" s="41" t="s">
        <v>173</v>
      </c>
      <c r="K348" s="207" t="s">
        <v>901</v>
      </c>
      <c r="L348" s="207" t="s">
        <v>902</v>
      </c>
      <c r="M348" s="208">
        <v>458382.39</v>
      </c>
      <c r="N348" s="208">
        <v>430484.14</v>
      </c>
      <c r="O348" s="208">
        <v>438983.78</v>
      </c>
      <c r="P348" s="208">
        <v>463499.79</v>
      </c>
      <c r="Q348" s="208">
        <v>480666.68</v>
      </c>
      <c r="R348" s="208">
        <v>437453.46</v>
      </c>
      <c r="S348" s="208">
        <v>492868.03</v>
      </c>
      <c r="T348" s="208">
        <v>487509.8</v>
      </c>
      <c r="U348" s="208">
        <v>473414.06</v>
      </c>
      <c r="V348" s="208">
        <v>504120.91</v>
      </c>
      <c r="W348" s="208">
        <v>457828.67</v>
      </c>
      <c r="X348" s="208">
        <v>478670.48</v>
      </c>
      <c r="Y348" s="209">
        <f t="shared" si="9"/>
        <v>5603882.1899999995</v>
      </c>
    </row>
    <row r="349" spans="9:25" ht="15" customHeight="1" x14ac:dyDescent="0.3">
      <c r="I349" s="7" t="str">
        <f t="shared" si="8"/>
        <v>587</v>
      </c>
      <c r="J349" s="41" t="s">
        <v>173</v>
      </c>
      <c r="K349" s="207" t="s">
        <v>903</v>
      </c>
      <c r="L349" s="207" t="s">
        <v>904</v>
      </c>
      <c r="M349" s="207" t="s">
        <v>276</v>
      </c>
      <c r="N349" s="207" t="s">
        <v>276</v>
      </c>
      <c r="O349" s="207" t="s">
        <v>276</v>
      </c>
      <c r="P349" s="207" t="s">
        <v>276</v>
      </c>
      <c r="Q349" s="207" t="s">
        <v>276</v>
      </c>
      <c r="R349" s="207" t="s">
        <v>276</v>
      </c>
      <c r="S349" s="207" t="s">
        <v>276</v>
      </c>
      <c r="T349" s="207" t="s">
        <v>276</v>
      </c>
      <c r="U349" s="207" t="s">
        <v>276</v>
      </c>
      <c r="V349" s="207" t="s">
        <v>276</v>
      </c>
      <c r="W349" s="207" t="s">
        <v>276</v>
      </c>
      <c r="X349" s="207" t="s">
        <v>276</v>
      </c>
      <c r="Y349" s="209">
        <f t="shared" si="9"/>
        <v>0</v>
      </c>
    </row>
    <row r="350" spans="9:25" ht="15" customHeight="1" x14ac:dyDescent="0.3">
      <c r="I350" s="7" t="str">
        <f t="shared" si="8"/>
        <v>588</v>
      </c>
      <c r="J350" s="41" t="s">
        <v>173</v>
      </c>
      <c r="K350" s="207" t="s">
        <v>905</v>
      </c>
      <c r="L350" s="207" t="s">
        <v>906</v>
      </c>
      <c r="M350" s="208">
        <v>1082599.56</v>
      </c>
      <c r="N350" s="208">
        <v>979091.28</v>
      </c>
      <c r="O350" s="208">
        <v>978957.29</v>
      </c>
      <c r="P350" s="208">
        <v>1072443.31</v>
      </c>
      <c r="Q350" s="208">
        <v>1049762.98</v>
      </c>
      <c r="R350" s="208">
        <v>980842.27</v>
      </c>
      <c r="S350" s="208">
        <v>1128506.45</v>
      </c>
      <c r="T350" s="208">
        <v>1057846.8500000001</v>
      </c>
      <c r="U350" s="208">
        <v>1013751.78</v>
      </c>
      <c r="V350" s="208">
        <v>1114781.95</v>
      </c>
      <c r="W350" s="208">
        <v>1026469.49</v>
      </c>
      <c r="X350" s="208">
        <v>1047835.6</v>
      </c>
      <c r="Y350" s="209">
        <f t="shared" si="9"/>
        <v>12532888.809999999</v>
      </c>
    </row>
    <row r="351" spans="9:25" ht="15" customHeight="1" x14ac:dyDescent="0.3">
      <c r="I351" s="7" t="str">
        <f t="shared" si="8"/>
        <v>589</v>
      </c>
      <c r="J351" s="41" t="s">
        <v>173</v>
      </c>
      <c r="K351" s="207" t="s">
        <v>907</v>
      </c>
      <c r="L351" s="207" t="s">
        <v>908</v>
      </c>
      <c r="M351" s="208">
        <v>31417</v>
      </c>
      <c r="N351" s="208">
        <v>31417</v>
      </c>
      <c r="O351" s="208">
        <v>31417</v>
      </c>
      <c r="P351" s="208">
        <v>31417</v>
      </c>
      <c r="Q351" s="208">
        <v>31417</v>
      </c>
      <c r="R351" s="208">
        <v>31417</v>
      </c>
      <c r="S351" s="208">
        <v>31417</v>
      </c>
      <c r="T351" s="208">
        <v>31417</v>
      </c>
      <c r="U351" s="208">
        <v>31417</v>
      </c>
      <c r="V351" s="208">
        <v>31417</v>
      </c>
      <c r="W351" s="208">
        <v>31417</v>
      </c>
      <c r="X351" s="208">
        <v>31417</v>
      </c>
      <c r="Y351" s="209">
        <f t="shared" si="9"/>
        <v>377004</v>
      </c>
    </row>
    <row r="352" spans="9:25" ht="15" customHeight="1" x14ac:dyDescent="0.3">
      <c r="I352" s="7" t="str">
        <f t="shared" si="8"/>
        <v>590</v>
      </c>
      <c r="J352" s="41" t="s">
        <v>173</v>
      </c>
      <c r="K352" s="207" t="s">
        <v>909</v>
      </c>
      <c r="L352" s="207" t="s">
        <v>910</v>
      </c>
      <c r="M352" s="207" t="s">
        <v>276</v>
      </c>
      <c r="N352" s="207" t="s">
        <v>276</v>
      </c>
      <c r="O352" s="207" t="s">
        <v>276</v>
      </c>
      <c r="P352" s="207" t="s">
        <v>276</v>
      </c>
      <c r="Q352" s="207" t="s">
        <v>276</v>
      </c>
      <c r="R352" s="207" t="s">
        <v>276</v>
      </c>
      <c r="S352" s="207" t="s">
        <v>276</v>
      </c>
      <c r="T352" s="207" t="s">
        <v>276</v>
      </c>
      <c r="U352" s="207" t="s">
        <v>276</v>
      </c>
      <c r="V352" s="207" t="s">
        <v>276</v>
      </c>
      <c r="W352" s="207" t="s">
        <v>276</v>
      </c>
      <c r="X352" s="207" t="s">
        <v>276</v>
      </c>
      <c r="Y352" s="209">
        <f t="shared" si="9"/>
        <v>0</v>
      </c>
    </row>
    <row r="353" spans="9:25" ht="15" customHeight="1" x14ac:dyDescent="0.3">
      <c r="I353" s="7" t="str">
        <f t="shared" ref="I353:I416" si="10">LEFT(RIGHT(K353,6),3)</f>
        <v>591</v>
      </c>
      <c r="J353" s="41" t="s">
        <v>173</v>
      </c>
      <c r="K353" s="207" t="s">
        <v>911</v>
      </c>
      <c r="L353" s="207" t="s">
        <v>912</v>
      </c>
      <c r="M353" s="208">
        <v>-14288.13</v>
      </c>
      <c r="N353" s="208">
        <v>-15164.56</v>
      </c>
      <c r="O353" s="208">
        <v>-15164.56</v>
      </c>
      <c r="P353" s="208">
        <v>-14415.84</v>
      </c>
      <c r="Q353" s="208">
        <v>-14001.01</v>
      </c>
      <c r="R353" s="208">
        <v>-15365.98</v>
      </c>
      <c r="S353" s="208">
        <v>-13879.16</v>
      </c>
      <c r="T353" s="208">
        <v>-14264.21</v>
      </c>
      <c r="U353" s="208">
        <v>-14572.93</v>
      </c>
      <c r="V353" s="208">
        <v>-13870.02</v>
      </c>
      <c r="W353" s="208">
        <v>-14821.42</v>
      </c>
      <c r="X353" s="208">
        <v>-14411.99</v>
      </c>
      <c r="Y353" s="209">
        <f t="shared" si="9"/>
        <v>-174219.80999999997</v>
      </c>
    </row>
    <row r="354" spans="9:25" ht="15" customHeight="1" x14ac:dyDescent="0.3">
      <c r="I354" s="7" t="str">
        <f t="shared" si="10"/>
        <v>592</v>
      </c>
      <c r="J354" s="41" t="s">
        <v>173</v>
      </c>
      <c r="K354" s="207" t="s">
        <v>913</v>
      </c>
      <c r="L354" s="207" t="s">
        <v>914</v>
      </c>
      <c r="M354" s="208">
        <v>214300.75</v>
      </c>
      <c r="N354" s="208">
        <v>200682.5</v>
      </c>
      <c r="O354" s="208">
        <v>200719.67</v>
      </c>
      <c r="P354" s="208">
        <v>211075.44</v>
      </c>
      <c r="Q354" s="208">
        <v>218093.56</v>
      </c>
      <c r="R354" s="208">
        <v>197152.03</v>
      </c>
      <c r="S354" s="208">
        <v>218189.61</v>
      </c>
      <c r="T354" s="208">
        <v>211182.31</v>
      </c>
      <c r="U354" s="208">
        <v>204191.1</v>
      </c>
      <c r="V354" s="208">
        <v>218141.07</v>
      </c>
      <c r="W354" s="208">
        <v>204075.54</v>
      </c>
      <c r="X354" s="208">
        <v>211045.56</v>
      </c>
      <c r="Y354" s="209">
        <f t="shared" ref="Y354:Y417" si="11">SUM(M354:X354)</f>
        <v>2508849.14</v>
      </c>
    </row>
    <row r="355" spans="9:25" ht="15" customHeight="1" x14ac:dyDescent="0.3">
      <c r="I355" s="7" t="str">
        <f t="shared" si="10"/>
        <v>592</v>
      </c>
      <c r="J355" s="41" t="s">
        <v>173</v>
      </c>
      <c r="K355" s="207" t="s">
        <v>915</v>
      </c>
      <c r="L355" s="207" t="s">
        <v>916</v>
      </c>
      <c r="M355" s="207" t="s">
        <v>276</v>
      </c>
      <c r="N355" s="207" t="s">
        <v>276</v>
      </c>
      <c r="O355" s="207" t="s">
        <v>276</v>
      </c>
      <c r="P355" s="207" t="s">
        <v>276</v>
      </c>
      <c r="Q355" s="207" t="s">
        <v>276</v>
      </c>
      <c r="R355" s="207" t="s">
        <v>276</v>
      </c>
      <c r="S355" s="207" t="s">
        <v>276</v>
      </c>
      <c r="T355" s="207" t="s">
        <v>276</v>
      </c>
      <c r="U355" s="207" t="s">
        <v>276</v>
      </c>
      <c r="V355" s="207" t="s">
        <v>276</v>
      </c>
      <c r="W355" s="207" t="s">
        <v>276</v>
      </c>
      <c r="X355" s="207" t="s">
        <v>276</v>
      </c>
      <c r="Y355" s="209">
        <f t="shared" si="11"/>
        <v>0</v>
      </c>
    </row>
    <row r="356" spans="9:25" ht="15" customHeight="1" x14ac:dyDescent="0.3">
      <c r="I356" s="7" t="str">
        <f t="shared" si="10"/>
        <v>593</v>
      </c>
      <c r="J356" s="41" t="s">
        <v>173</v>
      </c>
      <c r="K356" s="207" t="s">
        <v>917</v>
      </c>
      <c r="L356" s="207" t="s">
        <v>918</v>
      </c>
      <c r="M356" s="208">
        <v>3445094.37</v>
      </c>
      <c r="N356" s="208">
        <v>3397583.97</v>
      </c>
      <c r="O356" s="208">
        <v>3414478.81</v>
      </c>
      <c r="P356" s="208">
        <v>3490371.53</v>
      </c>
      <c r="Q356" s="208">
        <v>3520330.46</v>
      </c>
      <c r="R356" s="208">
        <v>3453237.73</v>
      </c>
      <c r="S356" s="208">
        <v>3614740.99</v>
      </c>
      <c r="T356" s="208">
        <v>3624571.34</v>
      </c>
      <c r="U356" s="208">
        <v>3583262.98</v>
      </c>
      <c r="V356" s="208">
        <v>3666700.47</v>
      </c>
      <c r="W356" s="208">
        <v>3497829.62</v>
      </c>
      <c r="X356" s="208">
        <v>3536462.63</v>
      </c>
      <c r="Y356" s="209">
        <f t="shared" si="11"/>
        <v>42244664.899999999</v>
      </c>
    </row>
    <row r="357" spans="9:25" ht="15" customHeight="1" x14ac:dyDescent="0.3">
      <c r="I357" s="7" t="str">
        <f t="shared" si="10"/>
        <v>594</v>
      </c>
      <c r="J357" s="41" t="s">
        <v>173</v>
      </c>
      <c r="K357" s="207" t="s">
        <v>919</v>
      </c>
      <c r="L357" s="207" t="s">
        <v>920</v>
      </c>
      <c r="M357" s="208">
        <v>380071.58</v>
      </c>
      <c r="N357" s="208">
        <v>361372.21</v>
      </c>
      <c r="O357" s="208">
        <v>369920.74</v>
      </c>
      <c r="P357" s="208">
        <v>388965.01</v>
      </c>
      <c r="Q357" s="208">
        <v>403297.43</v>
      </c>
      <c r="R357" s="208">
        <v>379250.21</v>
      </c>
      <c r="S357" s="208">
        <v>431151.22</v>
      </c>
      <c r="T357" s="208">
        <v>433497.38</v>
      </c>
      <c r="U357" s="208">
        <v>419367.98</v>
      </c>
      <c r="V357" s="208">
        <v>447687.44</v>
      </c>
      <c r="W357" s="208">
        <v>393643.01</v>
      </c>
      <c r="X357" s="208">
        <v>407520.96</v>
      </c>
      <c r="Y357" s="209">
        <f t="shared" si="11"/>
        <v>4815745.17</v>
      </c>
    </row>
    <row r="358" spans="9:25" ht="15" customHeight="1" x14ac:dyDescent="0.3">
      <c r="I358" s="7" t="str">
        <f t="shared" si="10"/>
        <v>595</v>
      </c>
      <c r="J358" s="41" t="s">
        <v>173</v>
      </c>
      <c r="K358" s="207" t="s">
        <v>921</v>
      </c>
      <c r="L358" s="207" t="s">
        <v>922</v>
      </c>
      <c r="M358" s="208">
        <v>18368.03</v>
      </c>
      <c r="N358" s="208">
        <v>16881.16</v>
      </c>
      <c r="O358" s="208">
        <v>17021.330000000002</v>
      </c>
      <c r="P358" s="208">
        <v>19456.75</v>
      </c>
      <c r="Q358" s="208">
        <v>19009.240000000002</v>
      </c>
      <c r="R358" s="208">
        <v>16695.3</v>
      </c>
      <c r="S358" s="208">
        <v>19168.52</v>
      </c>
      <c r="T358" s="208">
        <v>18237.93</v>
      </c>
      <c r="U358" s="208">
        <v>17466.61</v>
      </c>
      <c r="V358" s="208">
        <v>20283.47</v>
      </c>
      <c r="W358" s="208">
        <v>17466.61</v>
      </c>
      <c r="X358" s="208">
        <v>18390.28</v>
      </c>
      <c r="Y358" s="209">
        <f t="shared" si="11"/>
        <v>218445.23</v>
      </c>
    </row>
    <row r="359" spans="9:25" ht="15" customHeight="1" x14ac:dyDescent="0.3">
      <c r="I359" s="7" t="str">
        <f t="shared" si="10"/>
        <v>596</v>
      </c>
      <c r="J359" s="41" t="s">
        <v>173</v>
      </c>
      <c r="K359" s="207" t="s">
        <v>923</v>
      </c>
      <c r="L359" s="207" t="s">
        <v>924</v>
      </c>
      <c r="M359" s="208">
        <v>51721</v>
      </c>
      <c r="N359" s="208">
        <v>51721</v>
      </c>
      <c r="O359" s="208">
        <v>51721</v>
      </c>
      <c r="P359" s="208">
        <v>51721</v>
      </c>
      <c r="Q359" s="208">
        <v>51721</v>
      </c>
      <c r="R359" s="208">
        <v>51721</v>
      </c>
      <c r="S359" s="208">
        <v>51721</v>
      </c>
      <c r="T359" s="208">
        <v>51721</v>
      </c>
      <c r="U359" s="208">
        <v>51721</v>
      </c>
      <c r="V359" s="208">
        <v>51721</v>
      </c>
      <c r="W359" s="208">
        <v>51721</v>
      </c>
      <c r="X359" s="208">
        <v>51721</v>
      </c>
      <c r="Y359" s="209">
        <f t="shared" si="11"/>
        <v>620652</v>
      </c>
    </row>
    <row r="360" spans="9:25" ht="15" customHeight="1" x14ac:dyDescent="0.3">
      <c r="I360" s="7" t="str">
        <f t="shared" si="10"/>
        <v>597</v>
      </c>
      <c r="J360" s="41" t="s">
        <v>173</v>
      </c>
      <c r="K360" s="207" t="s">
        <v>925</v>
      </c>
      <c r="L360" s="207" t="s">
        <v>926</v>
      </c>
      <c r="M360" s="208">
        <v>73966.62</v>
      </c>
      <c r="N360" s="208">
        <v>68317.350000000006</v>
      </c>
      <c r="O360" s="208">
        <v>68317.350000000006</v>
      </c>
      <c r="P360" s="208">
        <v>72829.86</v>
      </c>
      <c r="Q360" s="208">
        <v>75731.210000000006</v>
      </c>
      <c r="R360" s="208">
        <v>67027.14</v>
      </c>
      <c r="S360" s="208">
        <v>75731.210000000006</v>
      </c>
      <c r="T360" s="208">
        <v>72829.86</v>
      </c>
      <c r="U360" s="208">
        <v>69928.5</v>
      </c>
      <c r="V360" s="208">
        <v>75731.210000000006</v>
      </c>
      <c r="W360" s="208">
        <v>69968.34</v>
      </c>
      <c r="X360" s="208">
        <v>72871.59</v>
      </c>
      <c r="Y360" s="209">
        <f t="shared" si="11"/>
        <v>863250.24</v>
      </c>
    </row>
    <row r="361" spans="9:25" ht="15" customHeight="1" x14ac:dyDescent="0.3">
      <c r="I361" s="7" t="str">
        <f t="shared" si="10"/>
        <v>598</v>
      </c>
      <c r="J361" s="41" t="s">
        <v>173</v>
      </c>
      <c r="K361" s="207" t="s">
        <v>927</v>
      </c>
      <c r="L361" s="207" t="s">
        <v>928</v>
      </c>
      <c r="M361" s="207" t="s">
        <v>276</v>
      </c>
      <c r="N361" s="207" t="s">
        <v>276</v>
      </c>
      <c r="O361" s="207" t="s">
        <v>276</v>
      </c>
      <c r="P361" s="207" t="s">
        <v>276</v>
      </c>
      <c r="Q361" s="207" t="s">
        <v>276</v>
      </c>
      <c r="R361" s="207" t="s">
        <v>276</v>
      </c>
      <c r="S361" s="207" t="s">
        <v>276</v>
      </c>
      <c r="T361" s="207" t="s">
        <v>276</v>
      </c>
      <c r="U361" s="207" t="s">
        <v>276</v>
      </c>
      <c r="V361" s="207" t="s">
        <v>276</v>
      </c>
      <c r="W361" s="207" t="s">
        <v>276</v>
      </c>
      <c r="X361" s="207" t="s">
        <v>276</v>
      </c>
      <c r="Y361" s="209">
        <f t="shared" si="11"/>
        <v>0</v>
      </c>
    </row>
    <row r="362" spans="9:25" ht="15" customHeight="1" x14ac:dyDescent="0.3">
      <c r="I362" s="7" t="str">
        <f t="shared" si="10"/>
        <v>800</v>
      </c>
      <c r="J362" s="41" t="s">
        <v>173</v>
      </c>
      <c r="K362" s="207" t="s">
        <v>929</v>
      </c>
      <c r="L362" s="207" t="s">
        <v>930</v>
      </c>
      <c r="M362" s="207" t="s">
        <v>276</v>
      </c>
      <c r="N362" s="207" t="s">
        <v>276</v>
      </c>
      <c r="O362" s="207" t="s">
        <v>276</v>
      </c>
      <c r="P362" s="207" t="s">
        <v>276</v>
      </c>
      <c r="Q362" s="207" t="s">
        <v>276</v>
      </c>
      <c r="R362" s="207" t="s">
        <v>276</v>
      </c>
      <c r="S362" s="207" t="s">
        <v>276</v>
      </c>
      <c r="T362" s="207" t="s">
        <v>276</v>
      </c>
      <c r="U362" s="207" t="s">
        <v>276</v>
      </c>
      <c r="V362" s="207" t="s">
        <v>276</v>
      </c>
      <c r="W362" s="207" t="s">
        <v>276</v>
      </c>
      <c r="X362" s="207" t="s">
        <v>276</v>
      </c>
      <c r="Y362" s="209">
        <f t="shared" si="11"/>
        <v>0</v>
      </c>
    </row>
    <row r="363" spans="9:25" ht="15" customHeight="1" x14ac:dyDescent="0.3">
      <c r="I363" s="7" t="str">
        <f t="shared" si="10"/>
        <v>800</v>
      </c>
      <c r="J363" s="41" t="s">
        <v>173</v>
      </c>
      <c r="K363" s="207" t="s">
        <v>931</v>
      </c>
      <c r="L363" s="207" t="s">
        <v>932</v>
      </c>
      <c r="M363" s="207" t="s">
        <v>276</v>
      </c>
      <c r="N363" s="207" t="s">
        <v>276</v>
      </c>
      <c r="O363" s="207" t="s">
        <v>276</v>
      </c>
      <c r="P363" s="207" t="s">
        <v>276</v>
      </c>
      <c r="Q363" s="207" t="s">
        <v>276</v>
      </c>
      <c r="R363" s="207" t="s">
        <v>276</v>
      </c>
      <c r="S363" s="207" t="s">
        <v>276</v>
      </c>
      <c r="T363" s="207" t="s">
        <v>276</v>
      </c>
      <c r="U363" s="207" t="s">
        <v>276</v>
      </c>
      <c r="V363" s="207" t="s">
        <v>276</v>
      </c>
      <c r="W363" s="207" t="s">
        <v>276</v>
      </c>
      <c r="X363" s="207" t="s">
        <v>276</v>
      </c>
      <c r="Y363" s="209">
        <f t="shared" si="11"/>
        <v>0</v>
      </c>
    </row>
    <row r="364" spans="9:25" ht="15" customHeight="1" x14ac:dyDescent="0.3">
      <c r="I364" s="7" t="str">
        <f t="shared" si="10"/>
        <v>801</v>
      </c>
      <c r="J364" s="41" t="s">
        <v>173</v>
      </c>
      <c r="K364" s="207" t="s">
        <v>933</v>
      </c>
      <c r="L364" s="207" t="s">
        <v>934</v>
      </c>
      <c r="M364" s="207" t="s">
        <v>276</v>
      </c>
      <c r="N364" s="207" t="s">
        <v>276</v>
      </c>
      <c r="O364" s="207" t="s">
        <v>276</v>
      </c>
      <c r="P364" s="207" t="s">
        <v>276</v>
      </c>
      <c r="Q364" s="207" t="s">
        <v>276</v>
      </c>
      <c r="R364" s="207" t="s">
        <v>276</v>
      </c>
      <c r="S364" s="207" t="s">
        <v>276</v>
      </c>
      <c r="T364" s="207" t="s">
        <v>276</v>
      </c>
      <c r="U364" s="207" t="s">
        <v>276</v>
      </c>
      <c r="V364" s="207" t="s">
        <v>276</v>
      </c>
      <c r="W364" s="207" t="s">
        <v>276</v>
      </c>
      <c r="X364" s="207" t="s">
        <v>276</v>
      </c>
      <c r="Y364" s="209">
        <f t="shared" si="11"/>
        <v>0</v>
      </c>
    </row>
    <row r="365" spans="9:25" ht="15" customHeight="1" x14ac:dyDescent="0.3">
      <c r="I365" s="7" t="str">
        <f t="shared" si="10"/>
        <v>802</v>
      </c>
      <c r="J365" s="41" t="s">
        <v>173</v>
      </c>
      <c r="K365" s="207" t="s">
        <v>935</v>
      </c>
      <c r="L365" s="207" t="s">
        <v>936</v>
      </c>
      <c r="M365" s="207" t="s">
        <v>276</v>
      </c>
      <c r="N365" s="207" t="s">
        <v>276</v>
      </c>
      <c r="O365" s="207" t="s">
        <v>276</v>
      </c>
      <c r="P365" s="207" t="s">
        <v>276</v>
      </c>
      <c r="Q365" s="207" t="s">
        <v>276</v>
      </c>
      <c r="R365" s="207" t="s">
        <v>276</v>
      </c>
      <c r="S365" s="207" t="s">
        <v>276</v>
      </c>
      <c r="T365" s="207" t="s">
        <v>276</v>
      </c>
      <c r="U365" s="207" t="s">
        <v>276</v>
      </c>
      <c r="V365" s="207" t="s">
        <v>276</v>
      </c>
      <c r="W365" s="207" t="s">
        <v>276</v>
      </c>
      <c r="X365" s="207" t="s">
        <v>276</v>
      </c>
      <c r="Y365" s="209">
        <f t="shared" si="11"/>
        <v>0</v>
      </c>
    </row>
    <row r="366" spans="9:25" ht="15" customHeight="1" x14ac:dyDescent="0.3">
      <c r="I366" s="7" t="str">
        <f t="shared" si="10"/>
        <v>803</v>
      </c>
      <c r="J366" s="41" t="s">
        <v>173</v>
      </c>
      <c r="K366" s="207" t="s">
        <v>937</v>
      </c>
      <c r="L366" s="207" t="s">
        <v>938</v>
      </c>
      <c r="M366" s="207" t="s">
        <v>276</v>
      </c>
      <c r="N366" s="207" t="s">
        <v>276</v>
      </c>
      <c r="O366" s="207" t="s">
        <v>276</v>
      </c>
      <c r="P366" s="207" t="s">
        <v>276</v>
      </c>
      <c r="Q366" s="207" t="s">
        <v>276</v>
      </c>
      <c r="R366" s="207" t="s">
        <v>276</v>
      </c>
      <c r="S366" s="207" t="s">
        <v>276</v>
      </c>
      <c r="T366" s="207" t="s">
        <v>276</v>
      </c>
      <c r="U366" s="207" t="s">
        <v>276</v>
      </c>
      <c r="V366" s="207" t="s">
        <v>276</v>
      </c>
      <c r="W366" s="207" t="s">
        <v>276</v>
      </c>
      <c r="X366" s="207" t="s">
        <v>276</v>
      </c>
      <c r="Y366" s="209">
        <f t="shared" si="11"/>
        <v>0</v>
      </c>
    </row>
    <row r="367" spans="9:25" ht="15" customHeight="1" x14ac:dyDescent="0.3">
      <c r="I367" s="7" t="str">
        <f t="shared" si="10"/>
        <v>804</v>
      </c>
      <c r="J367" s="41" t="s">
        <v>173</v>
      </c>
      <c r="K367" s="207" t="s">
        <v>939</v>
      </c>
      <c r="L367" s="207" t="s">
        <v>940</v>
      </c>
      <c r="M367" s="207" t="s">
        <v>276</v>
      </c>
      <c r="N367" s="207" t="s">
        <v>276</v>
      </c>
      <c r="O367" s="207" t="s">
        <v>276</v>
      </c>
      <c r="P367" s="207" t="s">
        <v>276</v>
      </c>
      <c r="Q367" s="207" t="s">
        <v>276</v>
      </c>
      <c r="R367" s="207" t="s">
        <v>276</v>
      </c>
      <c r="S367" s="207" t="s">
        <v>276</v>
      </c>
      <c r="T367" s="207" t="s">
        <v>276</v>
      </c>
      <c r="U367" s="207" t="s">
        <v>276</v>
      </c>
      <c r="V367" s="207" t="s">
        <v>276</v>
      </c>
      <c r="W367" s="207" t="s">
        <v>276</v>
      </c>
      <c r="X367" s="207" t="s">
        <v>276</v>
      </c>
      <c r="Y367" s="209">
        <f t="shared" si="11"/>
        <v>0</v>
      </c>
    </row>
    <row r="368" spans="9:25" ht="15" customHeight="1" x14ac:dyDescent="0.3">
      <c r="I368" s="7" t="str">
        <f t="shared" si="10"/>
        <v>804</v>
      </c>
      <c r="J368" s="41" t="s">
        <v>173</v>
      </c>
      <c r="K368" s="207" t="s">
        <v>941</v>
      </c>
      <c r="L368" s="207" t="s">
        <v>942</v>
      </c>
      <c r="M368" s="207" t="s">
        <v>276</v>
      </c>
      <c r="N368" s="207" t="s">
        <v>276</v>
      </c>
      <c r="O368" s="207" t="s">
        <v>276</v>
      </c>
      <c r="P368" s="207" t="s">
        <v>276</v>
      </c>
      <c r="Q368" s="207" t="s">
        <v>276</v>
      </c>
      <c r="R368" s="207" t="s">
        <v>276</v>
      </c>
      <c r="S368" s="207" t="s">
        <v>276</v>
      </c>
      <c r="T368" s="207" t="s">
        <v>276</v>
      </c>
      <c r="U368" s="207" t="s">
        <v>276</v>
      </c>
      <c r="V368" s="207" t="s">
        <v>276</v>
      </c>
      <c r="W368" s="207" t="s">
        <v>276</v>
      </c>
      <c r="X368" s="207" t="s">
        <v>276</v>
      </c>
      <c r="Y368" s="209">
        <f t="shared" si="11"/>
        <v>0</v>
      </c>
    </row>
    <row r="369" spans="9:25" ht="15" customHeight="1" x14ac:dyDescent="0.3">
      <c r="I369" s="7" t="str">
        <f t="shared" si="10"/>
        <v>805</v>
      </c>
      <c r="J369" s="41" t="s">
        <v>173</v>
      </c>
      <c r="K369" s="207" t="s">
        <v>943</v>
      </c>
      <c r="L369" s="207" t="s">
        <v>944</v>
      </c>
      <c r="M369" s="207" t="s">
        <v>276</v>
      </c>
      <c r="N369" s="207" t="s">
        <v>276</v>
      </c>
      <c r="O369" s="207" t="s">
        <v>276</v>
      </c>
      <c r="P369" s="207" t="s">
        <v>276</v>
      </c>
      <c r="Q369" s="207" t="s">
        <v>276</v>
      </c>
      <c r="R369" s="207" t="s">
        <v>276</v>
      </c>
      <c r="S369" s="207" t="s">
        <v>276</v>
      </c>
      <c r="T369" s="207" t="s">
        <v>276</v>
      </c>
      <c r="U369" s="207" t="s">
        <v>276</v>
      </c>
      <c r="V369" s="207" t="s">
        <v>276</v>
      </c>
      <c r="W369" s="207" t="s">
        <v>276</v>
      </c>
      <c r="X369" s="207" t="s">
        <v>276</v>
      </c>
      <c r="Y369" s="209">
        <f t="shared" si="11"/>
        <v>0</v>
      </c>
    </row>
    <row r="370" spans="9:25" ht="15" customHeight="1" x14ac:dyDescent="0.3">
      <c r="I370" s="7" t="str">
        <f t="shared" si="10"/>
        <v>805</v>
      </c>
      <c r="J370" s="41" t="s">
        <v>173</v>
      </c>
      <c r="K370" s="207" t="s">
        <v>945</v>
      </c>
      <c r="L370" s="207" t="s">
        <v>946</v>
      </c>
      <c r="M370" s="207" t="s">
        <v>276</v>
      </c>
      <c r="N370" s="207" t="s">
        <v>276</v>
      </c>
      <c r="O370" s="207" t="s">
        <v>276</v>
      </c>
      <c r="P370" s="207" t="s">
        <v>276</v>
      </c>
      <c r="Q370" s="207" t="s">
        <v>276</v>
      </c>
      <c r="R370" s="207" t="s">
        <v>276</v>
      </c>
      <c r="S370" s="207" t="s">
        <v>276</v>
      </c>
      <c r="T370" s="207" t="s">
        <v>276</v>
      </c>
      <c r="U370" s="207" t="s">
        <v>276</v>
      </c>
      <c r="V370" s="207" t="s">
        <v>276</v>
      </c>
      <c r="W370" s="207" t="s">
        <v>276</v>
      </c>
      <c r="X370" s="207" t="s">
        <v>276</v>
      </c>
      <c r="Y370" s="209">
        <f t="shared" si="11"/>
        <v>0</v>
      </c>
    </row>
    <row r="371" spans="9:25" ht="15" customHeight="1" x14ac:dyDescent="0.3">
      <c r="I371" s="7" t="str">
        <f t="shared" si="10"/>
        <v>806</v>
      </c>
      <c r="J371" s="41" t="s">
        <v>173</v>
      </c>
      <c r="K371" s="207" t="s">
        <v>947</v>
      </c>
      <c r="L371" s="207" t="s">
        <v>948</v>
      </c>
      <c r="M371" s="207" t="s">
        <v>276</v>
      </c>
      <c r="N371" s="207" t="s">
        <v>276</v>
      </c>
      <c r="O371" s="207" t="s">
        <v>276</v>
      </c>
      <c r="P371" s="207" t="s">
        <v>276</v>
      </c>
      <c r="Q371" s="207" t="s">
        <v>276</v>
      </c>
      <c r="R371" s="207" t="s">
        <v>276</v>
      </c>
      <c r="S371" s="207" t="s">
        <v>276</v>
      </c>
      <c r="T371" s="207" t="s">
        <v>276</v>
      </c>
      <c r="U371" s="207" t="s">
        <v>276</v>
      </c>
      <c r="V371" s="207" t="s">
        <v>276</v>
      </c>
      <c r="W371" s="207" t="s">
        <v>276</v>
      </c>
      <c r="X371" s="207" t="s">
        <v>276</v>
      </c>
      <c r="Y371" s="209">
        <f t="shared" si="11"/>
        <v>0</v>
      </c>
    </row>
    <row r="372" spans="9:25" ht="15" customHeight="1" x14ac:dyDescent="0.3">
      <c r="I372" s="7" t="str">
        <f t="shared" si="10"/>
        <v>807</v>
      </c>
      <c r="J372" s="41" t="s">
        <v>173</v>
      </c>
      <c r="K372" s="207" t="s">
        <v>949</v>
      </c>
      <c r="L372" s="207" t="s">
        <v>950</v>
      </c>
      <c r="M372" s="207" t="s">
        <v>276</v>
      </c>
      <c r="N372" s="207" t="s">
        <v>276</v>
      </c>
      <c r="O372" s="207" t="s">
        <v>276</v>
      </c>
      <c r="P372" s="207" t="s">
        <v>276</v>
      </c>
      <c r="Q372" s="207" t="s">
        <v>276</v>
      </c>
      <c r="R372" s="207" t="s">
        <v>276</v>
      </c>
      <c r="S372" s="207" t="s">
        <v>276</v>
      </c>
      <c r="T372" s="207" t="s">
        <v>276</v>
      </c>
      <c r="U372" s="207" t="s">
        <v>276</v>
      </c>
      <c r="V372" s="207" t="s">
        <v>276</v>
      </c>
      <c r="W372" s="207" t="s">
        <v>276</v>
      </c>
      <c r="X372" s="207" t="s">
        <v>276</v>
      </c>
      <c r="Y372" s="209">
        <f t="shared" si="11"/>
        <v>0</v>
      </c>
    </row>
    <row r="373" spans="9:25" ht="15" customHeight="1" x14ac:dyDescent="0.3">
      <c r="I373" s="7" t="str">
        <f t="shared" si="10"/>
        <v>807</v>
      </c>
      <c r="J373" s="41" t="s">
        <v>173</v>
      </c>
      <c r="K373" s="207" t="s">
        <v>951</v>
      </c>
      <c r="L373" s="207" t="s">
        <v>952</v>
      </c>
      <c r="M373" s="207" t="s">
        <v>276</v>
      </c>
      <c r="N373" s="207" t="s">
        <v>276</v>
      </c>
      <c r="O373" s="207" t="s">
        <v>276</v>
      </c>
      <c r="P373" s="207" t="s">
        <v>276</v>
      </c>
      <c r="Q373" s="207" t="s">
        <v>276</v>
      </c>
      <c r="R373" s="207" t="s">
        <v>276</v>
      </c>
      <c r="S373" s="207" t="s">
        <v>276</v>
      </c>
      <c r="T373" s="207" t="s">
        <v>276</v>
      </c>
      <c r="U373" s="207" t="s">
        <v>276</v>
      </c>
      <c r="V373" s="207" t="s">
        <v>276</v>
      </c>
      <c r="W373" s="207" t="s">
        <v>276</v>
      </c>
      <c r="X373" s="207" t="s">
        <v>276</v>
      </c>
      <c r="Y373" s="209">
        <f t="shared" si="11"/>
        <v>0</v>
      </c>
    </row>
    <row r="374" spans="9:25" ht="15" customHeight="1" x14ac:dyDescent="0.3">
      <c r="I374" s="7" t="str">
        <f t="shared" si="10"/>
        <v>807</v>
      </c>
      <c r="J374" s="41" t="s">
        <v>173</v>
      </c>
      <c r="K374" s="207" t="s">
        <v>953</v>
      </c>
      <c r="L374" s="207" t="s">
        <v>954</v>
      </c>
      <c r="M374" s="207" t="s">
        <v>276</v>
      </c>
      <c r="N374" s="207" t="s">
        <v>276</v>
      </c>
      <c r="O374" s="207" t="s">
        <v>276</v>
      </c>
      <c r="P374" s="207" t="s">
        <v>276</v>
      </c>
      <c r="Q374" s="207" t="s">
        <v>276</v>
      </c>
      <c r="R374" s="207" t="s">
        <v>276</v>
      </c>
      <c r="S374" s="207" t="s">
        <v>276</v>
      </c>
      <c r="T374" s="207" t="s">
        <v>276</v>
      </c>
      <c r="U374" s="207" t="s">
        <v>276</v>
      </c>
      <c r="V374" s="207" t="s">
        <v>276</v>
      </c>
      <c r="W374" s="207" t="s">
        <v>276</v>
      </c>
      <c r="X374" s="207" t="s">
        <v>276</v>
      </c>
      <c r="Y374" s="209">
        <f t="shared" si="11"/>
        <v>0</v>
      </c>
    </row>
    <row r="375" spans="9:25" ht="15" customHeight="1" x14ac:dyDescent="0.3">
      <c r="I375" s="7" t="str">
        <f t="shared" si="10"/>
        <v>807</v>
      </c>
      <c r="J375" s="41" t="s">
        <v>173</v>
      </c>
      <c r="K375" s="207" t="s">
        <v>955</v>
      </c>
      <c r="L375" s="207" t="s">
        <v>956</v>
      </c>
      <c r="M375" s="207" t="s">
        <v>276</v>
      </c>
      <c r="N375" s="207" t="s">
        <v>276</v>
      </c>
      <c r="O375" s="207" t="s">
        <v>276</v>
      </c>
      <c r="P375" s="207" t="s">
        <v>276</v>
      </c>
      <c r="Q375" s="207" t="s">
        <v>276</v>
      </c>
      <c r="R375" s="207" t="s">
        <v>276</v>
      </c>
      <c r="S375" s="207" t="s">
        <v>276</v>
      </c>
      <c r="T375" s="207" t="s">
        <v>276</v>
      </c>
      <c r="U375" s="207" t="s">
        <v>276</v>
      </c>
      <c r="V375" s="207" t="s">
        <v>276</v>
      </c>
      <c r="W375" s="207" t="s">
        <v>276</v>
      </c>
      <c r="X375" s="207" t="s">
        <v>276</v>
      </c>
      <c r="Y375" s="209">
        <f t="shared" si="11"/>
        <v>0</v>
      </c>
    </row>
    <row r="376" spans="9:25" ht="15" customHeight="1" x14ac:dyDescent="0.3">
      <c r="I376" s="7" t="str">
        <f t="shared" si="10"/>
        <v>807</v>
      </c>
      <c r="J376" s="41" t="s">
        <v>173</v>
      </c>
      <c r="K376" s="207" t="s">
        <v>957</v>
      </c>
      <c r="L376" s="207" t="s">
        <v>958</v>
      </c>
      <c r="M376" s="207" t="s">
        <v>276</v>
      </c>
      <c r="N376" s="207" t="s">
        <v>276</v>
      </c>
      <c r="O376" s="207" t="s">
        <v>276</v>
      </c>
      <c r="P376" s="207" t="s">
        <v>276</v>
      </c>
      <c r="Q376" s="207" t="s">
        <v>276</v>
      </c>
      <c r="R376" s="207" t="s">
        <v>276</v>
      </c>
      <c r="S376" s="207" t="s">
        <v>276</v>
      </c>
      <c r="T376" s="207" t="s">
        <v>276</v>
      </c>
      <c r="U376" s="207" t="s">
        <v>276</v>
      </c>
      <c r="V376" s="207" t="s">
        <v>276</v>
      </c>
      <c r="W376" s="207" t="s">
        <v>276</v>
      </c>
      <c r="X376" s="207" t="s">
        <v>276</v>
      </c>
      <c r="Y376" s="209">
        <f t="shared" si="11"/>
        <v>0</v>
      </c>
    </row>
    <row r="377" spans="9:25" ht="15" customHeight="1" x14ac:dyDescent="0.3">
      <c r="I377" s="7" t="str">
        <f t="shared" si="10"/>
        <v>808</v>
      </c>
      <c r="J377" s="41" t="s">
        <v>173</v>
      </c>
      <c r="K377" s="207" t="s">
        <v>959</v>
      </c>
      <c r="L377" s="207" t="s">
        <v>960</v>
      </c>
      <c r="M377" s="207" t="s">
        <v>276</v>
      </c>
      <c r="N377" s="207" t="s">
        <v>276</v>
      </c>
      <c r="O377" s="207" t="s">
        <v>276</v>
      </c>
      <c r="P377" s="207" t="s">
        <v>276</v>
      </c>
      <c r="Q377" s="207" t="s">
        <v>276</v>
      </c>
      <c r="R377" s="207" t="s">
        <v>276</v>
      </c>
      <c r="S377" s="207" t="s">
        <v>276</v>
      </c>
      <c r="T377" s="207" t="s">
        <v>276</v>
      </c>
      <c r="U377" s="207" t="s">
        <v>276</v>
      </c>
      <c r="V377" s="207" t="s">
        <v>276</v>
      </c>
      <c r="W377" s="207" t="s">
        <v>276</v>
      </c>
      <c r="X377" s="207" t="s">
        <v>276</v>
      </c>
      <c r="Y377" s="209">
        <f t="shared" si="11"/>
        <v>0</v>
      </c>
    </row>
    <row r="378" spans="9:25" ht="15" customHeight="1" x14ac:dyDescent="0.3">
      <c r="I378" s="7" t="str">
        <f t="shared" si="10"/>
        <v>808</v>
      </c>
      <c r="J378" s="41" t="s">
        <v>173</v>
      </c>
      <c r="K378" s="207" t="s">
        <v>961</v>
      </c>
      <c r="L378" s="207" t="s">
        <v>962</v>
      </c>
      <c r="M378" s="207" t="s">
        <v>276</v>
      </c>
      <c r="N378" s="207" t="s">
        <v>276</v>
      </c>
      <c r="O378" s="207" t="s">
        <v>276</v>
      </c>
      <c r="P378" s="207" t="s">
        <v>276</v>
      </c>
      <c r="Q378" s="207" t="s">
        <v>276</v>
      </c>
      <c r="R378" s="207" t="s">
        <v>276</v>
      </c>
      <c r="S378" s="207" t="s">
        <v>276</v>
      </c>
      <c r="T378" s="207" t="s">
        <v>276</v>
      </c>
      <c r="U378" s="207" t="s">
        <v>276</v>
      </c>
      <c r="V378" s="207" t="s">
        <v>276</v>
      </c>
      <c r="W378" s="207" t="s">
        <v>276</v>
      </c>
      <c r="X378" s="207" t="s">
        <v>276</v>
      </c>
      <c r="Y378" s="209">
        <f t="shared" si="11"/>
        <v>0</v>
      </c>
    </row>
    <row r="379" spans="9:25" ht="15" customHeight="1" x14ac:dyDescent="0.3">
      <c r="I379" s="7" t="str">
        <f t="shared" si="10"/>
        <v>809</v>
      </c>
      <c r="J379" s="41" t="s">
        <v>173</v>
      </c>
      <c r="K379" s="207" t="s">
        <v>963</v>
      </c>
      <c r="L379" s="207" t="s">
        <v>964</v>
      </c>
      <c r="M379" s="207" t="s">
        <v>276</v>
      </c>
      <c r="N379" s="207" t="s">
        <v>276</v>
      </c>
      <c r="O379" s="207" t="s">
        <v>276</v>
      </c>
      <c r="P379" s="207" t="s">
        <v>276</v>
      </c>
      <c r="Q379" s="207" t="s">
        <v>276</v>
      </c>
      <c r="R379" s="207" t="s">
        <v>276</v>
      </c>
      <c r="S379" s="207" t="s">
        <v>276</v>
      </c>
      <c r="T379" s="207" t="s">
        <v>276</v>
      </c>
      <c r="U379" s="207" t="s">
        <v>276</v>
      </c>
      <c r="V379" s="207" t="s">
        <v>276</v>
      </c>
      <c r="W379" s="207" t="s">
        <v>276</v>
      </c>
      <c r="X379" s="207" t="s">
        <v>276</v>
      </c>
      <c r="Y379" s="209">
        <f t="shared" si="11"/>
        <v>0</v>
      </c>
    </row>
    <row r="380" spans="9:25" ht="15" customHeight="1" x14ac:dyDescent="0.3">
      <c r="I380" s="7" t="str">
        <f t="shared" si="10"/>
        <v>809</v>
      </c>
      <c r="J380" s="41" t="s">
        <v>173</v>
      </c>
      <c r="K380" s="207" t="s">
        <v>965</v>
      </c>
      <c r="L380" s="207" t="s">
        <v>966</v>
      </c>
      <c r="M380" s="207" t="s">
        <v>276</v>
      </c>
      <c r="N380" s="207" t="s">
        <v>276</v>
      </c>
      <c r="O380" s="207" t="s">
        <v>276</v>
      </c>
      <c r="P380" s="207" t="s">
        <v>276</v>
      </c>
      <c r="Q380" s="207" t="s">
        <v>276</v>
      </c>
      <c r="R380" s="207" t="s">
        <v>276</v>
      </c>
      <c r="S380" s="207" t="s">
        <v>276</v>
      </c>
      <c r="T380" s="207" t="s">
        <v>276</v>
      </c>
      <c r="U380" s="207" t="s">
        <v>276</v>
      </c>
      <c r="V380" s="207" t="s">
        <v>276</v>
      </c>
      <c r="W380" s="207" t="s">
        <v>276</v>
      </c>
      <c r="X380" s="207" t="s">
        <v>276</v>
      </c>
      <c r="Y380" s="209">
        <f t="shared" si="11"/>
        <v>0</v>
      </c>
    </row>
    <row r="381" spans="9:25" ht="15" customHeight="1" x14ac:dyDescent="0.3">
      <c r="I381" s="7" t="str">
        <f t="shared" si="10"/>
        <v>810</v>
      </c>
      <c r="J381" s="41" t="s">
        <v>173</v>
      </c>
      <c r="K381" s="207" t="s">
        <v>967</v>
      </c>
      <c r="L381" s="207" t="s">
        <v>968</v>
      </c>
      <c r="M381" s="207" t="s">
        <v>276</v>
      </c>
      <c r="N381" s="207" t="s">
        <v>276</v>
      </c>
      <c r="O381" s="207" t="s">
        <v>276</v>
      </c>
      <c r="P381" s="207" t="s">
        <v>276</v>
      </c>
      <c r="Q381" s="207" t="s">
        <v>276</v>
      </c>
      <c r="R381" s="207" t="s">
        <v>276</v>
      </c>
      <c r="S381" s="207" t="s">
        <v>276</v>
      </c>
      <c r="T381" s="207" t="s">
        <v>276</v>
      </c>
      <c r="U381" s="207" t="s">
        <v>276</v>
      </c>
      <c r="V381" s="207" t="s">
        <v>276</v>
      </c>
      <c r="W381" s="207" t="s">
        <v>276</v>
      </c>
      <c r="X381" s="207" t="s">
        <v>276</v>
      </c>
      <c r="Y381" s="209">
        <f t="shared" si="11"/>
        <v>0</v>
      </c>
    </row>
    <row r="382" spans="9:25" ht="15" customHeight="1" x14ac:dyDescent="0.3">
      <c r="I382" s="7" t="str">
        <f t="shared" si="10"/>
        <v>811</v>
      </c>
      <c r="J382" s="41" t="s">
        <v>173</v>
      </c>
      <c r="K382" s="207" t="s">
        <v>969</v>
      </c>
      <c r="L382" s="207" t="s">
        <v>970</v>
      </c>
      <c r="M382" s="207" t="s">
        <v>276</v>
      </c>
      <c r="N382" s="207" t="s">
        <v>276</v>
      </c>
      <c r="O382" s="207" t="s">
        <v>276</v>
      </c>
      <c r="P382" s="207" t="s">
        <v>276</v>
      </c>
      <c r="Q382" s="207" t="s">
        <v>276</v>
      </c>
      <c r="R382" s="207" t="s">
        <v>276</v>
      </c>
      <c r="S382" s="207" t="s">
        <v>276</v>
      </c>
      <c r="T382" s="207" t="s">
        <v>276</v>
      </c>
      <c r="U382" s="207" t="s">
        <v>276</v>
      </c>
      <c r="V382" s="207" t="s">
        <v>276</v>
      </c>
      <c r="W382" s="207" t="s">
        <v>276</v>
      </c>
      <c r="X382" s="207" t="s">
        <v>276</v>
      </c>
      <c r="Y382" s="209">
        <f t="shared" si="11"/>
        <v>0</v>
      </c>
    </row>
    <row r="383" spans="9:25" ht="15" customHeight="1" x14ac:dyDescent="0.3">
      <c r="I383" s="7" t="str">
        <f t="shared" si="10"/>
        <v>812</v>
      </c>
      <c r="J383" s="41" t="s">
        <v>173</v>
      </c>
      <c r="K383" s="207" t="s">
        <v>971</v>
      </c>
      <c r="L383" s="207" t="s">
        <v>972</v>
      </c>
      <c r="M383" s="207" t="s">
        <v>276</v>
      </c>
      <c r="N383" s="207" t="s">
        <v>276</v>
      </c>
      <c r="O383" s="207" t="s">
        <v>276</v>
      </c>
      <c r="P383" s="207" t="s">
        <v>276</v>
      </c>
      <c r="Q383" s="207" t="s">
        <v>276</v>
      </c>
      <c r="R383" s="207" t="s">
        <v>276</v>
      </c>
      <c r="S383" s="207" t="s">
        <v>276</v>
      </c>
      <c r="T383" s="207" t="s">
        <v>276</v>
      </c>
      <c r="U383" s="207" t="s">
        <v>276</v>
      </c>
      <c r="V383" s="207" t="s">
        <v>276</v>
      </c>
      <c r="W383" s="207" t="s">
        <v>276</v>
      </c>
      <c r="X383" s="207" t="s">
        <v>276</v>
      </c>
      <c r="Y383" s="209">
        <f t="shared" si="11"/>
        <v>0</v>
      </c>
    </row>
    <row r="384" spans="9:25" ht="15" customHeight="1" x14ac:dyDescent="0.3">
      <c r="I384" s="7" t="str">
        <f t="shared" si="10"/>
        <v>813</v>
      </c>
      <c r="J384" s="41" t="s">
        <v>173</v>
      </c>
      <c r="K384" s="207" t="s">
        <v>973</v>
      </c>
      <c r="L384" s="207" t="s">
        <v>974</v>
      </c>
      <c r="M384" s="207" t="s">
        <v>276</v>
      </c>
      <c r="N384" s="207" t="s">
        <v>276</v>
      </c>
      <c r="O384" s="207" t="s">
        <v>276</v>
      </c>
      <c r="P384" s="207" t="s">
        <v>276</v>
      </c>
      <c r="Q384" s="207" t="s">
        <v>276</v>
      </c>
      <c r="R384" s="207" t="s">
        <v>276</v>
      </c>
      <c r="S384" s="207" t="s">
        <v>276</v>
      </c>
      <c r="T384" s="207" t="s">
        <v>276</v>
      </c>
      <c r="U384" s="207" t="s">
        <v>276</v>
      </c>
      <c r="V384" s="207" t="s">
        <v>276</v>
      </c>
      <c r="W384" s="207" t="s">
        <v>276</v>
      </c>
      <c r="X384" s="207" t="s">
        <v>276</v>
      </c>
      <c r="Y384" s="209">
        <f t="shared" si="11"/>
        <v>0</v>
      </c>
    </row>
    <row r="385" spans="9:25" ht="15" customHeight="1" x14ac:dyDescent="0.3">
      <c r="I385" s="7" t="str">
        <f t="shared" si="10"/>
        <v>826</v>
      </c>
      <c r="J385" s="41" t="s">
        <v>173</v>
      </c>
      <c r="K385" s="207" t="s">
        <v>975</v>
      </c>
      <c r="L385" s="207" t="s">
        <v>106</v>
      </c>
      <c r="M385" s="207" t="s">
        <v>276</v>
      </c>
      <c r="N385" s="207" t="s">
        <v>276</v>
      </c>
      <c r="O385" s="207" t="s">
        <v>276</v>
      </c>
      <c r="P385" s="207" t="s">
        <v>276</v>
      </c>
      <c r="Q385" s="207" t="s">
        <v>276</v>
      </c>
      <c r="R385" s="207" t="s">
        <v>276</v>
      </c>
      <c r="S385" s="207" t="s">
        <v>276</v>
      </c>
      <c r="T385" s="207" t="s">
        <v>276</v>
      </c>
      <c r="U385" s="207" t="s">
        <v>276</v>
      </c>
      <c r="V385" s="207" t="s">
        <v>276</v>
      </c>
      <c r="W385" s="207" t="s">
        <v>276</v>
      </c>
      <c r="X385" s="207" t="s">
        <v>276</v>
      </c>
      <c r="Y385" s="209">
        <f t="shared" si="11"/>
        <v>0</v>
      </c>
    </row>
    <row r="386" spans="9:25" ht="15" customHeight="1" x14ac:dyDescent="0.3">
      <c r="I386" s="7" t="str">
        <f t="shared" si="10"/>
        <v>850</v>
      </c>
      <c r="J386" s="41" t="s">
        <v>173</v>
      </c>
      <c r="K386" s="207" t="s">
        <v>976</v>
      </c>
      <c r="L386" s="207" t="s">
        <v>977</v>
      </c>
      <c r="M386" s="207" t="s">
        <v>276</v>
      </c>
      <c r="N386" s="207" t="s">
        <v>276</v>
      </c>
      <c r="O386" s="207" t="s">
        <v>276</v>
      </c>
      <c r="P386" s="207" t="s">
        <v>276</v>
      </c>
      <c r="Q386" s="207" t="s">
        <v>276</v>
      </c>
      <c r="R386" s="207" t="s">
        <v>276</v>
      </c>
      <c r="S386" s="207" t="s">
        <v>276</v>
      </c>
      <c r="T386" s="207" t="s">
        <v>276</v>
      </c>
      <c r="U386" s="207" t="s">
        <v>276</v>
      </c>
      <c r="V386" s="207" t="s">
        <v>276</v>
      </c>
      <c r="W386" s="207" t="s">
        <v>276</v>
      </c>
      <c r="X386" s="207" t="s">
        <v>276</v>
      </c>
      <c r="Y386" s="209">
        <f t="shared" si="11"/>
        <v>0</v>
      </c>
    </row>
    <row r="387" spans="9:25" ht="15" customHeight="1" x14ac:dyDescent="0.3">
      <c r="I387" s="7" t="str">
        <f t="shared" si="10"/>
        <v>851</v>
      </c>
      <c r="J387" s="41" t="s">
        <v>173</v>
      </c>
      <c r="K387" s="207" t="s">
        <v>978</v>
      </c>
      <c r="L387" s="207" t="s">
        <v>979</v>
      </c>
      <c r="M387" s="207" t="s">
        <v>276</v>
      </c>
      <c r="N387" s="207" t="s">
        <v>276</v>
      </c>
      <c r="O387" s="207" t="s">
        <v>276</v>
      </c>
      <c r="P387" s="207" t="s">
        <v>276</v>
      </c>
      <c r="Q387" s="207" t="s">
        <v>276</v>
      </c>
      <c r="R387" s="207" t="s">
        <v>276</v>
      </c>
      <c r="S387" s="207" t="s">
        <v>276</v>
      </c>
      <c r="T387" s="207" t="s">
        <v>276</v>
      </c>
      <c r="U387" s="207" t="s">
        <v>276</v>
      </c>
      <c r="V387" s="207" t="s">
        <v>276</v>
      </c>
      <c r="W387" s="207" t="s">
        <v>276</v>
      </c>
      <c r="X387" s="207" t="s">
        <v>276</v>
      </c>
      <c r="Y387" s="209">
        <f t="shared" si="11"/>
        <v>0</v>
      </c>
    </row>
    <row r="388" spans="9:25" ht="15" customHeight="1" x14ac:dyDescent="0.3">
      <c r="I388" s="7" t="str">
        <f t="shared" si="10"/>
        <v>852</v>
      </c>
      <c r="J388" s="41" t="s">
        <v>173</v>
      </c>
      <c r="K388" s="207" t="s">
        <v>980</v>
      </c>
      <c r="L388" s="207" t="s">
        <v>981</v>
      </c>
      <c r="M388" s="207" t="s">
        <v>276</v>
      </c>
      <c r="N388" s="207" t="s">
        <v>276</v>
      </c>
      <c r="O388" s="207" t="s">
        <v>276</v>
      </c>
      <c r="P388" s="207" t="s">
        <v>276</v>
      </c>
      <c r="Q388" s="207" t="s">
        <v>276</v>
      </c>
      <c r="R388" s="207" t="s">
        <v>276</v>
      </c>
      <c r="S388" s="207" t="s">
        <v>276</v>
      </c>
      <c r="T388" s="207" t="s">
        <v>276</v>
      </c>
      <c r="U388" s="207" t="s">
        <v>276</v>
      </c>
      <c r="V388" s="207" t="s">
        <v>276</v>
      </c>
      <c r="W388" s="207" t="s">
        <v>276</v>
      </c>
      <c r="X388" s="207" t="s">
        <v>276</v>
      </c>
      <c r="Y388" s="209">
        <f t="shared" si="11"/>
        <v>0</v>
      </c>
    </row>
    <row r="389" spans="9:25" ht="15" customHeight="1" x14ac:dyDescent="0.3">
      <c r="I389" s="7" t="str">
        <f t="shared" si="10"/>
        <v>853</v>
      </c>
      <c r="J389" s="41" t="s">
        <v>173</v>
      </c>
      <c r="K389" s="207" t="s">
        <v>982</v>
      </c>
      <c r="L389" s="207" t="s">
        <v>983</v>
      </c>
      <c r="M389" s="207" t="s">
        <v>276</v>
      </c>
      <c r="N389" s="207" t="s">
        <v>276</v>
      </c>
      <c r="O389" s="207" t="s">
        <v>276</v>
      </c>
      <c r="P389" s="207" t="s">
        <v>276</v>
      </c>
      <c r="Q389" s="207" t="s">
        <v>276</v>
      </c>
      <c r="R389" s="207" t="s">
        <v>276</v>
      </c>
      <c r="S389" s="207" t="s">
        <v>276</v>
      </c>
      <c r="T389" s="207" t="s">
        <v>276</v>
      </c>
      <c r="U389" s="207" t="s">
        <v>276</v>
      </c>
      <c r="V389" s="207" t="s">
        <v>276</v>
      </c>
      <c r="W389" s="207" t="s">
        <v>276</v>
      </c>
      <c r="X389" s="207" t="s">
        <v>276</v>
      </c>
      <c r="Y389" s="209">
        <f t="shared" si="11"/>
        <v>0</v>
      </c>
    </row>
    <row r="390" spans="9:25" ht="15" customHeight="1" x14ac:dyDescent="0.3">
      <c r="I390" s="7" t="str">
        <f t="shared" si="10"/>
        <v>854</v>
      </c>
      <c r="J390" s="41" t="s">
        <v>173</v>
      </c>
      <c r="K390" s="207" t="s">
        <v>984</v>
      </c>
      <c r="L390" s="207" t="s">
        <v>985</v>
      </c>
      <c r="M390" s="207" t="s">
        <v>276</v>
      </c>
      <c r="N390" s="207" t="s">
        <v>276</v>
      </c>
      <c r="O390" s="207" t="s">
        <v>276</v>
      </c>
      <c r="P390" s="207" t="s">
        <v>276</v>
      </c>
      <c r="Q390" s="207" t="s">
        <v>276</v>
      </c>
      <c r="R390" s="207" t="s">
        <v>276</v>
      </c>
      <c r="S390" s="207" t="s">
        <v>276</v>
      </c>
      <c r="T390" s="207" t="s">
        <v>276</v>
      </c>
      <c r="U390" s="207" t="s">
        <v>276</v>
      </c>
      <c r="V390" s="207" t="s">
        <v>276</v>
      </c>
      <c r="W390" s="207" t="s">
        <v>276</v>
      </c>
      <c r="X390" s="207" t="s">
        <v>276</v>
      </c>
      <c r="Y390" s="209">
        <f t="shared" si="11"/>
        <v>0</v>
      </c>
    </row>
    <row r="391" spans="9:25" ht="15" customHeight="1" x14ac:dyDescent="0.3">
      <c r="I391" s="7" t="str">
        <f t="shared" si="10"/>
        <v>855</v>
      </c>
      <c r="J391" s="41" t="s">
        <v>173</v>
      </c>
      <c r="K391" s="207" t="s">
        <v>986</v>
      </c>
      <c r="L391" s="207" t="s">
        <v>987</v>
      </c>
      <c r="M391" s="207" t="s">
        <v>276</v>
      </c>
      <c r="N391" s="207" t="s">
        <v>276</v>
      </c>
      <c r="O391" s="207" t="s">
        <v>276</v>
      </c>
      <c r="P391" s="207" t="s">
        <v>276</v>
      </c>
      <c r="Q391" s="207" t="s">
        <v>276</v>
      </c>
      <c r="R391" s="207" t="s">
        <v>276</v>
      </c>
      <c r="S391" s="207" t="s">
        <v>276</v>
      </c>
      <c r="T391" s="207" t="s">
        <v>276</v>
      </c>
      <c r="U391" s="207" t="s">
        <v>276</v>
      </c>
      <c r="V391" s="207" t="s">
        <v>276</v>
      </c>
      <c r="W391" s="207" t="s">
        <v>276</v>
      </c>
      <c r="X391" s="207" t="s">
        <v>276</v>
      </c>
      <c r="Y391" s="209">
        <f t="shared" si="11"/>
        <v>0</v>
      </c>
    </row>
    <row r="392" spans="9:25" ht="15" customHeight="1" x14ac:dyDescent="0.3">
      <c r="I392" s="7" t="str">
        <f t="shared" si="10"/>
        <v>856</v>
      </c>
      <c r="J392" s="41" t="s">
        <v>173</v>
      </c>
      <c r="K392" s="207" t="s">
        <v>988</v>
      </c>
      <c r="L392" s="207" t="s">
        <v>989</v>
      </c>
      <c r="M392" s="207" t="s">
        <v>276</v>
      </c>
      <c r="N392" s="207" t="s">
        <v>276</v>
      </c>
      <c r="O392" s="207" t="s">
        <v>276</v>
      </c>
      <c r="P392" s="207" t="s">
        <v>276</v>
      </c>
      <c r="Q392" s="207" t="s">
        <v>276</v>
      </c>
      <c r="R392" s="207" t="s">
        <v>276</v>
      </c>
      <c r="S392" s="207" t="s">
        <v>276</v>
      </c>
      <c r="T392" s="207" t="s">
        <v>276</v>
      </c>
      <c r="U392" s="207" t="s">
        <v>276</v>
      </c>
      <c r="V392" s="207" t="s">
        <v>276</v>
      </c>
      <c r="W392" s="207" t="s">
        <v>276</v>
      </c>
      <c r="X392" s="207" t="s">
        <v>276</v>
      </c>
      <c r="Y392" s="209">
        <f t="shared" si="11"/>
        <v>0</v>
      </c>
    </row>
    <row r="393" spans="9:25" ht="15" customHeight="1" x14ac:dyDescent="0.3">
      <c r="I393" s="7" t="str">
        <f t="shared" si="10"/>
        <v>857</v>
      </c>
      <c r="J393" s="41" t="s">
        <v>173</v>
      </c>
      <c r="K393" s="207" t="s">
        <v>990</v>
      </c>
      <c r="L393" s="207" t="s">
        <v>991</v>
      </c>
      <c r="M393" s="207" t="s">
        <v>276</v>
      </c>
      <c r="N393" s="207" t="s">
        <v>276</v>
      </c>
      <c r="O393" s="207" t="s">
        <v>276</v>
      </c>
      <c r="P393" s="207" t="s">
        <v>276</v>
      </c>
      <c r="Q393" s="207" t="s">
        <v>276</v>
      </c>
      <c r="R393" s="207" t="s">
        <v>276</v>
      </c>
      <c r="S393" s="207" t="s">
        <v>276</v>
      </c>
      <c r="T393" s="207" t="s">
        <v>276</v>
      </c>
      <c r="U393" s="207" t="s">
        <v>276</v>
      </c>
      <c r="V393" s="207" t="s">
        <v>276</v>
      </c>
      <c r="W393" s="207" t="s">
        <v>276</v>
      </c>
      <c r="X393" s="207" t="s">
        <v>276</v>
      </c>
      <c r="Y393" s="209">
        <f t="shared" si="11"/>
        <v>0</v>
      </c>
    </row>
    <row r="394" spans="9:25" ht="15" customHeight="1" x14ac:dyDescent="0.3">
      <c r="I394" s="7" t="str">
        <f t="shared" si="10"/>
        <v>858</v>
      </c>
      <c r="J394" s="41" t="s">
        <v>173</v>
      </c>
      <c r="K394" s="207" t="s">
        <v>992</v>
      </c>
      <c r="L394" s="207" t="s">
        <v>993</v>
      </c>
      <c r="M394" s="207" t="s">
        <v>276</v>
      </c>
      <c r="N394" s="207" t="s">
        <v>276</v>
      </c>
      <c r="O394" s="207" t="s">
        <v>276</v>
      </c>
      <c r="P394" s="207" t="s">
        <v>276</v>
      </c>
      <c r="Q394" s="207" t="s">
        <v>276</v>
      </c>
      <c r="R394" s="207" t="s">
        <v>276</v>
      </c>
      <c r="S394" s="207" t="s">
        <v>276</v>
      </c>
      <c r="T394" s="207" t="s">
        <v>276</v>
      </c>
      <c r="U394" s="207" t="s">
        <v>276</v>
      </c>
      <c r="V394" s="207" t="s">
        <v>276</v>
      </c>
      <c r="W394" s="207" t="s">
        <v>276</v>
      </c>
      <c r="X394" s="207" t="s">
        <v>276</v>
      </c>
      <c r="Y394" s="209">
        <f t="shared" si="11"/>
        <v>0</v>
      </c>
    </row>
    <row r="395" spans="9:25" ht="15" customHeight="1" x14ac:dyDescent="0.3">
      <c r="I395" s="7" t="str">
        <f t="shared" si="10"/>
        <v>859</v>
      </c>
      <c r="J395" s="41" t="s">
        <v>173</v>
      </c>
      <c r="K395" s="207" t="s">
        <v>994</v>
      </c>
      <c r="L395" s="207" t="s">
        <v>995</v>
      </c>
      <c r="M395" s="207" t="s">
        <v>276</v>
      </c>
      <c r="N395" s="207" t="s">
        <v>276</v>
      </c>
      <c r="O395" s="207" t="s">
        <v>276</v>
      </c>
      <c r="P395" s="207" t="s">
        <v>276</v>
      </c>
      <c r="Q395" s="207" t="s">
        <v>276</v>
      </c>
      <c r="R395" s="207" t="s">
        <v>276</v>
      </c>
      <c r="S395" s="207" t="s">
        <v>276</v>
      </c>
      <c r="T395" s="207" t="s">
        <v>276</v>
      </c>
      <c r="U395" s="207" t="s">
        <v>276</v>
      </c>
      <c r="V395" s="207" t="s">
        <v>276</v>
      </c>
      <c r="W395" s="207" t="s">
        <v>276</v>
      </c>
      <c r="X395" s="207" t="s">
        <v>276</v>
      </c>
      <c r="Y395" s="209">
        <f t="shared" si="11"/>
        <v>0</v>
      </c>
    </row>
    <row r="396" spans="9:25" ht="15" customHeight="1" x14ac:dyDescent="0.3">
      <c r="I396" s="7" t="str">
        <f t="shared" si="10"/>
        <v>860</v>
      </c>
      <c r="J396" s="41" t="s">
        <v>173</v>
      </c>
      <c r="K396" s="207" t="s">
        <v>996</v>
      </c>
      <c r="L396" s="207" t="s">
        <v>997</v>
      </c>
      <c r="M396" s="207" t="s">
        <v>276</v>
      </c>
      <c r="N396" s="207" t="s">
        <v>276</v>
      </c>
      <c r="O396" s="207" t="s">
        <v>276</v>
      </c>
      <c r="P396" s="207" t="s">
        <v>276</v>
      </c>
      <c r="Q396" s="207" t="s">
        <v>276</v>
      </c>
      <c r="R396" s="207" t="s">
        <v>276</v>
      </c>
      <c r="S396" s="207" t="s">
        <v>276</v>
      </c>
      <c r="T396" s="207" t="s">
        <v>276</v>
      </c>
      <c r="U396" s="207" t="s">
        <v>276</v>
      </c>
      <c r="V396" s="207" t="s">
        <v>276</v>
      </c>
      <c r="W396" s="207" t="s">
        <v>276</v>
      </c>
      <c r="X396" s="207" t="s">
        <v>276</v>
      </c>
      <c r="Y396" s="209">
        <f t="shared" si="11"/>
        <v>0</v>
      </c>
    </row>
    <row r="397" spans="9:25" ht="15" customHeight="1" x14ac:dyDescent="0.3">
      <c r="I397" s="7" t="str">
        <f t="shared" si="10"/>
        <v>861</v>
      </c>
      <c r="J397" s="41" t="s">
        <v>173</v>
      </c>
      <c r="K397" s="207" t="s">
        <v>998</v>
      </c>
      <c r="L397" s="207" t="s">
        <v>999</v>
      </c>
      <c r="M397" s="207" t="s">
        <v>276</v>
      </c>
      <c r="N397" s="207" t="s">
        <v>276</v>
      </c>
      <c r="O397" s="207" t="s">
        <v>276</v>
      </c>
      <c r="P397" s="207" t="s">
        <v>276</v>
      </c>
      <c r="Q397" s="207" t="s">
        <v>276</v>
      </c>
      <c r="R397" s="207" t="s">
        <v>276</v>
      </c>
      <c r="S397" s="207" t="s">
        <v>276</v>
      </c>
      <c r="T397" s="207" t="s">
        <v>276</v>
      </c>
      <c r="U397" s="207" t="s">
        <v>276</v>
      </c>
      <c r="V397" s="207" t="s">
        <v>276</v>
      </c>
      <c r="W397" s="207" t="s">
        <v>276</v>
      </c>
      <c r="X397" s="207" t="s">
        <v>276</v>
      </c>
      <c r="Y397" s="209">
        <f t="shared" si="11"/>
        <v>0</v>
      </c>
    </row>
    <row r="398" spans="9:25" ht="15" customHeight="1" x14ac:dyDescent="0.3">
      <c r="I398" s="7" t="str">
        <f t="shared" si="10"/>
        <v>862</v>
      </c>
      <c r="J398" s="41" t="s">
        <v>173</v>
      </c>
      <c r="K398" s="207" t="s">
        <v>1000</v>
      </c>
      <c r="L398" s="207" t="s">
        <v>1001</v>
      </c>
      <c r="M398" s="207" t="s">
        <v>276</v>
      </c>
      <c r="N398" s="207" t="s">
        <v>276</v>
      </c>
      <c r="O398" s="207" t="s">
        <v>276</v>
      </c>
      <c r="P398" s="207" t="s">
        <v>276</v>
      </c>
      <c r="Q398" s="207" t="s">
        <v>276</v>
      </c>
      <c r="R398" s="207" t="s">
        <v>276</v>
      </c>
      <c r="S398" s="207" t="s">
        <v>276</v>
      </c>
      <c r="T398" s="207" t="s">
        <v>276</v>
      </c>
      <c r="U398" s="207" t="s">
        <v>276</v>
      </c>
      <c r="V398" s="207" t="s">
        <v>276</v>
      </c>
      <c r="W398" s="207" t="s">
        <v>276</v>
      </c>
      <c r="X398" s="207" t="s">
        <v>276</v>
      </c>
      <c r="Y398" s="209">
        <f t="shared" si="11"/>
        <v>0</v>
      </c>
    </row>
    <row r="399" spans="9:25" ht="15" customHeight="1" x14ac:dyDescent="0.3">
      <c r="I399" s="7" t="str">
        <f t="shared" si="10"/>
        <v>863</v>
      </c>
      <c r="J399" s="41" t="s">
        <v>173</v>
      </c>
      <c r="K399" s="207" t="s">
        <v>1002</v>
      </c>
      <c r="L399" s="207" t="s">
        <v>1003</v>
      </c>
      <c r="M399" s="207" t="s">
        <v>276</v>
      </c>
      <c r="N399" s="207" t="s">
        <v>276</v>
      </c>
      <c r="O399" s="207" t="s">
        <v>276</v>
      </c>
      <c r="P399" s="207" t="s">
        <v>276</v>
      </c>
      <c r="Q399" s="207" t="s">
        <v>276</v>
      </c>
      <c r="R399" s="207" t="s">
        <v>276</v>
      </c>
      <c r="S399" s="207" t="s">
        <v>276</v>
      </c>
      <c r="T399" s="207" t="s">
        <v>276</v>
      </c>
      <c r="U399" s="207" t="s">
        <v>276</v>
      </c>
      <c r="V399" s="207" t="s">
        <v>276</v>
      </c>
      <c r="W399" s="207" t="s">
        <v>276</v>
      </c>
      <c r="X399" s="207" t="s">
        <v>276</v>
      </c>
      <c r="Y399" s="209">
        <f t="shared" si="11"/>
        <v>0</v>
      </c>
    </row>
    <row r="400" spans="9:25" ht="15" customHeight="1" x14ac:dyDescent="0.3">
      <c r="I400" s="7" t="str">
        <f t="shared" si="10"/>
        <v>864</v>
      </c>
      <c r="J400" s="41" t="s">
        <v>173</v>
      </c>
      <c r="K400" s="207" t="s">
        <v>1004</v>
      </c>
      <c r="L400" s="207" t="s">
        <v>1005</v>
      </c>
      <c r="M400" s="207" t="s">
        <v>276</v>
      </c>
      <c r="N400" s="207" t="s">
        <v>276</v>
      </c>
      <c r="O400" s="207" t="s">
        <v>276</v>
      </c>
      <c r="P400" s="207" t="s">
        <v>276</v>
      </c>
      <c r="Q400" s="207" t="s">
        <v>276</v>
      </c>
      <c r="R400" s="207" t="s">
        <v>276</v>
      </c>
      <c r="S400" s="207" t="s">
        <v>276</v>
      </c>
      <c r="T400" s="207" t="s">
        <v>276</v>
      </c>
      <c r="U400" s="207" t="s">
        <v>276</v>
      </c>
      <c r="V400" s="207" t="s">
        <v>276</v>
      </c>
      <c r="W400" s="207" t="s">
        <v>276</v>
      </c>
      <c r="X400" s="207" t="s">
        <v>276</v>
      </c>
      <c r="Y400" s="209">
        <f t="shared" si="11"/>
        <v>0</v>
      </c>
    </row>
    <row r="401" spans="9:25" ht="15" customHeight="1" x14ac:dyDescent="0.3">
      <c r="I401" s="7" t="str">
        <f t="shared" si="10"/>
        <v>865</v>
      </c>
      <c r="J401" s="41" t="s">
        <v>173</v>
      </c>
      <c r="K401" s="207" t="s">
        <v>1006</v>
      </c>
      <c r="L401" s="207" t="s">
        <v>1007</v>
      </c>
      <c r="M401" s="207" t="s">
        <v>276</v>
      </c>
      <c r="N401" s="207" t="s">
        <v>276</v>
      </c>
      <c r="O401" s="207" t="s">
        <v>276</v>
      </c>
      <c r="P401" s="207" t="s">
        <v>276</v>
      </c>
      <c r="Q401" s="207" t="s">
        <v>276</v>
      </c>
      <c r="R401" s="207" t="s">
        <v>276</v>
      </c>
      <c r="S401" s="207" t="s">
        <v>276</v>
      </c>
      <c r="T401" s="207" t="s">
        <v>276</v>
      </c>
      <c r="U401" s="207" t="s">
        <v>276</v>
      </c>
      <c r="V401" s="207" t="s">
        <v>276</v>
      </c>
      <c r="W401" s="207" t="s">
        <v>276</v>
      </c>
      <c r="X401" s="207" t="s">
        <v>276</v>
      </c>
      <c r="Y401" s="209">
        <f t="shared" si="11"/>
        <v>0</v>
      </c>
    </row>
    <row r="402" spans="9:25" ht="15" customHeight="1" x14ac:dyDescent="0.3">
      <c r="I402" s="7" t="str">
        <f t="shared" si="10"/>
        <v>866</v>
      </c>
      <c r="J402" s="41" t="s">
        <v>173</v>
      </c>
      <c r="K402" s="207" t="s">
        <v>1008</v>
      </c>
      <c r="L402" s="207" t="s">
        <v>1009</v>
      </c>
      <c r="M402" s="207" t="s">
        <v>276</v>
      </c>
      <c r="N402" s="207" t="s">
        <v>276</v>
      </c>
      <c r="O402" s="207" t="s">
        <v>276</v>
      </c>
      <c r="P402" s="207" t="s">
        <v>276</v>
      </c>
      <c r="Q402" s="207" t="s">
        <v>276</v>
      </c>
      <c r="R402" s="207" t="s">
        <v>276</v>
      </c>
      <c r="S402" s="207" t="s">
        <v>276</v>
      </c>
      <c r="T402" s="207" t="s">
        <v>276</v>
      </c>
      <c r="U402" s="207" t="s">
        <v>276</v>
      </c>
      <c r="V402" s="207" t="s">
        <v>276</v>
      </c>
      <c r="W402" s="207" t="s">
        <v>276</v>
      </c>
      <c r="X402" s="207" t="s">
        <v>276</v>
      </c>
      <c r="Y402" s="209">
        <f t="shared" si="11"/>
        <v>0</v>
      </c>
    </row>
    <row r="403" spans="9:25" ht="15" customHeight="1" x14ac:dyDescent="0.3">
      <c r="I403" s="7" t="str">
        <f t="shared" si="10"/>
        <v>867</v>
      </c>
      <c r="J403" s="41" t="s">
        <v>173</v>
      </c>
      <c r="K403" s="207" t="s">
        <v>1010</v>
      </c>
      <c r="L403" s="207" t="s">
        <v>1011</v>
      </c>
      <c r="M403" s="207" t="s">
        <v>276</v>
      </c>
      <c r="N403" s="207" t="s">
        <v>276</v>
      </c>
      <c r="O403" s="207" t="s">
        <v>276</v>
      </c>
      <c r="P403" s="207" t="s">
        <v>276</v>
      </c>
      <c r="Q403" s="207" t="s">
        <v>276</v>
      </c>
      <c r="R403" s="207" t="s">
        <v>276</v>
      </c>
      <c r="S403" s="207" t="s">
        <v>276</v>
      </c>
      <c r="T403" s="207" t="s">
        <v>276</v>
      </c>
      <c r="U403" s="207" t="s">
        <v>276</v>
      </c>
      <c r="V403" s="207" t="s">
        <v>276</v>
      </c>
      <c r="W403" s="207" t="s">
        <v>276</v>
      </c>
      <c r="X403" s="207" t="s">
        <v>276</v>
      </c>
      <c r="Y403" s="209">
        <f t="shared" si="11"/>
        <v>0</v>
      </c>
    </row>
    <row r="404" spans="9:25" ht="15" customHeight="1" x14ac:dyDescent="0.3">
      <c r="I404" s="7" t="str">
        <f t="shared" si="10"/>
        <v>870</v>
      </c>
      <c r="J404" s="41" t="s">
        <v>173</v>
      </c>
      <c r="K404" s="207" t="s">
        <v>1012</v>
      </c>
      <c r="L404" s="207" t="s">
        <v>1013</v>
      </c>
      <c r="M404" s="207" t="s">
        <v>276</v>
      </c>
      <c r="N404" s="207" t="s">
        <v>276</v>
      </c>
      <c r="O404" s="207" t="s">
        <v>276</v>
      </c>
      <c r="P404" s="207" t="s">
        <v>276</v>
      </c>
      <c r="Q404" s="207" t="s">
        <v>276</v>
      </c>
      <c r="R404" s="207" t="s">
        <v>276</v>
      </c>
      <c r="S404" s="207" t="s">
        <v>276</v>
      </c>
      <c r="T404" s="207" t="s">
        <v>276</v>
      </c>
      <c r="U404" s="207" t="s">
        <v>276</v>
      </c>
      <c r="V404" s="207" t="s">
        <v>276</v>
      </c>
      <c r="W404" s="207" t="s">
        <v>276</v>
      </c>
      <c r="X404" s="207" t="s">
        <v>276</v>
      </c>
      <c r="Y404" s="209">
        <f t="shared" si="11"/>
        <v>0</v>
      </c>
    </row>
    <row r="405" spans="9:25" ht="15" customHeight="1" x14ac:dyDescent="0.3">
      <c r="I405" s="7" t="str">
        <f t="shared" si="10"/>
        <v>871</v>
      </c>
      <c r="J405" s="41" t="s">
        <v>173</v>
      </c>
      <c r="K405" s="207" t="s">
        <v>1014</v>
      </c>
      <c r="L405" s="207" t="s">
        <v>1015</v>
      </c>
      <c r="M405" s="207" t="s">
        <v>276</v>
      </c>
      <c r="N405" s="207" t="s">
        <v>276</v>
      </c>
      <c r="O405" s="207" t="s">
        <v>276</v>
      </c>
      <c r="P405" s="207" t="s">
        <v>276</v>
      </c>
      <c r="Q405" s="207" t="s">
        <v>276</v>
      </c>
      <c r="R405" s="207" t="s">
        <v>276</v>
      </c>
      <c r="S405" s="207" t="s">
        <v>276</v>
      </c>
      <c r="T405" s="207" t="s">
        <v>276</v>
      </c>
      <c r="U405" s="207" t="s">
        <v>276</v>
      </c>
      <c r="V405" s="207" t="s">
        <v>276</v>
      </c>
      <c r="W405" s="207" t="s">
        <v>276</v>
      </c>
      <c r="X405" s="207" t="s">
        <v>276</v>
      </c>
      <c r="Y405" s="209">
        <f t="shared" si="11"/>
        <v>0</v>
      </c>
    </row>
    <row r="406" spans="9:25" ht="15" customHeight="1" x14ac:dyDescent="0.3">
      <c r="I406" s="7" t="str">
        <f t="shared" si="10"/>
        <v>872</v>
      </c>
      <c r="J406" s="41" t="s">
        <v>173</v>
      </c>
      <c r="K406" s="207" t="s">
        <v>1016</v>
      </c>
      <c r="L406" s="207" t="s">
        <v>1017</v>
      </c>
      <c r="M406" s="207" t="s">
        <v>276</v>
      </c>
      <c r="N406" s="207" t="s">
        <v>276</v>
      </c>
      <c r="O406" s="207" t="s">
        <v>276</v>
      </c>
      <c r="P406" s="207" t="s">
        <v>276</v>
      </c>
      <c r="Q406" s="207" t="s">
        <v>276</v>
      </c>
      <c r="R406" s="207" t="s">
        <v>276</v>
      </c>
      <c r="S406" s="207" t="s">
        <v>276</v>
      </c>
      <c r="T406" s="207" t="s">
        <v>276</v>
      </c>
      <c r="U406" s="207" t="s">
        <v>276</v>
      </c>
      <c r="V406" s="207" t="s">
        <v>276</v>
      </c>
      <c r="W406" s="207" t="s">
        <v>276</v>
      </c>
      <c r="X406" s="207" t="s">
        <v>276</v>
      </c>
      <c r="Y406" s="209">
        <f t="shared" si="11"/>
        <v>0</v>
      </c>
    </row>
    <row r="407" spans="9:25" ht="15" customHeight="1" x14ac:dyDescent="0.3">
      <c r="I407" s="7" t="str">
        <f t="shared" si="10"/>
        <v>873</v>
      </c>
      <c r="J407" s="41" t="s">
        <v>173</v>
      </c>
      <c r="K407" s="207" t="s">
        <v>1018</v>
      </c>
      <c r="L407" s="207" t="s">
        <v>1019</v>
      </c>
      <c r="M407" s="207" t="s">
        <v>276</v>
      </c>
      <c r="N407" s="207" t="s">
        <v>276</v>
      </c>
      <c r="O407" s="207" t="s">
        <v>276</v>
      </c>
      <c r="P407" s="207" t="s">
        <v>276</v>
      </c>
      <c r="Q407" s="207" t="s">
        <v>276</v>
      </c>
      <c r="R407" s="207" t="s">
        <v>276</v>
      </c>
      <c r="S407" s="207" t="s">
        <v>276</v>
      </c>
      <c r="T407" s="207" t="s">
        <v>276</v>
      </c>
      <c r="U407" s="207" t="s">
        <v>276</v>
      </c>
      <c r="V407" s="207" t="s">
        <v>276</v>
      </c>
      <c r="W407" s="207" t="s">
        <v>276</v>
      </c>
      <c r="X407" s="207" t="s">
        <v>276</v>
      </c>
      <c r="Y407" s="209">
        <f t="shared" si="11"/>
        <v>0</v>
      </c>
    </row>
    <row r="408" spans="9:25" ht="15" customHeight="1" x14ac:dyDescent="0.3">
      <c r="I408" s="7" t="str">
        <f t="shared" si="10"/>
        <v>874</v>
      </c>
      <c r="J408" s="41" t="s">
        <v>173</v>
      </c>
      <c r="K408" s="207" t="s">
        <v>1020</v>
      </c>
      <c r="L408" s="207" t="s">
        <v>1021</v>
      </c>
      <c r="M408" s="207" t="s">
        <v>276</v>
      </c>
      <c r="N408" s="207" t="s">
        <v>276</v>
      </c>
      <c r="O408" s="207" t="s">
        <v>276</v>
      </c>
      <c r="P408" s="207" t="s">
        <v>276</v>
      </c>
      <c r="Q408" s="207" t="s">
        <v>276</v>
      </c>
      <c r="R408" s="207" t="s">
        <v>276</v>
      </c>
      <c r="S408" s="207" t="s">
        <v>276</v>
      </c>
      <c r="T408" s="207" t="s">
        <v>276</v>
      </c>
      <c r="U408" s="207" t="s">
        <v>276</v>
      </c>
      <c r="V408" s="207" t="s">
        <v>276</v>
      </c>
      <c r="W408" s="207" t="s">
        <v>276</v>
      </c>
      <c r="X408" s="207" t="s">
        <v>276</v>
      </c>
      <c r="Y408" s="209">
        <f t="shared" si="11"/>
        <v>0</v>
      </c>
    </row>
    <row r="409" spans="9:25" ht="15" customHeight="1" x14ac:dyDescent="0.3">
      <c r="I409" s="7" t="str">
        <f t="shared" si="10"/>
        <v>875</v>
      </c>
      <c r="J409" s="41" t="s">
        <v>173</v>
      </c>
      <c r="K409" s="207" t="s">
        <v>1022</v>
      </c>
      <c r="L409" s="207" t="s">
        <v>1023</v>
      </c>
      <c r="M409" s="207" t="s">
        <v>276</v>
      </c>
      <c r="N409" s="207" t="s">
        <v>276</v>
      </c>
      <c r="O409" s="207" t="s">
        <v>276</v>
      </c>
      <c r="P409" s="207" t="s">
        <v>276</v>
      </c>
      <c r="Q409" s="207" t="s">
        <v>276</v>
      </c>
      <c r="R409" s="207" t="s">
        <v>276</v>
      </c>
      <c r="S409" s="207" t="s">
        <v>276</v>
      </c>
      <c r="T409" s="207" t="s">
        <v>276</v>
      </c>
      <c r="U409" s="207" t="s">
        <v>276</v>
      </c>
      <c r="V409" s="207" t="s">
        <v>276</v>
      </c>
      <c r="W409" s="207" t="s">
        <v>276</v>
      </c>
      <c r="X409" s="207" t="s">
        <v>276</v>
      </c>
      <c r="Y409" s="209">
        <f t="shared" si="11"/>
        <v>0</v>
      </c>
    </row>
    <row r="410" spans="9:25" ht="15" customHeight="1" x14ac:dyDescent="0.3">
      <c r="I410" s="7" t="str">
        <f t="shared" si="10"/>
        <v>876</v>
      </c>
      <c r="J410" s="41" t="s">
        <v>173</v>
      </c>
      <c r="K410" s="207" t="s">
        <v>1024</v>
      </c>
      <c r="L410" s="207" t="s">
        <v>1025</v>
      </c>
      <c r="M410" s="207" t="s">
        <v>276</v>
      </c>
      <c r="N410" s="207" t="s">
        <v>276</v>
      </c>
      <c r="O410" s="207" t="s">
        <v>276</v>
      </c>
      <c r="P410" s="207" t="s">
        <v>276</v>
      </c>
      <c r="Q410" s="207" t="s">
        <v>276</v>
      </c>
      <c r="R410" s="207" t="s">
        <v>276</v>
      </c>
      <c r="S410" s="207" t="s">
        <v>276</v>
      </c>
      <c r="T410" s="207" t="s">
        <v>276</v>
      </c>
      <c r="U410" s="207" t="s">
        <v>276</v>
      </c>
      <c r="V410" s="207" t="s">
        <v>276</v>
      </c>
      <c r="W410" s="207" t="s">
        <v>276</v>
      </c>
      <c r="X410" s="207" t="s">
        <v>276</v>
      </c>
      <c r="Y410" s="209">
        <f t="shared" si="11"/>
        <v>0</v>
      </c>
    </row>
    <row r="411" spans="9:25" ht="15" customHeight="1" x14ac:dyDescent="0.3">
      <c r="I411" s="7" t="str">
        <f t="shared" si="10"/>
        <v>877</v>
      </c>
      <c r="J411" s="41" t="s">
        <v>173</v>
      </c>
      <c r="K411" s="207" t="s">
        <v>1026</v>
      </c>
      <c r="L411" s="207" t="s">
        <v>1027</v>
      </c>
      <c r="M411" s="207" t="s">
        <v>276</v>
      </c>
      <c r="N411" s="207" t="s">
        <v>276</v>
      </c>
      <c r="O411" s="207" t="s">
        <v>276</v>
      </c>
      <c r="P411" s="207" t="s">
        <v>276</v>
      </c>
      <c r="Q411" s="207" t="s">
        <v>276</v>
      </c>
      <c r="R411" s="207" t="s">
        <v>276</v>
      </c>
      <c r="S411" s="207" t="s">
        <v>276</v>
      </c>
      <c r="T411" s="207" t="s">
        <v>276</v>
      </c>
      <c r="U411" s="207" t="s">
        <v>276</v>
      </c>
      <c r="V411" s="207" t="s">
        <v>276</v>
      </c>
      <c r="W411" s="207" t="s">
        <v>276</v>
      </c>
      <c r="X411" s="207" t="s">
        <v>276</v>
      </c>
      <c r="Y411" s="209">
        <f t="shared" si="11"/>
        <v>0</v>
      </c>
    </row>
    <row r="412" spans="9:25" ht="15" customHeight="1" x14ac:dyDescent="0.3">
      <c r="I412" s="7" t="str">
        <f t="shared" si="10"/>
        <v>878</v>
      </c>
      <c r="J412" s="41" t="s">
        <v>173</v>
      </c>
      <c r="K412" s="207" t="s">
        <v>1028</v>
      </c>
      <c r="L412" s="207" t="s">
        <v>1029</v>
      </c>
      <c r="M412" s="207" t="s">
        <v>276</v>
      </c>
      <c r="N412" s="207" t="s">
        <v>276</v>
      </c>
      <c r="O412" s="207" t="s">
        <v>276</v>
      </c>
      <c r="P412" s="207" t="s">
        <v>276</v>
      </c>
      <c r="Q412" s="207" t="s">
        <v>276</v>
      </c>
      <c r="R412" s="207" t="s">
        <v>276</v>
      </c>
      <c r="S412" s="207" t="s">
        <v>276</v>
      </c>
      <c r="T412" s="207" t="s">
        <v>276</v>
      </c>
      <c r="U412" s="207" t="s">
        <v>276</v>
      </c>
      <c r="V412" s="207" t="s">
        <v>276</v>
      </c>
      <c r="W412" s="207" t="s">
        <v>276</v>
      </c>
      <c r="X412" s="207" t="s">
        <v>276</v>
      </c>
      <c r="Y412" s="209">
        <f t="shared" si="11"/>
        <v>0</v>
      </c>
    </row>
    <row r="413" spans="9:25" ht="15" customHeight="1" x14ac:dyDescent="0.3">
      <c r="I413" s="7" t="str">
        <f t="shared" si="10"/>
        <v>879</v>
      </c>
      <c r="J413" s="41" t="s">
        <v>173</v>
      </c>
      <c r="K413" s="207" t="s">
        <v>1030</v>
      </c>
      <c r="L413" s="207" t="s">
        <v>1031</v>
      </c>
      <c r="M413" s="207" t="s">
        <v>276</v>
      </c>
      <c r="N413" s="207" t="s">
        <v>276</v>
      </c>
      <c r="O413" s="207" t="s">
        <v>276</v>
      </c>
      <c r="P413" s="207" t="s">
        <v>276</v>
      </c>
      <c r="Q413" s="207" t="s">
        <v>276</v>
      </c>
      <c r="R413" s="207" t="s">
        <v>276</v>
      </c>
      <c r="S413" s="207" t="s">
        <v>276</v>
      </c>
      <c r="T413" s="207" t="s">
        <v>276</v>
      </c>
      <c r="U413" s="207" t="s">
        <v>276</v>
      </c>
      <c r="V413" s="207" t="s">
        <v>276</v>
      </c>
      <c r="W413" s="207" t="s">
        <v>276</v>
      </c>
      <c r="X413" s="207" t="s">
        <v>276</v>
      </c>
      <c r="Y413" s="209">
        <f t="shared" si="11"/>
        <v>0</v>
      </c>
    </row>
    <row r="414" spans="9:25" ht="15" customHeight="1" x14ac:dyDescent="0.3">
      <c r="I414" s="7" t="str">
        <f t="shared" si="10"/>
        <v>880</v>
      </c>
      <c r="J414" s="41" t="s">
        <v>173</v>
      </c>
      <c r="K414" s="207" t="s">
        <v>1032</v>
      </c>
      <c r="L414" s="207" t="s">
        <v>1033</v>
      </c>
      <c r="M414" s="207" t="s">
        <v>276</v>
      </c>
      <c r="N414" s="207" t="s">
        <v>276</v>
      </c>
      <c r="O414" s="207" t="s">
        <v>276</v>
      </c>
      <c r="P414" s="207" t="s">
        <v>276</v>
      </c>
      <c r="Q414" s="207" t="s">
        <v>276</v>
      </c>
      <c r="R414" s="207" t="s">
        <v>276</v>
      </c>
      <c r="S414" s="207" t="s">
        <v>276</v>
      </c>
      <c r="T414" s="207" t="s">
        <v>276</v>
      </c>
      <c r="U414" s="207" t="s">
        <v>276</v>
      </c>
      <c r="V414" s="207" t="s">
        <v>276</v>
      </c>
      <c r="W414" s="207" t="s">
        <v>276</v>
      </c>
      <c r="X414" s="207" t="s">
        <v>276</v>
      </c>
      <c r="Y414" s="209">
        <f t="shared" si="11"/>
        <v>0</v>
      </c>
    </row>
    <row r="415" spans="9:25" ht="15" customHeight="1" x14ac:dyDescent="0.3">
      <c r="I415" s="7" t="str">
        <f t="shared" si="10"/>
        <v>881</v>
      </c>
      <c r="J415" s="41" t="s">
        <v>173</v>
      </c>
      <c r="K415" s="207" t="s">
        <v>1034</v>
      </c>
      <c r="L415" s="207" t="s">
        <v>1035</v>
      </c>
      <c r="M415" s="207" t="s">
        <v>276</v>
      </c>
      <c r="N415" s="207" t="s">
        <v>276</v>
      </c>
      <c r="O415" s="207" t="s">
        <v>276</v>
      </c>
      <c r="P415" s="207" t="s">
        <v>276</v>
      </c>
      <c r="Q415" s="207" t="s">
        <v>276</v>
      </c>
      <c r="R415" s="207" t="s">
        <v>276</v>
      </c>
      <c r="S415" s="207" t="s">
        <v>276</v>
      </c>
      <c r="T415" s="207" t="s">
        <v>276</v>
      </c>
      <c r="U415" s="207" t="s">
        <v>276</v>
      </c>
      <c r="V415" s="207" t="s">
        <v>276</v>
      </c>
      <c r="W415" s="207" t="s">
        <v>276</v>
      </c>
      <c r="X415" s="207" t="s">
        <v>276</v>
      </c>
      <c r="Y415" s="209">
        <f t="shared" si="11"/>
        <v>0</v>
      </c>
    </row>
    <row r="416" spans="9:25" ht="15" customHeight="1" x14ac:dyDescent="0.3">
      <c r="I416" s="7" t="str">
        <f t="shared" si="10"/>
        <v>885</v>
      </c>
      <c r="J416" s="41" t="s">
        <v>173</v>
      </c>
      <c r="K416" s="207" t="s">
        <v>1036</v>
      </c>
      <c r="L416" s="207" t="s">
        <v>1037</v>
      </c>
      <c r="M416" s="207" t="s">
        <v>276</v>
      </c>
      <c r="N416" s="207" t="s">
        <v>276</v>
      </c>
      <c r="O416" s="207" t="s">
        <v>276</v>
      </c>
      <c r="P416" s="207" t="s">
        <v>276</v>
      </c>
      <c r="Q416" s="207" t="s">
        <v>276</v>
      </c>
      <c r="R416" s="207" t="s">
        <v>276</v>
      </c>
      <c r="S416" s="207" t="s">
        <v>276</v>
      </c>
      <c r="T416" s="207" t="s">
        <v>276</v>
      </c>
      <c r="U416" s="207" t="s">
        <v>276</v>
      </c>
      <c r="V416" s="207" t="s">
        <v>276</v>
      </c>
      <c r="W416" s="207" t="s">
        <v>276</v>
      </c>
      <c r="X416" s="207" t="s">
        <v>276</v>
      </c>
      <c r="Y416" s="209">
        <f t="shared" si="11"/>
        <v>0</v>
      </c>
    </row>
    <row r="417" spans="9:25" ht="15" customHeight="1" x14ac:dyDescent="0.3">
      <c r="I417" s="7" t="str">
        <f t="shared" ref="I417:I431" si="12">LEFT(RIGHT(K417,6),3)</f>
        <v>886</v>
      </c>
      <c r="J417" s="41" t="s">
        <v>173</v>
      </c>
      <c r="K417" s="207" t="s">
        <v>1038</v>
      </c>
      <c r="L417" s="207" t="s">
        <v>1039</v>
      </c>
      <c r="M417" s="207" t="s">
        <v>276</v>
      </c>
      <c r="N417" s="207" t="s">
        <v>276</v>
      </c>
      <c r="O417" s="207" t="s">
        <v>276</v>
      </c>
      <c r="P417" s="207" t="s">
        <v>276</v>
      </c>
      <c r="Q417" s="207" t="s">
        <v>276</v>
      </c>
      <c r="R417" s="207" t="s">
        <v>276</v>
      </c>
      <c r="S417" s="207" t="s">
        <v>276</v>
      </c>
      <c r="T417" s="207" t="s">
        <v>276</v>
      </c>
      <c r="U417" s="207" t="s">
        <v>276</v>
      </c>
      <c r="V417" s="207" t="s">
        <v>276</v>
      </c>
      <c r="W417" s="207" t="s">
        <v>276</v>
      </c>
      <c r="X417" s="207" t="s">
        <v>276</v>
      </c>
      <c r="Y417" s="209">
        <f t="shared" si="11"/>
        <v>0</v>
      </c>
    </row>
    <row r="418" spans="9:25" ht="15" customHeight="1" x14ac:dyDescent="0.3">
      <c r="I418" s="7" t="str">
        <f t="shared" si="12"/>
        <v>887</v>
      </c>
      <c r="J418" s="41" t="s">
        <v>173</v>
      </c>
      <c r="K418" s="207" t="s">
        <v>1040</v>
      </c>
      <c r="L418" s="207" t="s">
        <v>1041</v>
      </c>
      <c r="M418" s="207" t="s">
        <v>276</v>
      </c>
      <c r="N418" s="207" t="s">
        <v>276</v>
      </c>
      <c r="O418" s="207" t="s">
        <v>276</v>
      </c>
      <c r="P418" s="207" t="s">
        <v>276</v>
      </c>
      <c r="Q418" s="207" t="s">
        <v>276</v>
      </c>
      <c r="R418" s="207" t="s">
        <v>276</v>
      </c>
      <c r="S418" s="207" t="s">
        <v>276</v>
      </c>
      <c r="T418" s="207" t="s">
        <v>276</v>
      </c>
      <c r="U418" s="207" t="s">
        <v>276</v>
      </c>
      <c r="V418" s="207" t="s">
        <v>276</v>
      </c>
      <c r="W418" s="207" t="s">
        <v>276</v>
      </c>
      <c r="X418" s="207" t="s">
        <v>276</v>
      </c>
      <c r="Y418" s="209">
        <f t="shared" ref="Y418:Y481" si="13">SUM(M418:X418)</f>
        <v>0</v>
      </c>
    </row>
    <row r="419" spans="9:25" ht="15" customHeight="1" x14ac:dyDescent="0.3">
      <c r="I419" s="7" t="str">
        <f t="shared" si="12"/>
        <v>888</v>
      </c>
      <c r="J419" s="41" t="s">
        <v>173</v>
      </c>
      <c r="K419" s="207" t="s">
        <v>1042</v>
      </c>
      <c r="L419" s="207" t="s">
        <v>1043</v>
      </c>
      <c r="M419" s="207" t="s">
        <v>276</v>
      </c>
      <c r="N419" s="207" t="s">
        <v>276</v>
      </c>
      <c r="O419" s="207" t="s">
        <v>276</v>
      </c>
      <c r="P419" s="207" t="s">
        <v>276</v>
      </c>
      <c r="Q419" s="207" t="s">
        <v>276</v>
      </c>
      <c r="R419" s="207" t="s">
        <v>276</v>
      </c>
      <c r="S419" s="207" t="s">
        <v>276</v>
      </c>
      <c r="T419" s="207" t="s">
        <v>276</v>
      </c>
      <c r="U419" s="207" t="s">
        <v>276</v>
      </c>
      <c r="V419" s="207" t="s">
        <v>276</v>
      </c>
      <c r="W419" s="207" t="s">
        <v>276</v>
      </c>
      <c r="X419" s="207" t="s">
        <v>276</v>
      </c>
      <c r="Y419" s="209">
        <f t="shared" si="13"/>
        <v>0</v>
      </c>
    </row>
    <row r="420" spans="9:25" ht="15" customHeight="1" x14ac:dyDescent="0.3">
      <c r="I420" s="7" t="str">
        <f t="shared" si="12"/>
        <v>889</v>
      </c>
      <c r="J420" s="41" t="s">
        <v>173</v>
      </c>
      <c r="K420" s="207" t="s">
        <v>1044</v>
      </c>
      <c r="L420" s="207" t="s">
        <v>1045</v>
      </c>
      <c r="M420" s="207" t="s">
        <v>276</v>
      </c>
      <c r="N420" s="207" t="s">
        <v>276</v>
      </c>
      <c r="O420" s="207" t="s">
        <v>276</v>
      </c>
      <c r="P420" s="207" t="s">
        <v>276</v>
      </c>
      <c r="Q420" s="207" t="s">
        <v>276</v>
      </c>
      <c r="R420" s="207" t="s">
        <v>276</v>
      </c>
      <c r="S420" s="207" t="s">
        <v>276</v>
      </c>
      <c r="T420" s="207" t="s">
        <v>276</v>
      </c>
      <c r="U420" s="207" t="s">
        <v>276</v>
      </c>
      <c r="V420" s="207" t="s">
        <v>276</v>
      </c>
      <c r="W420" s="207" t="s">
        <v>276</v>
      </c>
      <c r="X420" s="207" t="s">
        <v>276</v>
      </c>
      <c r="Y420" s="209">
        <f t="shared" si="13"/>
        <v>0</v>
      </c>
    </row>
    <row r="421" spans="9:25" ht="15" customHeight="1" x14ac:dyDescent="0.3">
      <c r="I421" s="7" t="str">
        <f t="shared" si="12"/>
        <v>890</v>
      </c>
      <c r="J421" s="41" t="s">
        <v>173</v>
      </c>
      <c r="K421" s="207" t="s">
        <v>1046</v>
      </c>
      <c r="L421" s="207" t="s">
        <v>1047</v>
      </c>
      <c r="M421" s="207" t="s">
        <v>276</v>
      </c>
      <c r="N421" s="207" t="s">
        <v>276</v>
      </c>
      <c r="O421" s="207" t="s">
        <v>276</v>
      </c>
      <c r="P421" s="207" t="s">
        <v>276</v>
      </c>
      <c r="Q421" s="207" t="s">
        <v>276</v>
      </c>
      <c r="R421" s="207" t="s">
        <v>276</v>
      </c>
      <c r="S421" s="207" t="s">
        <v>276</v>
      </c>
      <c r="T421" s="207" t="s">
        <v>276</v>
      </c>
      <c r="U421" s="207" t="s">
        <v>276</v>
      </c>
      <c r="V421" s="207" t="s">
        <v>276</v>
      </c>
      <c r="W421" s="207" t="s">
        <v>276</v>
      </c>
      <c r="X421" s="207" t="s">
        <v>276</v>
      </c>
      <c r="Y421" s="209">
        <f t="shared" si="13"/>
        <v>0</v>
      </c>
    </row>
    <row r="422" spans="9:25" ht="15" customHeight="1" x14ac:dyDescent="0.3">
      <c r="I422" s="7" t="str">
        <f t="shared" si="12"/>
        <v>891</v>
      </c>
      <c r="J422" s="41" t="s">
        <v>173</v>
      </c>
      <c r="K422" s="207" t="s">
        <v>1048</v>
      </c>
      <c r="L422" s="207" t="s">
        <v>1049</v>
      </c>
      <c r="M422" s="207" t="s">
        <v>276</v>
      </c>
      <c r="N422" s="207" t="s">
        <v>276</v>
      </c>
      <c r="O422" s="207" t="s">
        <v>276</v>
      </c>
      <c r="P422" s="207" t="s">
        <v>276</v>
      </c>
      <c r="Q422" s="207" t="s">
        <v>276</v>
      </c>
      <c r="R422" s="207" t="s">
        <v>276</v>
      </c>
      <c r="S422" s="207" t="s">
        <v>276</v>
      </c>
      <c r="T422" s="207" t="s">
        <v>276</v>
      </c>
      <c r="U422" s="207" t="s">
        <v>276</v>
      </c>
      <c r="V422" s="207" t="s">
        <v>276</v>
      </c>
      <c r="W422" s="207" t="s">
        <v>276</v>
      </c>
      <c r="X422" s="207" t="s">
        <v>276</v>
      </c>
      <c r="Y422" s="209">
        <f t="shared" si="13"/>
        <v>0</v>
      </c>
    </row>
    <row r="423" spans="9:25" ht="15" customHeight="1" x14ac:dyDescent="0.3">
      <c r="I423" s="7" t="str">
        <f t="shared" si="12"/>
        <v>892</v>
      </c>
      <c r="J423" s="41" t="s">
        <v>173</v>
      </c>
      <c r="K423" s="207" t="s">
        <v>1050</v>
      </c>
      <c r="L423" s="207" t="s">
        <v>1051</v>
      </c>
      <c r="M423" s="207" t="s">
        <v>276</v>
      </c>
      <c r="N423" s="207" t="s">
        <v>276</v>
      </c>
      <c r="O423" s="207" t="s">
        <v>276</v>
      </c>
      <c r="P423" s="207" t="s">
        <v>276</v>
      </c>
      <c r="Q423" s="207" t="s">
        <v>276</v>
      </c>
      <c r="R423" s="207" t="s">
        <v>276</v>
      </c>
      <c r="S423" s="207" t="s">
        <v>276</v>
      </c>
      <c r="T423" s="207" t="s">
        <v>276</v>
      </c>
      <c r="U423" s="207" t="s">
        <v>276</v>
      </c>
      <c r="V423" s="207" t="s">
        <v>276</v>
      </c>
      <c r="W423" s="207" t="s">
        <v>276</v>
      </c>
      <c r="X423" s="207" t="s">
        <v>276</v>
      </c>
      <c r="Y423" s="209">
        <f t="shared" si="13"/>
        <v>0</v>
      </c>
    </row>
    <row r="424" spans="9:25" ht="15" customHeight="1" x14ac:dyDescent="0.3">
      <c r="I424" s="7" t="str">
        <f t="shared" si="12"/>
        <v>893</v>
      </c>
      <c r="J424" s="41" t="s">
        <v>173</v>
      </c>
      <c r="K424" s="207" t="s">
        <v>1052</v>
      </c>
      <c r="L424" s="207" t="s">
        <v>1053</v>
      </c>
      <c r="M424" s="207" t="s">
        <v>276</v>
      </c>
      <c r="N424" s="207" t="s">
        <v>276</v>
      </c>
      <c r="O424" s="207" t="s">
        <v>276</v>
      </c>
      <c r="P424" s="207" t="s">
        <v>276</v>
      </c>
      <c r="Q424" s="207" t="s">
        <v>276</v>
      </c>
      <c r="R424" s="207" t="s">
        <v>276</v>
      </c>
      <c r="S424" s="207" t="s">
        <v>276</v>
      </c>
      <c r="T424" s="207" t="s">
        <v>276</v>
      </c>
      <c r="U424" s="207" t="s">
        <v>276</v>
      </c>
      <c r="V424" s="207" t="s">
        <v>276</v>
      </c>
      <c r="W424" s="207" t="s">
        <v>276</v>
      </c>
      <c r="X424" s="207" t="s">
        <v>276</v>
      </c>
      <c r="Y424" s="209">
        <f t="shared" si="13"/>
        <v>0</v>
      </c>
    </row>
    <row r="425" spans="9:25" ht="15" customHeight="1" x14ac:dyDescent="0.3">
      <c r="I425" s="7" t="str">
        <f t="shared" si="12"/>
        <v>894</v>
      </c>
      <c r="J425" s="41" t="s">
        <v>173</v>
      </c>
      <c r="K425" s="207" t="s">
        <v>1054</v>
      </c>
      <c r="L425" s="207" t="s">
        <v>1055</v>
      </c>
      <c r="M425" s="207" t="s">
        <v>276</v>
      </c>
      <c r="N425" s="207" t="s">
        <v>276</v>
      </c>
      <c r="O425" s="207" t="s">
        <v>276</v>
      </c>
      <c r="P425" s="207" t="s">
        <v>276</v>
      </c>
      <c r="Q425" s="207" t="s">
        <v>276</v>
      </c>
      <c r="R425" s="207" t="s">
        <v>276</v>
      </c>
      <c r="S425" s="207" t="s">
        <v>276</v>
      </c>
      <c r="T425" s="207" t="s">
        <v>276</v>
      </c>
      <c r="U425" s="207" t="s">
        <v>276</v>
      </c>
      <c r="V425" s="207" t="s">
        <v>276</v>
      </c>
      <c r="W425" s="207" t="s">
        <v>276</v>
      </c>
      <c r="X425" s="207" t="s">
        <v>276</v>
      </c>
      <c r="Y425" s="209">
        <f t="shared" si="13"/>
        <v>0</v>
      </c>
    </row>
    <row r="426" spans="9:25" ht="15" customHeight="1" x14ac:dyDescent="0.3">
      <c r="I426" s="7" t="str">
        <f t="shared" si="12"/>
        <v>901</v>
      </c>
      <c r="J426" s="41" t="s">
        <v>173</v>
      </c>
      <c r="K426" s="207" t="s">
        <v>1056</v>
      </c>
      <c r="L426" s="207" t="s">
        <v>1057</v>
      </c>
      <c r="M426" s="207" t="s">
        <v>276</v>
      </c>
      <c r="N426" s="207" t="s">
        <v>276</v>
      </c>
      <c r="O426" s="207" t="s">
        <v>276</v>
      </c>
      <c r="P426" s="207" t="s">
        <v>276</v>
      </c>
      <c r="Q426" s="207" t="s">
        <v>276</v>
      </c>
      <c r="R426" s="207" t="s">
        <v>276</v>
      </c>
      <c r="S426" s="207" t="s">
        <v>276</v>
      </c>
      <c r="T426" s="207" t="s">
        <v>276</v>
      </c>
      <c r="U426" s="207" t="s">
        <v>276</v>
      </c>
      <c r="V426" s="207" t="s">
        <v>276</v>
      </c>
      <c r="W426" s="207" t="s">
        <v>276</v>
      </c>
      <c r="X426" s="207" t="s">
        <v>276</v>
      </c>
      <c r="Y426" s="209">
        <f t="shared" si="13"/>
        <v>0</v>
      </c>
    </row>
    <row r="427" spans="9:25" ht="15" customHeight="1" x14ac:dyDescent="0.3">
      <c r="I427" s="7" t="str">
        <f t="shared" si="12"/>
        <v>902</v>
      </c>
      <c r="J427" s="41" t="s">
        <v>173</v>
      </c>
      <c r="K427" s="207" t="s">
        <v>1058</v>
      </c>
      <c r="L427" s="207" t="s">
        <v>1059</v>
      </c>
      <c r="M427" s="208">
        <v>431185.06</v>
      </c>
      <c r="N427" s="208">
        <v>302261.96999999997</v>
      </c>
      <c r="O427" s="208">
        <v>287542.44</v>
      </c>
      <c r="P427" s="208">
        <v>457231.26</v>
      </c>
      <c r="Q427" s="208">
        <v>304915.49</v>
      </c>
      <c r="R427" s="208">
        <v>312722.44</v>
      </c>
      <c r="S427" s="208">
        <v>444291.44</v>
      </c>
      <c r="T427" s="208">
        <v>352215.14</v>
      </c>
      <c r="U427" s="208">
        <v>328748.38</v>
      </c>
      <c r="V427" s="208">
        <v>438645.3</v>
      </c>
      <c r="W427" s="208">
        <v>387580.47</v>
      </c>
      <c r="X427" s="208">
        <v>347086.9</v>
      </c>
      <c r="Y427" s="209">
        <f t="shared" si="13"/>
        <v>4394426.29</v>
      </c>
    </row>
    <row r="428" spans="9:25" ht="15" customHeight="1" x14ac:dyDescent="0.3">
      <c r="I428" s="7" t="str">
        <f t="shared" si="12"/>
        <v>903</v>
      </c>
      <c r="J428" s="41" t="s">
        <v>173</v>
      </c>
      <c r="K428" s="207" t="s">
        <v>1060</v>
      </c>
      <c r="L428" s="207" t="s">
        <v>1061</v>
      </c>
      <c r="M428" s="208">
        <v>2466636.75</v>
      </c>
      <c r="N428" s="208">
        <v>2272445.5499999998</v>
      </c>
      <c r="O428" s="208">
        <v>2333938.7999999998</v>
      </c>
      <c r="P428" s="208">
        <v>2366390.37</v>
      </c>
      <c r="Q428" s="208">
        <v>2635607.65</v>
      </c>
      <c r="R428" s="208">
        <v>2352957.7200000002</v>
      </c>
      <c r="S428" s="208">
        <v>2498471.91</v>
      </c>
      <c r="T428" s="208">
        <v>2488309.6800000002</v>
      </c>
      <c r="U428" s="208">
        <v>2425938.4700000002</v>
      </c>
      <c r="V428" s="208">
        <v>2489198.64</v>
      </c>
      <c r="W428" s="208">
        <v>2575892.9500000002</v>
      </c>
      <c r="X428" s="208">
        <v>2470817.38</v>
      </c>
      <c r="Y428" s="209">
        <f t="shared" si="13"/>
        <v>29376605.869999997</v>
      </c>
    </row>
    <row r="429" spans="9:25" ht="15" customHeight="1" x14ac:dyDescent="0.3">
      <c r="I429" s="7" t="str">
        <f t="shared" si="12"/>
        <v>904</v>
      </c>
      <c r="J429" s="41" t="s">
        <v>173</v>
      </c>
      <c r="K429" s="207" t="s">
        <v>1062</v>
      </c>
      <c r="L429" s="207" t="s">
        <v>1063</v>
      </c>
      <c r="M429" s="208">
        <v>535004.09</v>
      </c>
      <c r="N429" s="208">
        <v>416854.44</v>
      </c>
      <c r="O429" s="208">
        <v>394595.27</v>
      </c>
      <c r="P429" s="208">
        <v>496259.71</v>
      </c>
      <c r="Q429" s="208">
        <v>476106.72</v>
      </c>
      <c r="R429" s="208">
        <v>475209.16</v>
      </c>
      <c r="S429" s="208">
        <v>481730.65</v>
      </c>
      <c r="T429" s="208">
        <v>442112.22</v>
      </c>
      <c r="U429" s="208">
        <v>556668.11</v>
      </c>
      <c r="V429" s="208">
        <v>492223.62</v>
      </c>
      <c r="W429" s="208">
        <v>482058.76</v>
      </c>
      <c r="X429" s="208">
        <v>547957.68000000005</v>
      </c>
      <c r="Y429" s="209">
        <f t="shared" si="13"/>
        <v>5796780.4299999997</v>
      </c>
    </row>
    <row r="430" spans="9:25" ht="15" customHeight="1" x14ac:dyDescent="0.3">
      <c r="I430" s="7" t="str">
        <f t="shared" si="12"/>
        <v>905</v>
      </c>
      <c r="J430" s="41" t="s">
        <v>173</v>
      </c>
      <c r="K430" s="207" t="s">
        <v>1064</v>
      </c>
      <c r="L430" s="207" t="s">
        <v>1065</v>
      </c>
      <c r="M430" s="207" t="s">
        <v>276</v>
      </c>
      <c r="N430" s="207" t="s">
        <v>276</v>
      </c>
      <c r="O430" s="207" t="s">
        <v>276</v>
      </c>
      <c r="P430" s="207" t="s">
        <v>276</v>
      </c>
      <c r="Q430" s="207" t="s">
        <v>276</v>
      </c>
      <c r="R430" s="207" t="s">
        <v>276</v>
      </c>
      <c r="S430" s="207" t="s">
        <v>276</v>
      </c>
      <c r="T430" s="207" t="s">
        <v>276</v>
      </c>
      <c r="U430" s="207" t="s">
        <v>276</v>
      </c>
      <c r="V430" s="207" t="s">
        <v>276</v>
      </c>
      <c r="W430" s="207" t="s">
        <v>276</v>
      </c>
      <c r="X430" s="207" t="s">
        <v>276</v>
      </c>
      <c r="Y430" s="209">
        <f t="shared" si="13"/>
        <v>0</v>
      </c>
    </row>
    <row r="431" spans="9:25" ht="15" customHeight="1" x14ac:dyDescent="0.3">
      <c r="I431" s="7" t="str">
        <f t="shared" si="12"/>
        <v>907</v>
      </c>
      <c r="J431" s="41" t="s">
        <v>173</v>
      </c>
      <c r="K431" s="207" t="s">
        <v>1066</v>
      </c>
      <c r="L431" s="207" t="s">
        <v>1067</v>
      </c>
      <c r="M431" s="207" t="s">
        <v>276</v>
      </c>
      <c r="N431" s="207" t="s">
        <v>276</v>
      </c>
      <c r="O431" s="207" t="s">
        <v>276</v>
      </c>
      <c r="P431" s="207" t="s">
        <v>276</v>
      </c>
      <c r="Q431" s="207" t="s">
        <v>276</v>
      </c>
      <c r="R431" s="207" t="s">
        <v>276</v>
      </c>
      <c r="S431" s="207" t="s">
        <v>276</v>
      </c>
      <c r="T431" s="207" t="s">
        <v>276</v>
      </c>
      <c r="U431" s="207" t="s">
        <v>276</v>
      </c>
      <c r="V431" s="207" t="s">
        <v>276</v>
      </c>
      <c r="W431" s="207" t="s">
        <v>276</v>
      </c>
      <c r="X431" s="207" t="s">
        <v>276</v>
      </c>
      <c r="Y431" s="209">
        <f t="shared" si="13"/>
        <v>0</v>
      </c>
    </row>
    <row r="432" spans="9:25" ht="15" customHeight="1" x14ac:dyDescent="0.3">
      <c r="I432" s="7" t="str">
        <f t="shared" ref="I432" si="14">LEFT(RIGHT(K432,6),3)</f>
        <v>908</v>
      </c>
      <c r="J432" s="41" t="s">
        <v>173</v>
      </c>
      <c r="K432" s="207" t="s">
        <v>1068</v>
      </c>
      <c r="L432" s="207" t="s">
        <v>70</v>
      </c>
      <c r="M432" s="208">
        <v>4887684.63</v>
      </c>
      <c r="N432" s="208">
        <v>4492728.03</v>
      </c>
      <c r="O432" s="208">
        <v>4240970.2300000004</v>
      </c>
      <c r="P432" s="208">
        <v>4638738.8600000003</v>
      </c>
      <c r="Q432" s="208">
        <v>5068116.9400000004</v>
      </c>
      <c r="R432" s="208">
        <v>5946296.4000000004</v>
      </c>
      <c r="S432" s="208">
        <v>6165039.4500000002</v>
      </c>
      <c r="T432" s="208">
        <v>5975558.7300000004</v>
      </c>
      <c r="U432" s="208">
        <v>6211684.8600000003</v>
      </c>
      <c r="V432" s="208">
        <v>5640602.4000000004</v>
      </c>
      <c r="W432" s="208">
        <v>4827218.8099999996</v>
      </c>
      <c r="X432" s="208">
        <v>4606025.34</v>
      </c>
      <c r="Y432" s="209">
        <f t="shared" si="13"/>
        <v>62700664.680000007</v>
      </c>
    </row>
    <row r="433" spans="9:25" ht="15" customHeight="1" x14ac:dyDescent="0.3">
      <c r="I433" s="7" t="str">
        <f t="shared" ref="I433:I453" si="15">LEFT(RIGHT(K433,6),3)</f>
        <v>909</v>
      </c>
      <c r="J433" s="41" t="s">
        <v>173</v>
      </c>
      <c r="K433" s="207" t="s">
        <v>1069</v>
      </c>
      <c r="L433" s="207" t="s">
        <v>1070</v>
      </c>
      <c r="M433" s="208">
        <v>344976.87</v>
      </c>
      <c r="N433" s="208">
        <v>370329.37</v>
      </c>
      <c r="O433" s="208">
        <v>620392.68000000005</v>
      </c>
      <c r="P433" s="208">
        <v>330421.67</v>
      </c>
      <c r="Q433" s="208">
        <v>362420.27</v>
      </c>
      <c r="R433" s="208">
        <v>320407.90999999997</v>
      </c>
      <c r="S433" s="208">
        <v>519163.07</v>
      </c>
      <c r="T433" s="208">
        <v>857943.66</v>
      </c>
      <c r="U433" s="208">
        <v>634939.64</v>
      </c>
      <c r="V433" s="208">
        <v>525308.27</v>
      </c>
      <c r="W433" s="208">
        <v>328283.76</v>
      </c>
      <c r="X433" s="208">
        <v>269571.82</v>
      </c>
      <c r="Y433" s="209">
        <f t="shared" si="13"/>
        <v>5484158.9900000002</v>
      </c>
    </row>
    <row r="434" spans="9:25" ht="15" customHeight="1" x14ac:dyDescent="0.3">
      <c r="I434" s="7" t="str">
        <f t="shared" si="15"/>
        <v>910</v>
      </c>
      <c r="J434" s="41" t="s">
        <v>173</v>
      </c>
      <c r="K434" s="207" t="s">
        <v>1071</v>
      </c>
      <c r="L434" s="207" t="s">
        <v>1072</v>
      </c>
      <c r="M434" s="207" t="s">
        <v>276</v>
      </c>
      <c r="N434" s="207" t="s">
        <v>276</v>
      </c>
      <c r="O434" s="207" t="s">
        <v>276</v>
      </c>
      <c r="P434" s="207" t="s">
        <v>276</v>
      </c>
      <c r="Q434" s="207" t="s">
        <v>276</v>
      </c>
      <c r="R434" s="207" t="s">
        <v>276</v>
      </c>
      <c r="S434" s="207" t="s">
        <v>276</v>
      </c>
      <c r="T434" s="207" t="s">
        <v>276</v>
      </c>
      <c r="U434" s="207" t="s">
        <v>276</v>
      </c>
      <c r="V434" s="207" t="s">
        <v>276</v>
      </c>
      <c r="W434" s="207" t="s">
        <v>276</v>
      </c>
      <c r="X434" s="207" t="s">
        <v>276</v>
      </c>
      <c r="Y434" s="209">
        <f t="shared" si="13"/>
        <v>0</v>
      </c>
    </row>
    <row r="435" spans="9:25" ht="15" customHeight="1" x14ac:dyDescent="0.3">
      <c r="I435" s="7" t="str">
        <f t="shared" si="15"/>
        <v>911</v>
      </c>
      <c r="J435" s="41" t="s">
        <v>173</v>
      </c>
      <c r="K435" s="207" t="s">
        <v>1073</v>
      </c>
      <c r="L435" s="207" t="s">
        <v>1074</v>
      </c>
      <c r="M435" s="207" t="s">
        <v>276</v>
      </c>
      <c r="N435" s="207" t="s">
        <v>276</v>
      </c>
      <c r="O435" s="207" t="s">
        <v>276</v>
      </c>
      <c r="P435" s="207" t="s">
        <v>276</v>
      </c>
      <c r="Q435" s="207" t="s">
        <v>276</v>
      </c>
      <c r="R435" s="207" t="s">
        <v>276</v>
      </c>
      <c r="S435" s="207" t="s">
        <v>276</v>
      </c>
      <c r="T435" s="207" t="s">
        <v>276</v>
      </c>
      <c r="U435" s="207" t="s">
        <v>276</v>
      </c>
      <c r="V435" s="207" t="s">
        <v>276</v>
      </c>
      <c r="W435" s="207" t="s">
        <v>276</v>
      </c>
      <c r="X435" s="207" t="s">
        <v>276</v>
      </c>
      <c r="Y435" s="209">
        <f t="shared" si="13"/>
        <v>0</v>
      </c>
    </row>
    <row r="436" spans="9:25" ht="15" customHeight="1" x14ac:dyDescent="0.3">
      <c r="I436" s="7" t="str">
        <f t="shared" si="15"/>
        <v>912</v>
      </c>
      <c r="J436" s="41" t="s">
        <v>173</v>
      </c>
      <c r="K436" s="207" t="s">
        <v>1075</v>
      </c>
      <c r="L436" s="207" t="s">
        <v>1076</v>
      </c>
      <c r="M436" s="208">
        <v>97997</v>
      </c>
      <c r="N436" s="208">
        <v>10000</v>
      </c>
      <c r="O436" s="208">
        <v>16470</v>
      </c>
      <c r="P436" s="208">
        <v>26647</v>
      </c>
      <c r="Q436" s="208">
        <v>11290</v>
      </c>
      <c r="R436" s="208">
        <v>13385</v>
      </c>
      <c r="S436" s="208">
        <v>24197</v>
      </c>
      <c r="T436" s="208">
        <v>11500</v>
      </c>
      <c r="U436" s="208">
        <v>26500</v>
      </c>
      <c r="V436" s="208">
        <v>54516</v>
      </c>
      <c r="W436" s="208">
        <v>29500</v>
      </c>
      <c r="X436" s="208">
        <v>13000</v>
      </c>
      <c r="Y436" s="209">
        <f t="shared" si="13"/>
        <v>335002</v>
      </c>
    </row>
    <row r="437" spans="9:25" ht="15" customHeight="1" x14ac:dyDescent="0.3">
      <c r="I437" s="7" t="str">
        <f t="shared" si="15"/>
        <v>913</v>
      </c>
      <c r="J437" s="41" t="s">
        <v>173</v>
      </c>
      <c r="K437" s="207" t="s">
        <v>1077</v>
      </c>
      <c r="L437" s="207" t="s">
        <v>1078</v>
      </c>
      <c r="M437" s="207" t="s">
        <v>276</v>
      </c>
      <c r="N437" s="207" t="s">
        <v>276</v>
      </c>
      <c r="O437" s="207" t="s">
        <v>276</v>
      </c>
      <c r="P437" s="207" t="s">
        <v>276</v>
      </c>
      <c r="Q437" s="207" t="s">
        <v>276</v>
      </c>
      <c r="R437" s="207" t="s">
        <v>276</v>
      </c>
      <c r="S437" s="207" t="s">
        <v>276</v>
      </c>
      <c r="T437" s="207" t="s">
        <v>276</v>
      </c>
      <c r="U437" s="207" t="s">
        <v>276</v>
      </c>
      <c r="V437" s="207" t="s">
        <v>276</v>
      </c>
      <c r="W437" s="207" t="s">
        <v>276</v>
      </c>
      <c r="X437" s="207" t="s">
        <v>276</v>
      </c>
      <c r="Y437" s="209">
        <f t="shared" si="13"/>
        <v>0</v>
      </c>
    </row>
    <row r="438" spans="9:25" ht="15" customHeight="1" x14ac:dyDescent="0.3">
      <c r="I438" s="7" t="str">
        <f t="shared" si="15"/>
        <v>916</v>
      </c>
      <c r="J438" s="41" t="s">
        <v>173</v>
      </c>
      <c r="K438" s="207" t="s">
        <v>1079</v>
      </c>
      <c r="L438" s="207" t="s">
        <v>1080</v>
      </c>
      <c r="M438" s="207" t="s">
        <v>276</v>
      </c>
      <c r="N438" s="207" t="s">
        <v>276</v>
      </c>
      <c r="O438" s="207" t="s">
        <v>276</v>
      </c>
      <c r="P438" s="207" t="s">
        <v>276</v>
      </c>
      <c r="Q438" s="207" t="s">
        <v>276</v>
      </c>
      <c r="R438" s="207" t="s">
        <v>276</v>
      </c>
      <c r="S438" s="207" t="s">
        <v>276</v>
      </c>
      <c r="T438" s="207" t="s">
        <v>276</v>
      </c>
      <c r="U438" s="207" t="s">
        <v>276</v>
      </c>
      <c r="V438" s="207" t="s">
        <v>276</v>
      </c>
      <c r="W438" s="207" t="s">
        <v>276</v>
      </c>
      <c r="X438" s="207" t="s">
        <v>276</v>
      </c>
      <c r="Y438" s="209">
        <f t="shared" si="13"/>
        <v>0</v>
      </c>
    </row>
    <row r="439" spans="9:25" ht="15" customHeight="1" x14ac:dyDescent="0.3">
      <c r="I439" s="7" t="str">
        <f t="shared" si="15"/>
        <v>920</v>
      </c>
      <c r="J439" s="41" t="s">
        <v>173</v>
      </c>
      <c r="K439" s="207" t="s">
        <v>1081</v>
      </c>
      <c r="L439" s="207" t="s">
        <v>1082</v>
      </c>
      <c r="M439" s="208">
        <v>6334324.7300000004</v>
      </c>
      <c r="N439" s="208">
        <v>5958108.0199999996</v>
      </c>
      <c r="O439" s="208">
        <v>5873689.54</v>
      </c>
      <c r="P439" s="208">
        <v>6134268.8600000003</v>
      </c>
      <c r="Q439" s="208">
        <v>6302099.5300000003</v>
      </c>
      <c r="R439" s="208">
        <v>5679949.8499999996</v>
      </c>
      <c r="S439" s="208">
        <v>6338389.25</v>
      </c>
      <c r="T439" s="208">
        <v>6156516.2400000002</v>
      </c>
      <c r="U439" s="208">
        <v>5899265.0999999996</v>
      </c>
      <c r="V439" s="208">
        <v>6325928.5899999999</v>
      </c>
      <c r="W439" s="208">
        <v>5929077.2400000002</v>
      </c>
      <c r="X439" s="208">
        <v>6110786.7300000004</v>
      </c>
      <c r="Y439" s="209">
        <f t="shared" si="13"/>
        <v>73042403.680000007</v>
      </c>
    </row>
    <row r="440" spans="9:25" ht="15" customHeight="1" x14ac:dyDescent="0.3">
      <c r="I440" s="7" t="str">
        <f t="shared" si="15"/>
        <v>921</v>
      </c>
      <c r="J440" s="41" t="s">
        <v>173</v>
      </c>
      <c r="K440" s="207" t="s">
        <v>1083</v>
      </c>
      <c r="L440" s="207" t="s">
        <v>1084</v>
      </c>
      <c r="M440" s="208">
        <v>623214</v>
      </c>
      <c r="N440" s="208">
        <v>336722.22</v>
      </c>
      <c r="O440" s="208">
        <v>498252.57</v>
      </c>
      <c r="P440" s="208">
        <v>526763.15</v>
      </c>
      <c r="Q440" s="208">
        <v>300899.87</v>
      </c>
      <c r="R440" s="208">
        <v>472409.25</v>
      </c>
      <c r="S440" s="208">
        <v>488440.3</v>
      </c>
      <c r="T440" s="208">
        <v>294596.96999999997</v>
      </c>
      <c r="U440" s="208">
        <v>369908.45</v>
      </c>
      <c r="V440" s="208">
        <v>512247.79</v>
      </c>
      <c r="W440" s="208">
        <v>314647</v>
      </c>
      <c r="X440" s="208">
        <v>464738.78</v>
      </c>
      <c r="Y440" s="209">
        <f t="shared" si="13"/>
        <v>5202840.3500000006</v>
      </c>
    </row>
    <row r="441" spans="9:25" ht="15" customHeight="1" x14ac:dyDescent="0.3">
      <c r="I441" s="21" t="str">
        <f t="shared" si="15"/>
        <v>922</v>
      </c>
      <c r="J441" s="41" t="s">
        <v>173</v>
      </c>
      <c r="K441" s="207" t="s">
        <v>1085</v>
      </c>
      <c r="L441" s="207" t="s">
        <v>1086</v>
      </c>
      <c r="M441" s="208">
        <v>-4866475.9400000004</v>
      </c>
      <c r="N441" s="208">
        <v>-4720457.42</v>
      </c>
      <c r="O441" s="208">
        <v>-4959677.3</v>
      </c>
      <c r="P441" s="208">
        <v>-4864986.3899999997</v>
      </c>
      <c r="Q441" s="208">
        <v>-4863822.71</v>
      </c>
      <c r="R441" s="208">
        <v>-4902639.5199999996</v>
      </c>
      <c r="S441" s="208">
        <v>-4881490.16</v>
      </c>
      <c r="T441" s="208">
        <v>-4797973.97</v>
      </c>
      <c r="U441" s="208">
        <v>-4932787.8899999997</v>
      </c>
      <c r="V441" s="208">
        <v>-4793368.55</v>
      </c>
      <c r="W441" s="208">
        <v>-4759149.84</v>
      </c>
      <c r="X441" s="208">
        <v>-4967831.3499999996</v>
      </c>
      <c r="Y441" s="209">
        <f t="shared" si="13"/>
        <v>-58310661.039999999</v>
      </c>
    </row>
    <row r="442" spans="9:25" ht="15" customHeight="1" x14ac:dyDescent="0.3">
      <c r="I442" s="7" t="str">
        <f t="shared" si="15"/>
        <v>923</v>
      </c>
      <c r="J442" s="41" t="s">
        <v>173</v>
      </c>
      <c r="K442" s="207" t="s">
        <v>1087</v>
      </c>
      <c r="L442" s="207" t="s">
        <v>90</v>
      </c>
      <c r="M442" s="208">
        <v>3317516.55</v>
      </c>
      <c r="N442" s="208">
        <v>2502917.73</v>
      </c>
      <c r="O442" s="208">
        <v>2916808.44</v>
      </c>
      <c r="P442" s="208">
        <v>2927428.37</v>
      </c>
      <c r="Q442" s="208">
        <v>2928159.25</v>
      </c>
      <c r="R442" s="208">
        <v>2995345.9</v>
      </c>
      <c r="S442" s="208">
        <v>3078196.43</v>
      </c>
      <c r="T442" s="208">
        <v>2870893.64</v>
      </c>
      <c r="U442" s="208">
        <v>3090769.48</v>
      </c>
      <c r="V442" s="208">
        <v>2697807.63</v>
      </c>
      <c r="W442" s="208">
        <v>2833943.09</v>
      </c>
      <c r="X442" s="208">
        <v>3113471.11</v>
      </c>
      <c r="Y442" s="209">
        <f t="shared" si="13"/>
        <v>35273257.619999997</v>
      </c>
    </row>
    <row r="443" spans="9:25" ht="15" customHeight="1" x14ac:dyDescent="0.3">
      <c r="I443" s="7" t="str">
        <f t="shared" si="15"/>
        <v>924</v>
      </c>
      <c r="J443" s="41" t="s">
        <v>173</v>
      </c>
      <c r="K443" s="207" t="s">
        <v>1088</v>
      </c>
      <c r="L443" s="207" t="s">
        <v>92</v>
      </c>
      <c r="M443" s="208">
        <v>1443147.25</v>
      </c>
      <c r="N443" s="208">
        <v>1443147.2</v>
      </c>
      <c r="O443" s="208">
        <v>1672527.63</v>
      </c>
      <c r="P443" s="208">
        <v>1672527.65</v>
      </c>
      <c r="Q443" s="208">
        <v>1672527.65</v>
      </c>
      <c r="R443" s="208">
        <v>1672527.65</v>
      </c>
      <c r="S443" s="208">
        <v>1672527.65</v>
      </c>
      <c r="T443" s="208">
        <v>1672527.65</v>
      </c>
      <c r="U443" s="208">
        <v>1672527.65</v>
      </c>
      <c r="V443" s="208">
        <v>1672527.65</v>
      </c>
      <c r="W443" s="208">
        <v>1672527.65</v>
      </c>
      <c r="X443" s="208">
        <v>1672527.65</v>
      </c>
      <c r="Y443" s="209">
        <f t="shared" si="13"/>
        <v>19611570.93</v>
      </c>
    </row>
    <row r="444" spans="9:25" ht="15" customHeight="1" x14ac:dyDescent="0.3">
      <c r="I444" s="7" t="str">
        <f t="shared" si="15"/>
        <v>925</v>
      </c>
      <c r="J444" s="41" t="s">
        <v>173</v>
      </c>
      <c r="K444" s="207" t="s">
        <v>1089</v>
      </c>
      <c r="L444" s="207" t="s">
        <v>1090</v>
      </c>
      <c r="M444" s="208">
        <v>1837214.46</v>
      </c>
      <c r="N444" s="208">
        <v>1837214.39</v>
      </c>
      <c r="O444" s="208">
        <v>1840656.39</v>
      </c>
      <c r="P444" s="208">
        <v>1837214.39</v>
      </c>
      <c r="Q444" s="208">
        <v>1837256.93</v>
      </c>
      <c r="R444" s="208">
        <v>1980206.72</v>
      </c>
      <c r="S444" s="208">
        <v>1976764.86</v>
      </c>
      <c r="T444" s="208">
        <v>1982951.1</v>
      </c>
      <c r="U444" s="208">
        <v>1986393.2</v>
      </c>
      <c r="V444" s="208">
        <v>1982951.2</v>
      </c>
      <c r="W444" s="208">
        <v>1982951.2</v>
      </c>
      <c r="X444" s="208">
        <v>2613329.9300000002</v>
      </c>
      <c r="Y444" s="209">
        <f t="shared" si="13"/>
        <v>23695104.769999996</v>
      </c>
    </row>
    <row r="445" spans="9:25" ht="15" customHeight="1" x14ac:dyDescent="0.3">
      <c r="I445" s="7" t="str">
        <f t="shared" si="15"/>
        <v>926</v>
      </c>
      <c r="J445" s="41" t="s">
        <v>173</v>
      </c>
      <c r="K445" s="207" t="s">
        <v>1091</v>
      </c>
      <c r="L445" s="207" t="s">
        <v>1092</v>
      </c>
      <c r="M445" s="208">
        <v>2316396.4300000002</v>
      </c>
      <c r="N445" s="208">
        <v>2537819.5699999998</v>
      </c>
      <c r="O445" s="208">
        <v>5944661.0099999998</v>
      </c>
      <c r="P445" s="208">
        <v>2373231.7000000002</v>
      </c>
      <c r="Q445" s="208">
        <v>2257715.11</v>
      </c>
      <c r="R445" s="208">
        <v>6027081.5899999999</v>
      </c>
      <c r="S445" s="208">
        <v>2235550.64</v>
      </c>
      <c r="T445" s="208">
        <v>2350487.14</v>
      </c>
      <c r="U445" s="208">
        <v>5878117.4299999997</v>
      </c>
      <c r="V445" s="208">
        <v>2208262.23</v>
      </c>
      <c r="W445" s="208">
        <v>2465888.29</v>
      </c>
      <c r="X445" s="208">
        <v>5763914.1900000004</v>
      </c>
      <c r="Y445" s="209">
        <f t="shared" si="13"/>
        <v>42359125.329999998</v>
      </c>
    </row>
    <row r="446" spans="9:25" ht="15" customHeight="1" x14ac:dyDescent="0.3">
      <c r="I446" s="7" t="str">
        <f t="shared" si="15"/>
        <v>927</v>
      </c>
      <c r="J446" s="41" t="s">
        <v>173</v>
      </c>
      <c r="K446" s="207" t="s">
        <v>1093</v>
      </c>
      <c r="L446" s="207" t="s">
        <v>98</v>
      </c>
      <c r="M446" s="207" t="s">
        <v>276</v>
      </c>
      <c r="N446" s="207" t="s">
        <v>276</v>
      </c>
      <c r="O446" s="207" t="s">
        <v>276</v>
      </c>
      <c r="P446" s="207" t="s">
        <v>276</v>
      </c>
      <c r="Q446" s="207" t="s">
        <v>276</v>
      </c>
      <c r="R446" s="207" t="s">
        <v>276</v>
      </c>
      <c r="S446" s="207" t="s">
        <v>276</v>
      </c>
      <c r="T446" s="207" t="s">
        <v>276</v>
      </c>
      <c r="U446" s="207" t="s">
        <v>276</v>
      </c>
      <c r="V446" s="207" t="s">
        <v>276</v>
      </c>
      <c r="W446" s="207" t="s">
        <v>276</v>
      </c>
      <c r="X446" s="207" t="s">
        <v>276</v>
      </c>
      <c r="Y446" s="209">
        <f t="shared" si="13"/>
        <v>0</v>
      </c>
    </row>
    <row r="447" spans="9:25" ht="15" customHeight="1" x14ac:dyDescent="0.3">
      <c r="I447" s="7" t="str">
        <f t="shared" si="15"/>
        <v>928</v>
      </c>
      <c r="J447" s="41" t="s">
        <v>173</v>
      </c>
      <c r="K447" s="207" t="s">
        <v>1094</v>
      </c>
      <c r="L447" s="207" t="s">
        <v>100</v>
      </c>
      <c r="M447" s="208">
        <v>175221.06</v>
      </c>
      <c r="N447" s="208">
        <v>175221.06</v>
      </c>
      <c r="O447" s="208">
        <v>175221.06</v>
      </c>
      <c r="P447" s="208">
        <v>175221.06</v>
      </c>
      <c r="Q447" s="208">
        <v>175221.06</v>
      </c>
      <c r="R447" s="208">
        <v>175221.06</v>
      </c>
      <c r="S447" s="208">
        <v>175221.06</v>
      </c>
      <c r="T447" s="208">
        <v>175221.06</v>
      </c>
      <c r="U447" s="208">
        <v>175221.06</v>
      </c>
      <c r="V447" s="208">
        <v>175221.06</v>
      </c>
      <c r="W447" s="208">
        <v>175221.06</v>
      </c>
      <c r="X447" s="208">
        <v>178221.06</v>
      </c>
      <c r="Y447" s="209">
        <f t="shared" si="13"/>
        <v>2105652.7200000002</v>
      </c>
    </row>
    <row r="448" spans="9:25" ht="15" customHeight="1" x14ac:dyDescent="0.3">
      <c r="I448" s="7" t="str">
        <f t="shared" si="15"/>
        <v>929</v>
      </c>
      <c r="J448" s="41" t="s">
        <v>173</v>
      </c>
      <c r="K448" s="207" t="s">
        <v>1095</v>
      </c>
      <c r="L448" s="207" t="s">
        <v>1096</v>
      </c>
      <c r="M448" s="207" t="s">
        <v>276</v>
      </c>
      <c r="N448" s="207" t="s">
        <v>276</v>
      </c>
      <c r="O448" s="207" t="s">
        <v>276</v>
      </c>
      <c r="P448" s="207" t="s">
        <v>276</v>
      </c>
      <c r="Q448" s="207" t="s">
        <v>276</v>
      </c>
      <c r="R448" s="207" t="s">
        <v>276</v>
      </c>
      <c r="S448" s="207" t="s">
        <v>276</v>
      </c>
      <c r="T448" s="207" t="s">
        <v>276</v>
      </c>
      <c r="U448" s="207" t="s">
        <v>276</v>
      </c>
      <c r="V448" s="207" t="s">
        <v>276</v>
      </c>
      <c r="W448" s="207" t="s">
        <v>276</v>
      </c>
      <c r="X448" s="207" t="s">
        <v>276</v>
      </c>
      <c r="Y448" s="209">
        <f t="shared" si="13"/>
        <v>0</v>
      </c>
    </row>
    <row r="449" spans="9:25" ht="15" customHeight="1" x14ac:dyDescent="0.3">
      <c r="I449" s="7">
        <v>930.1</v>
      </c>
      <c r="J449" s="41" t="s">
        <v>173</v>
      </c>
      <c r="K449" s="207" t="s">
        <v>1097</v>
      </c>
      <c r="L449" s="207" t="s">
        <v>1098</v>
      </c>
      <c r="M449" s="208">
        <v>2333.33</v>
      </c>
      <c r="N449" s="208">
        <v>2333.33</v>
      </c>
      <c r="O449" s="208">
        <v>2333.33</v>
      </c>
      <c r="P449" s="208">
        <v>2333.33</v>
      </c>
      <c r="Q449" s="208">
        <v>2333.33</v>
      </c>
      <c r="R449" s="208">
        <v>82333.33</v>
      </c>
      <c r="S449" s="208">
        <v>2333.33</v>
      </c>
      <c r="T449" s="208">
        <v>2333.33</v>
      </c>
      <c r="U449" s="208">
        <v>2333.33</v>
      </c>
      <c r="V449" s="208">
        <v>2333.33</v>
      </c>
      <c r="W449" s="208">
        <v>2333.33</v>
      </c>
      <c r="X449" s="208">
        <v>2333.33</v>
      </c>
      <c r="Y449" s="209">
        <f t="shared" si="13"/>
        <v>107999.96</v>
      </c>
    </row>
    <row r="450" spans="9:25" ht="15" customHeight="1" x14ac:dyDescent="0.3">
      <c r="I450" s="7">
        <v>930.2</v>
      </c>
      <c r="J450" s="41" t="s">
        <v>173</v>
      </c>
      <c r="K450" s="207" t="s">
        <v>1099</v>
      </c>
      <c r="L450" s="207" t="s">
        <v>130</v>
      </c>
      <c r="M450" s="208">
        <v>1595954.77</v>
      </c>
      <c r="N450" s="208">
        <v>1013935.78</v>
      </c>
      <c r="O450" s="208">
        <v>2461243.85</v>
      </c>
      <c r="P450" s="208">
        <v>1048779.93</v>
      </c>
      <c r="Q450" s="208">
        <v>1027135.87</v>
      </c>
      <c r="R450" s="208">
        <v>2351952.66</v>
      </c>
      <c r="S450" s="208">
        <v>1007708.69</v>
      </c>
      <c r="T450" s="208">
        <v>1017014.56</v>
      </c>
      <c r="U450" s="208">
        <v>2482674.14</v>
      </c>
      <c r="V450" s="208">
        <v>1079552.29</v>
      </c>
      <c r="W450" s="208">
        <v>1007802.69</v>
      </c>
      <c r="X450" s="208">
        <v>2217708.75</v>
      </c>
      <c r="Y450" s="209">
        <f t="shared" si="13"/>
        <v>18311463.979999997</v>
      </c>
    </row>
    <row r="451" spans="9:25" ht="15" customHeight="1" x14ac:dyDescent="0.3">
      <c r="I451" s="7" t="str">
        <f t="shared" si="15"/>
        <v>931</v>
      </c>
      <c r="J451" s="41" t="s">
        <v>173</v>
      </c>
      <c r="K451" s="207" t="s">
        <v>1100</v>
      </c>
      <c r="L451" s="207" t="s">
        <v>1101</v>
      </c>
      <c r="M451" s="208">
        <v>155034.53</v>
      </c>
      <c r="N451" s="208">
        <v>155034.53</v>
      </c>
      <c r="O451" s="208">
        <v>155034.53</v>
      </c>
      <c r="P451" s="208">
        <v>155034.53</v>
      </c>
      <c r="Q451" s="208">
        <v>155034.53</v>
      </c>
      <c r="R451" s="208">
        <v>155034.53</v>
      </c>
      <c r="S451" s="208">
        <v>155034.53</v>
      </c>
      <c r="T451" s="208">
        <v>155034.53</v>
      </c>
      <c r="U451" s="208">
        <v>155034.53</v>
      </c>
      <c r="V451" s="208">
        <v>155034.53</v>
      </c>
      <c r="W451" s="208">
        <v>155034.53</v>
      </c>
      <c r="X451" s="208">
        <v>155034.53</v>
      </c>
      <c r="Y451" s="209">
        <f t="shared" si="13"/>
        <v>1860414.36</v>
      </c>
    </row>
    <row r="452" spans="9:25" ht="15" customHeight="1" x14ac:dyDescent="0.3">
      <c r="I452" s="7" t="str">
        <f t="shared" si="15"/>
        <v>932</v>
      </c>
      <c r="J452" s="41" t="s">
        <v>173</v>
      </c>
      <c r="K452" s="207" t="s">
        <v>1102</v>
      </c>
      <c r="L452" s="207" t="s">
        <v>1103</v>
      </c>
      <c r="M452" s="207" t="s">
        <v>276</v>
      </c>
      <c r="N452" s="207" t="s">
        <v>276</v>
      </c>
      <c r="O452" s="207" t="s">
        <v>276</v>
      </c>
      <c r="P452" s="207" t="s">
        <v>276</v>
      </c>
      <c r="Q452" s="207" t="s">
        <v>276</v>
      </c>
      <c r="R452" s="207" t="s">
        <v>276</v>
      </c>
      <c r="S452" s="207" t="s">
        <v>276</v>
      </c>
      <c r="T452" s="207" t="s">
        <v>276</v>
      </c>
      <c r="U452" s="207" t="s">
        <v>276</v>
      </c>
      <c r="V452" s="207" t="s">
        <v>276</v>
      </c>
      <c r="W452" s="207" t="s">
        <v>276</v>
      </c>
      <c r="X452" s="207" t="s">
        <v>276</v>
      </c>
      <c r="Y452" s="209">
        <f t="shared" si="13"/>
        <v>0</v>
      </c>
    </row>
    <row r="453" spans="9:25" ht="15" customHeight="1" x14ac:dyDescent="0.3">
      <c r="I453" s="7" t="str">
        <f t="shared" si="15"/>
        <v>935</v>
      </c>
      <c r="J453" s="41" t="s">
        <v>173</v>
      </c>
      <c r="K453" s="207" t="s">
        <v>1104</v>
      </c>
      <c r="L453" s="207" t="s">
        <v>1105</v>
      </c>
      <c r="M453" s="208">
        <v>198975.07</v>
      </c>
      <c r="N453" s="208">
        <v>161011.04</v>
      </c>
      <c r="O453" s="208">
        <v>146126.71</v>
      </c>
      <c r="P453" s="208">
        <v>152540.73000000001</v>
      </c>
      <c r="Q453" s="208">
        <v>155172.28</v>
      </c>
      <c r="R453" s="208">
        <v>142768.01999999999</v>
      </c>
      <c r="S453" s="208">
        <v>219468.36</v>
      </c>
      <c r="T453" s="208">
        <v>151031.25</v>
      </c>
      <c r="U453" s="208">
        <v>146899.14000000001</v>
      </c>
      <c r="V453" s="208">
        <v>162348.35999999999</v>
      </c>
      <c r="W453" s="208">
        <v>146900.14000000001</v>
      </c>
      <c r="X453" s="208">
        <v>151040.51999999999</v>
      </c>
      <c r="Y453" s="209">
        <f t="shared" si="13"/>
        <v>1934281.62</v>
      </c>
    </row>
    <row r="454" spans="9:25" ht="15" customHeight="1" x14ac:dyDescent="0.2">
      <c r="K454" s="24" t="s">
        <v>1106</v>
      </c>
      <c r="L454" s="24" t="s">
        <v>1107</v>
      </c>
      <c r="M454" s="24" t="s">
        <v>276</v>
      </c>
      <c r="N454" s="24" t="s">
        <v>276</v>
      </c>
      <c r="O454" s="24" t="s">
        <v>276</v>
      </c>
      <c r="P454" s="24" t="s">
        <v>276</v>
      </c>
      <c r="Q454" s="24" t="s">
        <v>276</v>
      </c>
      <c r="R454" s="24" t="s">
        <v>276</v>
      </c>
      <c r="S454" s="24" t="s">
        <v>276</v>
      </c>
      <c r="T454" s="24" t="s">
        <v>276</v>
      </c>
      <c r="U454" s="24" t="s">
        <v>276</v>
      </c>
      <c r="V454" s="24" t="s">
        <v>276</v>
      </c>
      <c r="W454" s="24" t="s">
        <v>276</v>
      </c>
      <c r="X454" s="24" t="s">
        <v>276</v>
      </c>
      <c r="Y454" s="209">
        <f t="shared" si="13"/>
        <v>0</v>
      </c>
    </row>
    <row r="455" spans="9:25" ht="15" customHeight="1" x14ac:dyDescent="0.2">
      <c r="K455" s="24" t="s">
        <v>1108</v>
      </c>
      <c r="L455" s="24" t="s">
        <v>1109</v>
      </c>
      <c r="M455" s="24" t="s">
        <v>276</v>
      </c>
      <c r="N455" s="24" t="s">
        <v>276</v>
      </c>
      <c r="O455" s="24" t="s">
        <v>276</v>
      </c>
      <c r="P455" s="24" t="s">
        <v>276</v>
      </c>
      <c r="Q455" s="24" t="s">
        <v>276</v>
      </c>
      <c r="R455" s="24" t="s">
        <v>276</v>
      </c>
      <c r="S455" s="24" t="s">
        <v>276</v>
      </c>
      <c r="T455" s="24" t="s">
        <v>276</v>
      </c>
      <c r="U455" s="24" t="s">
        <v>276</v>
      </c>
      <c r="V455" s="24" t="s">
        <v>276</v>
      </c>
      <c r="W455" s="24" t="s">
        <v>276</v>
      </c>
      <c r="X455" s="24" t="s">
        <v>276</v>
      </c>
      <c r="Y455" s="209">
        <f t="shared" si="13"/>
        <v>0</v>
      </c>
    </row>
    <row r="456" spans="9:25" ht="15" customHeight="1" x14ac:dyDescent="0.2">
      <c r="K456" s="24" t="s">
        <v>1110</v>
      </c>
      <c r="L456" s="24" t="s">
        <v>1111</v>
      </c>
      <c r="M456" s="24" t="s">
        <v>276</v>
      </c>
      <c r="N456" s="24" t="s">
        <v>276</v>
      </c>
      <c r="O456" s="24" t="s">
        <v>276</v>
      </c>
      <c r="P456" s="24" t="s">
        <v>276</v>
      </c>
      <c r="Q456" s="24" t="s">
        <v>276</v>
      </c>
      <c r="R456" s="24" t="s">
        <v>276</v>
      </c>
      <c r="S456" s="24" t="s">
        <v>276</v>
      </c>
      <c r="T456" s="24" t="s">
        <v>276</v>
      </c>
      <c r="U456" s="24" t="s">
        <v>276</v>
      </c>
      <c r="V456" s="24" t="s">
        <v>276</v>
      </c>
      <c r="W456" s="24" t="s">
        <v>276</v>
      </c>
      <c r="X456" s="24" t="s">
        <v>276</v>
      </c>
      <c r="Y456" s="209">
        <f t="shared" si="13"/>
        <v>0</v>
      </c>
    </row>
    <row r="457" spans="9:25" ht="15" customHeight="1" x14ac:dyDescent="0.2">
      <c r="K457" s="24" t="s">
        <v>1112</v>
      </c>
      <c r="L457" s="24" t="s">
        <v>1113</v>
      </c>
      <c r="M457" s="24" t="s">
        <v>276</v>
      </c>
      <c r="N457" s="24" t="s">
        <v>276</v>
      </c>
      <c r="O457" s="24" t="s">
        <v>276</v>
      </c>
      <c r="P457" s="24" t="s">
        <v>276</v>
      </c>
      <c r="Q457" s="24" t="s">
        <v>276</v>
      </c>
      <c r="R457" s="24" t="s">
        <v>276</v>
      </c>
      <c r="S457" s="24" t="s">
        <v>276</v>
      </c>
      <c r="T457" s="24" t="s">
        <v>276</v>
      </c>
      <c r="U457" s="24" t="s">
        <v>276</v>
      </c>
      <c r="V457" s="24" t="s">
        <v>276</v>
      </c>
      <c r="W457" s="24" t="s">
        <v>276</v>
      </c>
      <c r="X457" s="24" t="s">
        <v>276</v>
      </c>
      <c r="Y457" s="209">
        <f t="shared" si="13"/>
        <v>0</v>
      </c>
    </row>
    <row r="458" spans="9:25" ht="15" customHeight="1" x14ac:dyDescent="0.2">
      <c r="K458" s="24" t="s">
        <v>1114</v>
      </c>
      <c r="L458" s="24" t="s">
        <v>1115</v>
      </c>
      <c r="M458" s="24" t="s">
        <v>276</v>
      </c>
      <c r="N458" s="24" t="s">
        <v>276</v>
      </c>
      <c r="O458" s="24" t="s">
        <v>276</v>
      </c>
      <c r="P458" s="24" t="s">
        <v>276</v>
      </c>
      <c r="Q458" s="24" t="s">
        <v>276</v>
      </c>
      <c r="R458" s="24" t="s">
        <v>276</v>
      </c>
      <c r="S458" s="24" t="s">
        <v>276</v>
      </c>
      <c r="T458" s="24" t="s">
        <v>276</v>
      </c>
      <c r="U458" s="24" t="s">
        <v>276</v>
      </c>
      <c r="V458" s="24" t="s">
        <v>276</v>
      </c>
      <c r="W458" s="24" t="s">
        <v>276</v>
      </c>
      <c r="X458" s="24" t="s">
        <v>276</v>
      </c>
      <c r="Y458" s="209">
        <f t="shared" si="13"/>
        <v>0</v>
      </c>
    </row>
    <row r="459" spans="9:25" ht="15" customHeight="1" x14ac:dyDescent="0.2">
      <c r="K459" s="24" t="s">
        <v>1116</v>
      </c>
      <c r="L459" s="24" t="s">
        <v>1117</v>
      </c>
      <c r="M459" s="24" t="s">
        <v>276</v>
      </c>
      <c r="N459" s="24" t="s">
        <v>276</v>
      </c>
      <c r="O459" s="24" t="s">
        <v>276</v>
      </c>
      <c r="P459" s="24" t="s">
        <v>276</v>
      </c>
      <c r="Q459" s="24" t="s">
        <v>276</v>
      </c>
      <c r="R459" s="24" t="s">
        <v>276</v>
      </c>
      <c r="S459" s="24" t="s">
        <v>276</v>
      </c>
      <c r="T459" s="24" t="s">
        <v>276</v>
      </c>
      <c r="U459" s="24" t="s">
        <v>276</v>
      </c>
      <c r="V459" s="24" t="s">
        <v>276</v>
      </c>
      <c r="W459" s="24" t="s">
        <v>276</v>
      </c>
      <c r="X459" s="24" t="s">
        <v>276</v>
      </c>
      <c r="Y459" s="209">
        <f t="shared" si="13"/>
        <v>0</v>
      </c>
    </row>
    <row r="460" spans="9:25" ht="15" customHeight="1" x14ac:dyDescent="0.2">
      <c r="K460" s="24" t="s">
        <v>1118</v>
      </c>
      <c r="L460" s="24" t="s">
        <v>1119</v>
      </c>
      <c r="M460" s="24" t="s">
        <v>276</v>
      </c>
      <c r="N460" s="24" t="s">
        <v>276</v>
      </c>
      <c r="O460" s="24" t="s">
        <v>276</v>
      </c>
      <c r="P460" s="24" t="s">
        <v>276</v>
      </c>
      <c r="Q460" s="24" t="s">
        <v>276</v>
      </c>
      <c r="R460" s="24" t="s">
        <v>276</v>
      </c>
      <c r="S460" s="24" t="s">
        <v>276</v>
      </c>
      <c r="T460" s="24" t="s">
        <v>276</v>
      </c>
      <c r="U460" s="24" t="s">
        <v>276</v>
      </c>
      <c r="V460" s="24" t="s">
        <v>276</v>
      </c>
      <c r="W460" s="24" t="s">
        <v>276</v>
      </c>
      <c r="X460" s="24" t="s">
        <v>276</v>
      </c>
      <c r="Y460" s="209">
        <f t="shared" si="13"/>
        <v>0</v>
      </c>
    </row>
    <row r="461" spans="9:25" ht="15" customHeight="1" x14ac:dyDescent="0.2">
      <c r="K461" s="24" t="s">
        <v>1120</v>
      </c>
      <c r="L461" s="24" t="s">
        <v>1121</v>
      </c>
      <c r="M461" s="24" t="s">
        <v>276</v>
      </c>
      <c r="N461" s="24" t="s">
        <v>276</v>
      </c>
      <c r="O461" s="24" t="s">
        <v>276</v>
      </c>
      <c r="P461" s="24" t="s">
        <v>276</v>
      </c>
      <c r="Q461" s="24" t="s">
        <v>276</v>
      </c>
      <c r="R461" s="24" t="s">
        <v>276</v>
      </c>
      <c r="S461" s="24" t="s">
        <v>276</v>
      </c>
      <c r="T461" s="24" t="s">
        <v>276</v>
      </c>
      <c r="U461" s="24" t="s">
        <v>276</v>
      </c>
      <c r="V461" s="24" t="s">
        <v>276</v>
      </c>
      <c r="W461" s="24" t="s">
        <v>276</v>
      </c>
      <c r="X461" s="24" t="s">
        <v>276</v>
      </c>
      <c r="Y461" s="209">
        <f t="shared" si="13"/>
        <v>0</v>
      </c>
    </row>
    <row r="462" spans="9:25" ht="15" customHeight="1" x14ac:dyDescent="0.2">
      <c r="K462" s="24" t="s">
        <v>1122</v>
      </c>
      <c r="L462" s="24" t="s">
        <v>1123</v>
      </c>
      <c r="M462" s="24" t="s">
        <v>276</v>
      </c>
      <c r="N462" s="24" t="s">
        <v>276</v>
      </c>
      <c r="O462" s="24" t="s">
        <v>276</v>
      </c>
      <c r="P462" s="24" t="s">
        <v>276</v>
      </c>
      <c r="Q462" s="24" t="s">
        <v>276</v>
      </c>
      <c r="R462" s="24" t="s">
        <v>276</v>
      </c>
      <c r="S462" s="24" t="s">
        <v>276</v>
      </c>
      <c r="T462" s="24" t="s">
        <v>276</v>
      </c>
      <c r="U462" s="24" t="s">
        <v>276</v>
      </c>
      <c r="V462" s="24" t="s">
        <v>276</v>
      </c>
      <c r="W462" s="24" t="s">
        <v>276</v>
      </c>
      <c r="X462" s="24" t="s">
        <v>276</v>
      </c>
      <c r="Y462" s="209">
        <f t="shared" si="13"/>
        <v>0</v>
      </c>
    </row>
    <row r="463" spans="9:25" ht="15" customHeight="1" x14ac:dyDescent="0.2">
      <c r="K463" s="24" t="s">
        <v>1124</v>
      </c>
      <c r="L463" s="24" t="s">
        <v>1125</v>
      </c>
      <c r="M463" s="24" t="s">
        <v>276</v>
      </c>
      <c r="N463" s="24" t="s">
        <v>276</v>
      </c>
      <c r="O463" s="24" t="s">
        <v>276</v>
      </c>
      <c r="P463" s="24" t="s">
        <v>276</v>
      </c>
      <c r="Q463" s="24" t="s">
        <v>276</v>
      </c>
      <c r="R463" s="24" t="s">
        <v>276</v>
      </c>
      <c r="S463" s="24" t="s">
        <v>276</v>
      </c>
      <c r="T463" s="24" t="s">
        <v>276</v>
      </c>
      <c r="U463" s="24" t="s">
        <v>276</v>
      </c>
      <c r="V463" s="24" t="s">
        <v>276</v>
      </c>
      <c r="W463" s="24" t="s">
        <v>276</v>
      </c>
      <c r="X463" s="24" t="s">
        <v>276</v>
      </c>
      <c r="Y463" s="209">
        <f t="shared" si="13"/>
        <v>0</v>
      </c>
    </row>
    <row r="464" spans="9:25" ht="15" customHeight="1" x14ac:dyDescent="0.2">
      <c r="K464" s="24" t="s">
        <v>1126</v>
      </c>
      <c r="L464" s="24" t="s">
        <v>1127</v>
      </c>
      <c r="M464" s="24" t="s">
        <v>276</v>
      </c>
      <c r="N464" s="24" t="s">
        <v>276</v>
      </c>
      <c r="O464" s="24" t="s">
        <v>276</v>
      </c>
      <c r="P464" s="24" t="s">
        <v>276</v>
      </c>
      <c r="Q464" s="24" t="s">
        <v>276</v>
      </c>
      <c r="R464" s="24" t="s">
        <v>276</v>
      </c>
      <c r="S464" s="24" t="s">
        <v>276</v>
      </c>
      <c r="T464" s="24" t="s">
        <v>276</v>
      </c>
      <c r="U464" s="24" t="s">
        <v>276</v>
      </c>
      <c r="V464" s="24" t="s">
        <v>276</v>
      </c>
      <c r="W464" s="24" t="s">
        <v>276</v>
      </c>
      <c r="X464" s="24" t="s">
        <v>276</v>
      </c>
      <c r="Y464" s="209">
        <f t="shared" si="13"/>
        <v>0</v>
      </c>
    </row>
    <row r="465" spans="11:25" ht="15" customHeight="1" x14ac:dyDescent="0.2">
      <c r="K465" s="24" t="s">
        <v>1128</v>
      </c>
      <c r="L465" s="24" t="s">
        <v>1127</v>
      </c>
      <c r="M465" s="24" t="s">
        <v>276</v>
      </c>
      <c r="N465" s="24" t="s">
        <v>276</v>
      </c>
      <c r="O465" s="24" t="s">
        <v>276</v>
      </c>
      <c r="P465" s="24" t="s">
        <v>276</v>
      </c>
      <c r="Q465" s="24" t="s">
        <v>276</v>
      </c>
      <c r="R465" s="24" t="s">
        <v>276</v>
      </c>
      <c r="S465" s="24" t="s">
        <v>276</v>
      </c>
      <c r="T465" s="24" t="s">
        <v>276</v>
      </c>
      <c r="U465" s="24" t="s">
        <v>276</v>
      </c>
      <c r="V465" s="24" t="s">
        <v>276</v>
      </c>
      <c r="W465" s="24" t="s">
        <v>276</v>
      </c>
      <c r="X465" s="24" t="s">
        <v>276</v>
      </c>
      <c r="Y465" s="209">
        <f t="shared" si="13"/>
        <v>0</v>
      </c>
    </row>
    <row r="466" spans="11:25" ht="15" customHeight="1" x14ac:dyDescent="0.2">
      <c r="K466" s="24" t="s">
        <v>1129</v>
      </c>
      <c r="L466" s="24" t="s">
        <v>1130</v>
      </c>
      <c r="M466" s="24" t="s">
        <v>276</v>
      </c>
      <c r="N466" s="24" t="s">
        <v>276</v>
      </c>
      <c r="O466" s="24" t="s">
        <v>276</v>
      </c>
      <c r="P466" s="24" t="s">
        <v>276</v>
      </c>
      <c r="Q466" s="24" t="s">
        <v>276</v>
      </c>
      <c r="R466" s="24" t="s">
        <v>276</v>
      </c>
      <c r="S466" s="24" t="s">
        <v>276</v>
      </c>
      <c r="T466" s="24" t="s">
        <v>276</v>
      </c>
      <c r="U466" s="24" t="s">
        <v>276</v>
      </c>
      <c r="V466" s="24" t="s">
        <v>276</v>
      </c>
      <c r="W466" s="24" t="s">
        <v>276</v>
      </c>
      <c r="X466" s="24" t="s">
        <v>276</v>
      </c>
      <c r="Y466" s="209">
        <f t="shared" si="13"/>
        <v>0</v>
      </c>
    </row>
    <row r="467" spans="11:25" ht="15" customHeight="1" x14ac:dyDescent="0.2">
      <c r="K467" s="24" t="s">
        <v>1131</v>
      </c>
      <c r="L467" s="24" t="s">
        <v>1132</v>
      </c>
      <c r="M467" s="24" t="s">
        <v>276</v>
      </c>
      <c r="N467" s="24" t="s">
        <v>276</v>
      </c>
      <c r="O467" s="24" t="s">
        <v>276</v>
      </c>
      <c r="P467" s="24" t="s">
        <v>276</v>
      </c>
      <c r="Q467" s="24" t="s">
        <v>276</v>
      </c>
      <c r="R467" s="24" t="s">
        <v>276</v>
      </c>
      <c r="S467" s="24" t="s">
        <v>276</v>
      </c>
      <c r="T467" s="24" t="s">
        <v>276</v>
      </c>
      <c r="U467" s="24" t="s">
        <v>276</v>
      </c>
      <c r="V467" s="24" t="s">
        <v>276</v>
      </c>
      <c r="W467" s="24" t="s">
        <v>276</v>
      </c>
      <c r="X467" s="24" t="s">
        <v>276</v>
      </c>
      <c r="Y467" s="209">
        <f t="shared" si="13"/>
        <v>0</v>
      </c>
    </row>
    <row r="468" spans="11:25" ht="15" customHeight="1" x14ac:dyDescent="0.2">
      <c r="K468" s="24" t="s">
        <v>1133</v>
      </c>
      <c r="L468" s="24" t="s">
        <v>1134</v>
      </c>
      <c r="M468" s="24" t="s">
        <v>276</v>
      </c>
      <c r="N468" s="24" t="s">
        <v>276</v>
      </c>
      <c r="O468" s="24" t="s">
        <v>276</v>
      </c>
      <c r="P468" s="24" t="s">
        <v>276</v>
      </c>
      <c r="Q468" s="24" t="s">
        <v>276</v>
      </c>
      <c r="R468" s="24" t="s">
        <v>276</v>
      </c>
      <c r="S468" s="24" t="s">
        <v>276</v>
      </c>
      <c r="T468" s="24" t="s">
        <v>276</v>
      </c>
      <c r="U468" s="24" t="s">
        <v>276</v>
      </c>
      <c r="V468" s="24" t="s">
        <v>276</v>
      </c>
      <c r="W468" s="24" t="s">
        <v>276</v>
      </c>
      <c r="X468" s="24" t="s">
        <v>276</v>
      </c>
      <c r="Y468" s="209">
        <f t="shared" si="13"/>
        <v>0</v>
      </c>
    </row>
    <row r="469" spans="11:25" ht="15" customHeight="1" x14ac:dyDescent="0.2">
      <c r="K469" s="24" t="s">
        <v>1135</v>
      </c>
      <c r="L469" s="24" t="s">
        <v>1136</v>
      </c>
      <c r="M469" s="24" t="s">
        <v>276</v>
      </c>
      <c r="N469" s="24" t="s">
        <v>276</v>
      </c>
      <c r="O469" s="24" t="s">
        <v>276</v>
      </c>
      <c r="P469" s="24" t="s">
        <v>276</v>
      </c>
      <c r="Q469" s="24" t="s">
        <v>276</v>
      </c>
      <c r="R469" s="24" t="s">
        <v>276</v>
      </c>
      <c r="S469" s="24" t="s">
        <v>276</v>
      </c>
      <c r="T469" s="24" t="s">
        <v>276</v>
      </c>
      <c r="U469" s="24" t="s">
        <v>276</v>
      </c>
      <c r="V469" s="24" t="s">
        <v>276</v>
      </c>
      <c r="W469" s="24" t="s">
        <v>276</v>
      </c>
      <c r="X469" s="24" t="s">
        <v>276</v>
      </c>
      <c r="Y469" s="209">
        <f t="shared" si="13"/>
        <v>0</v>
      </c>
    </row>
    <row r="470" spans="11:25" ht="15" customHeight="1" x14ac:dyDescent="0.2">
      <c r="K470" s="24" t="s">
        <v>1137</v>
      </c>
      <c r="L470" s="24" t="s">
        <v>1138</v>
      </c>
      <c r="M470" s="24" t="s">
        <v>276</v>
      </c>
      <c r="N470" s="24" t="s">
        <v>276</v>
      </c>
      <c r="O470" s="24" t="s">
        <v>276</v>
      </c>
      <c r="P470" s="24" t="s">
        <v>276</v>
      </c>
      <c r="Q470" s="24" t="s">
        <v>276</v>
      </c>
      <c r="R470" s="24" t="s">
        <v>276</v>
      </c>
      <c r="S470" s="24" t="s">
        <v>276</v>
      </c>
      <c r="T470" s="24" t="s">
        <v>276</v>
      </c>
      <c r="U470" s="24" t="s">
        <v>276</v>
      </c>
      <c r="V470" s="24" t="s">
        <v>276</v>
      </c>
      <c r="W470" s="24" t="s">
        <v>276</v>
      </c>
      <c r="X470" s="24" t="s">
        <v>276</v>
      </c>
      <c r="Y470" s="209">
        <f t="shared" si="13"/>
        <v>0</v>
      </c>
    </row>
    <row r="471" spans="11:25" ht="15" customHeight="1" x14ac:dyDescent="0.2">
      <c r="K471" s="24" t="s">
        <v>1139</v>
      </c>
      <c r="L471" s="24" t="s">
        <v>1140</v>
      </c>
      <c r="M471" s="24" t="s">
        <v>276</v>
      </c>
      <c r="N471" s="24" t="s">
        <v>276</v>
      </c>
      <c r="O471" s="24" t="s">
        <v>276</v>
      </c>
      <c r="P471" s="24" t="s">
        <v>276</v>
      </c>
      <c r="Q471" s="24" t="s">
        <v>276</v>
      </c>
      <c r="R471" s="24" t="s">
        <v>276</v>
      </c>
      <c r="S471" s="24" t="s">
        <v>276</v>
      </c>
      <c r="T471" s="24" t="s">
        <v>276</v>
      </c>
      <c r="U471" s="24" t="s">
        <v>276</v>
      </c>
      <c r="V471" s="24" t="s">
        <v>276</v>
      </c>
      <c r="W471" s="24" t="s">
        <v>276</v>
      </c>
      <c r="X471" s="24" t="s">
        <v>276</v>
      </c>
      <c r="Y471" s="209">
        <f t="shared" si="13"/>
        <v>0</v>
      </c>
    </row>
    <row r="472" spans="11:25" ht="15" customHeight="1" x14ac:dyDescent="0.2">
      <c r="K472" s="24" t="s">
        <v>1141</v>
      </c>
      <c r="L472" s="24" t="s">
        <v>1142</v>
      </c>
      <c r="M472" s="24" t="s">
        <v>276</v>
      </c>
      <c r="N472" s="24" t="s">
        <v>276</v>
      </c>
      <c r="O472" s="24" t="s">
        <v>276</v>
      </c>
      <c r="P472" s="24" t="s">
        <v>276</v>
      </c>
      <c r="Q472" s="24" t="s">
        <v>276</v>
      </c>
      <c r="R472" s="24" t="s">
        <v>276</v>
      </c>
      <c r="S472" s="24" t="s">
        <v>276</v>
      </c>
      <c r="T472" s="24" t="s">
        <v>276</v>
      </c>
      <c r="U472" s="24" t="s">
        <v>276</v>
      </c>
      <c r="V472" s="24" t="s">
        <v>276</v>
      </c>
      <c r="W472" s="24" t="s">
        <v>276</v>
      </c>
      <c r="X472" s="24" t="s">
        <v>276</v>
      </c>
      <c r="Y472" s="209">
        <f t="shared" si="13"/>
        <v>0</v>
      </c>
    </row>
    <row r="473" spans="11:25" ht="15" customHeight="1" x14ac:dyDescent="0.2">
      <c r="K473" s="24" t="s">
        <v>1143</v>
      </c>
      <c r="L473" s="24" t="s">
        <v>1144</v>
      </c>
      <c r="M473" s="24" t="s">
        <v>276</v>
      </c>
      <c r="N473" s="24" t="s">
        <v>276</v>
      </c>
      <c r="O473" s="24" t="s">
        <v>276</v>
      </c>
      <c r="P473" s="24" t="s">
        <v>276</v>
      </c>
      <c r="Q473" s="24" t="s">
        <v>276</v>
      </c>
      <c r="R473" s="24" t="s">
        <v>276</v>
      </c>
      <c r="S473" s="24" t="s">
        <v>276</v>
      </c>
      <c r="T473" s="24" t="s">
        <v>276</v>
      </c>
      <c r="U473" s="24" t="s">
        <v>276</v>
      </c>
      <c r="V473" s="24" t="s">
        <v>276</v>
      </c>
      <c r="W473" s="24" t="s">
        <v>276</v>
      </c>
      <c r="X473" s="24" t="s">
        <v>276</v>
      </c>
      <c r="Y473" s="209">
        <f t="shared" si="13"/>
        <v>0</v>
      </c>
    </row>
    <row r="474" spans="11:25" ht="15" customHeight="1" x14ac:dyDescent="0.2">
      <c r="K474" s="24" t="s">
        <v>1145</v>
      </c>
      <c r="L474" s="24" t="s">
        <v>1146</v>
      </c>
      <c r="M474" s="24" t="s">
        <v>276</v>
      </c>
      <c r="N474" s="24" t="s">
        <v>276</v>
      </c>
      <c r="O474" s="24" t="s">
        <v>276</v>
      </c>
      <c r="P474" s="24" t="s">
        <v>276</v>
      </c>
      <c r="Q474" s="24" t="s">
        <v>276</v>
      </c>
      <c r="R474" s="24" t="s">
        <v>276</v>
      </c>
      <c r="S474" s="24" t="s">
        <v>276</v>
      </c>
      <c r="T474" s="24" t="s">
        <v>276</v>
      </c>
      <c r="U474" s="24" t="s">
        <v>276</v>
      </c>
      <c r="V474" s="24" t="s">
        <v>276</v>
      </c>
      <c r="W474" s="24" t="s">
        <v>276</v>
      </c>
      <c r="X474" s="24" t="s">
        <v>276</v>
      </c>
      <c r="Y474" s="209">
        <f t="shared" si="13"/>
        <v>0</v>
      </c>
    </row>
    <row r="475" spans="11:25" ht="15" customHeight="1" x14ac:dyDescent="0.2">
      <c r="K475" s="24" t="s">
        <v>1147</v>
      </c>
      <c r="L475" s="24" t="s">
        <v>1148</v>
      </c>
      <c r="M475" s="24" t="s">
        <v>276</v>
      </c>
      <c r="N475" s="24" t="s">
        <v>276</v>
      </c>
      <c r="O475" s="24" t="s">
        <v>276</v>
      </c>
      <c r="P475" s="24" t="s">
        <v>276</v>
      </c>
      <c r="Q475" s="24" t="s">
        <v>276</v>
      </c>
      <c r="R475" s="24" t="s">
        <v>276</v>
      </c>
      <c r="S475" s="24" t="s">
        <v>276</v>
      </c>
      <c r="T475" s="24" t="s">
        <v>276</v>
      </c>
      <c r="U475" s="24" t="s">
        <v>276</v>
      </c>
      <c r="V475" s="24" t="s">
        <v>276</v>
      </c>
      <c r="W475" s="24" t="s">
        <v>276</v>
      </c>
      <c r="X475" s="24" t="s">
        <v>276</v>
      </c>
      <c r="Y475" s="209">
        <f t="shared" si="13"/>
        <v>0</v>
      </c>
    </row>
    <row r="476" spans="11:25" ht="15" customHeight="1" x14ac:dyDescent="0.2">
      <c r="K476" s="24" t="s">
        <v>1149</v>
      </c>
      <c r="L476" s="24" t="s">
        <v>1150</v>
      </c>
      <c r="M476" s="24" t="s">
        <v>276</v>
      </c>
      <c r="N476" s="24" t="s">
        <v>276</v>
      </c>
      <c r="O476" s="24" t="s">
        <v>276</v>
      </c>
      <c r="P476" s="24" t="s">
        <v>276</v>
      </c>
      <c r="Q476" s="24" t="s">
        <v>276</v>
      </c>
      <c r="R476" s="24" t="s">
        <v>276</v>
      </c>
      <c r="S476" s="24" t="s">
        <v>276</v>
      </c>
      <c r="T476" s="24" t="s">
        <v>276</v>
      </c>
      <c r="U476" s="24" t="s">
        <v>276</v>
      </c>
      <c r="V476" s="24" t="s">
        <v>276</v>
      </c>
      <c r="W476" s="24" t="s">
        <v>276</v>
      </c>
      <c r="X476" s="24" t="s">
        <v>276</v>
      </c>
      <c r="Y476" s="209">
        <f t="shared" si="13"/>
        <v>0</v>
      </c>
    </row>
    <row r="477" spans="11:25" ht="15" customHeight="1" x14ac:dyDescent="0.2">
      <c r="K477" s="24" t="s">
        <v>1151</v>
      </c>
      <c r="L477" s="24" t="s">
        <v>1152</v>
      </c>
      <c r="M477" s="24" t="s">
        <v>276</v>
      </c>
      <c r="N477" s="24" t="s">
        <v>276</v>
      </c>
      <c r="O477" s="24" t="s">
        <v>276</v>
      </c>
      <c r="P477" s="24" t="s">
        <v>276</v>
      </c>
      <c r="Q477" s="24" t="s">
        <v>276</v>
      </c>
      <c r="R477" s="24" t="s">
        <v>276</v>
      </c>
      <c r="S477" s="24" t="s">
        <v>276</v>
      </c>
      <c r="T477" s="24" t="s">
        <v>276</v>
      </c>
      <c r="U477" s="24" t="s">
        <v>276</v>
      </c>
      <c r="V477" s="24" t="s">
        <v>276</v>
      </c>
      <c r="W477" s="24" t="s">
        <v>276</v>
      </c>
      <c r="X477" s="24" t="s">
        <v>276</v>
      </c>
      <c r="Y477" s="209">
        <f t="shared" si="13"/>
        <v>0</v>
      </c>
    </row>
    <row r="478" spans="11:25" ht="15" customHeight="1" x14ac:dyDescent="0.2">
      <c r="K478" s="24" t="s">
        <v>1153</v>
      </c>
      <c r="L478" s="24" t="s">
        <v>1154</v>
      </c>
      <c r="M478" s="24" t="s">
        <v>276</v>
      </c>
      <c r="N478" s="24" t="s">
        <v>276</v>
      </c>
      <c r="O478" s="24" t="s">
        <v>276</v>
      </c>
      <c r="P478" s="24" t="s">
        <v>276</v>
      </c>
      <c r="Q478" s="24" t="s">
        <v>276</v>
      </c>
      <c r="R478" s="24" t="s">
        <v>276</v>
      </c>
      <c r="S478" s="24" t="s">
        <v>276</v>
      </c>
      <c r="T478" s="24" t="s">
        <v>276</v>
      </c>
      <c r="U478" s="24" t="s">
        <v>276</v>
      </c>
      <c r="V478" s="24" t="s">
        <v>276</v>
      </c>
      <c r="W478" s="24" t="s">
        <v>276</v>
      </c>
      <c r="X478" s="24" t="s">
        <v>276</v>
      </c>
      <c r="Y478" s="209">
        <f t="shared" si="13"/>
        <v>0</v>
      </c>
    </row>
    <row r="479" spans="11:25" ht="15" customHeight="1" x14ac:dyDescent="0.2">
      <c r="K479" s="24" t="s">
        <v>1155</v>
      </c>
      <c r="L479" s="24" t="s">
        <v>1156</v>
      </c>
      <c r="M479" s="24" t="s">
        <v>276</v>
      </c>
      <c r="N479" s="24" t="s">
        <v>276</v>
      </c>
      <c r="O479" s="24" t="s">
        <v>276</v>
      </c>
      <c r="P479" s="24" t="s">
        <v>276</v>
      </c>
      <c r="Q479" s="24" t="s">
        <v>276</v>
      </c>
      <c r="R479" s="24" t="s">
        <v>276</v>
      </c>
      <c r="S479" s="24" t="s">
        <v>276</v>
      </c>
      <c r="T479" s="24" t="s">
        <v>276</v>
      </c>
      <c r="U479" s="24" t="s">
        <v>276</v>
      </c>
      <c r="V479" s="24" t="s">
        <v>276</v>
      </c>
      <c r="W479" s="24" t="s">
        <v>276</v>
      </c>
      <c r="X479" s="24" t="s">
        <v>276</v>
      </c>
      <c r="Y479" s="209">
        <f t="shared" si="13"/>
        <v>0</v>
      </c>
    </row>
    <row r="480" spans="11:25" ht="15" customHeight="1" x14ac:dyDescent="0.2">
      <c r="K480" s="24" t="s">
        <v>1157</v>
      </c>
      <c r="L480" s="24" t="s">
        <v>1158</v>
      </c>
      <c r="M480" s="24" t="s">
        <v>276</v>
      </c>
      <c r="N480" s="24" t="s">
        <v>276</v>
      </c>
      <c r="O480" s="24" t="s">
        <v>276</v>
      </c>
      <c r="P480" s="24" t="s">
        <v>276</v>
      </c>
      <c r="Q480" s="24" t="s">
        <v>276</v>
      </c>
      <c r="R480" s="24" t="s">
        <v>276</v>
      </c>
      <c r="S480" s="24" t="s">
        <v>276</v>
      </c>
      <c r="T480" s="24" t="s">
        <v>276</v>
      </c>
      <c r="U480" s="24" t="s">
        <v>276</v>
      </c>
      <c r="V480" s="24" t="s">
        <v>276</v>
      </c>
      <c r="W480" s="24" t="s">
        <v>276</v>
      </c>
      <c r="X480" s="24" t="s">
        <v>276</v>
      </c>
      <c r="Y480" s="209">
        <f t="shared" si="13"/>
        <v>0</v>
      </c>
    </row>
    <row r="481" spans="11:25" ht="15" customHeight="1" x14ac:dyDescent="0.2">
      <c r="K481" s="24" t="s">
        <v>1159</v>
      </c>
      <c r="L481" s="24" t="s">
        <v>1160</v>
      </c>
      <c r="M481" s="24" t="s">
        <v>276</v>
      </c>
      <c r="N481" s="24" t="s">
        <v>276</v>
      </c>
      <c r="O481" s="24" t="s">
        <v>276</v>
      </c>
      <c r="P481" s="24" t="s">
        <v>276</v>
      </c>
      <c r="Q481" s="24" t="s">
        <v>276</v>
      </c>
      <c r="R481" s="24" t="s">
        <v>276</v>
      </c>
      <c r="S481" s="24" t="s">
        <v>276</v>
      </c>
      <c r="T481" s="24" t="s">
        <v>276</v>
      </c>
      <c r="U481" s="24" t="s">
        <v>276</v>
      </c>
      <c r="V481" s="24" t="s">
        <v>276</v>
      </c>
      <c r="W481" s="24" t="s">
        <v>276</v>
      </c>
      <c r="X481" s="24" t="s">
        <v>276</v>
      </c>
      <c r="Y481" s="209">
        <f t="shared" si="13"/>
        <v>0</v>
      </c>
    </row>
    <row r="482" spans="11:25" ht="15" customHeight="1" x14ac:dyDescent="0.2">
      <c r="K482" s="24" t="s">
        <v>1161</v>
      </c>
      <c r="L482" s="24" t="s">
        <v>1162</v>
      </c>
      <c r="M482" s="24" t="s">
        <v>276</v>
      </c>
      <c r="N482" s="24" t="s">
        <v>276</v>
      </c>
      <c r="O482" s="24" t="s">
        <v>276</v>
      </c>
      <c r="P482" s="24" t="s">
        <v>276</v>
      </c>
      <c r="Q482" s="24" t="s">
        <v>276</v>
      </c>
      <c r="R482" s="24" t="s">
        <v>276</v>
      </c>
      <c r="S482" s="24" t="s">
        <v>276</v>
      </c>
      <c r="T482" s="24" t="s">
        <v>276</v>
      </c>
      <c r="U482" s="24" t="s">
        <v>276</v>
      </c>
      <c r="V482" s="24" t="s">
        <v>276</v>
      </c>
      <c r="W482" s="24" t="s">
        <v>276</v>
      </c>
      <c r="X482" s="24" t="s">
        <v>276</v>
      </c>
      <c r="Y482" s="209">
        <f t="shared" ref="Y482:Y545" si="16">SUM(M482:X482)</f>
        <v>0</v>
      </c>
    </row>
    <row r="483" spans="11:25" ht="15" customHeight="1" x14ac:dyDescent="0.2">
      <c r="K483" s="24" t="s">
        <v>1163</v>
      </c>
      <c r="L483" s="24" t="s">
        <v>1164</v>
      </c>
      <c r="M483" s="24" t="s">
        <v>276</v>
      </c>
      <c r="N483" s="24" t="s">
        <v>276</v>
      </c>
      <c r="O483" s="24" t="s">
        <v>276</v>
      </c>
      <c r="P483" s="24" t="s">
        <v>276</v>
      </c>
      <c r="Q483" s="24" t="s">
        <v>276</v>
      </c>
      <c r="R483" s="24" t="s">
        <v>276</v>
      </c>
      <c r="S483" s="24" t="s">
        <v>276</v>
      </c>
      <c r="T483" s="24" t="s">
        <v>276</v>
      </c>
      <c r="U483" s="24" t="s">
        <v>276</v>
      </c>
      <c r="V483" s="24" t="s">
        <v>276</v>
      </c>
      <c r="W483" s="24" t="s">
        <v>276</v>
      </c>
      <c r="X483" s="24" t="s">
        <v>276</v>
      </c>
      <c r="Y483" s="209">
        <f t="shared" si="16"/>
        <v>0</v>
      </c>
    </row>
    <row r="484" spans="11:25" ht="15" customHeight="1" x14ac:dyDescent="0.2">
      <c r="K484" s="24" t="s">
        <v>1165</v>
      </c>
      <c r="L484" s="24" t="s">
        <v>1166</v>
      </c>
      <c r="M484" s="24" t="s">
        <v>276</v>
      </c>
      <c r="N484" s="24" t="s">
        <v>276</v>
      </c>
      <c r="O484" s="24" t="s">
        <v>276</v>
      </c>
      <c r="P484" s="24" t="s">
        <v>276</v>
      </c>
      <c r="Q484" s="24" t="s">
        <v>276</v>
      </c>
      <c r="R484" s="24" t="s">
        <v>276</v>
      </c>
      <c r="S484" s="24" t="s">
        <v>276</v>
      </c>
      <c r="T484" s="24" t="s">
        <v>276</v>
      </c>
      <c r="U484" s="24" t="s">
        <v>276</v>
      </c>
      <c r="V484" s="24" t="s">
        <v>276</v>
      </c>
      <c r="W484" s="24" t="s">
        <v>276</v>
      </c>
      <c r="X484" s="24" t="s">
        <v>276</v>
      </c>
      <c r="Y484" s="209">
        <f t="shared" si="16"/>
        <v>0</v>
      </c>
    </row>
    <row r="485" spans="11:25" ht="15" customHeight="1" x14ac:dyDescent="0.2">
      <c r="K485" s="24" t="s">
        <v>1167</v>
      </c>
      <c r="L485" s="24" t="s">
        <v>1168</v>
      </c>
      <c r="M485" s="24" t="s">
        <v>276</v>
      </c>
      <c r="N485" s="24" t="s">
        <v>276</v>
      </c>
      <c r="O485" s="24" t="s">
        <v>276</v>
      </c>
      <c r="P485" s="24" t="s">
        <v>276</v>
      </c>
      <c r="Q485" s="24" t="s">
        <v>276</v>
      </c>
      <c r="R485" s="24" t="s">
        <v>276</v>
      </c>
      <c r="S485" s="24" t="s">
        <v>276</v>
      </c>
      <c r="T485" s="24" t="s">
        <v>276</v>
      </c>
      <c r="U485" s="24" t="s">
        <v>276</v>
      </c>
      <c r="V485" s="24" t="s">
        <v>276</v>
      </c>
      <c r="W485" s="24" t="s">
        <v>276</v>
      </c>
      <c r="X485" s="24" t="s">
        <v>276</v>
      </c>
      <c r="Y485" s="209">
        <f t="shared" si="16"/>
        <v>0</v>
      </c>
    </row>
    <row r="486" spans="11:25" ht="15" customHeight="1" x14ac:dyDescent="0.2">
      <c r="Y486" s="209">
        <f t="shared" si="16"/>
        <v>0</v>
      </c>
    </row>
    <row r="487" spans="11:25" ht="15" customHeight="1" x14ac:dyDescent="0.2">
      <c r="Y487" s="209">
        <f t="shared" si="16"/>
        <v>0</v>
      </c>
    </row>
    <row r="488" spans="11:25" ht="15" customHeight="1" x14ac:dyDescent="0.2">
      <c r="Y488" s="209">
        <f t="shared" si="16"/>
        <v>0</v>
      </c>
    </row>
    <row r="489" spans="11:25" ht="15" customHeight="1" x14ac:dyDescent="0.2">
      <c r="Y489" s="209">
        <f t="shared" si="16"/>
        <v>0</v>
      </c>
    </row>
    <row r="490" spans="11:25" ht="15" customHeight="1" x14ac:dyDescent="0.2">
      <c r="Y490" s="209">
        <f t="shared" si="16"/>
        <v>0</v>
      </c>
    </row>
    <row r="491" spans="11:25" ht="15" customHeight="1" x14ac:dyDescent="0.2">
      <c r="Y491" s="209">
        <f t="shared" si="16"/>
        <v>0</v>
      </c>
    </row>
    <row r="492" spans="11:25" ht="15" customHeight="1" x14ac:dyDescent="0.2">
      <c r="Y492" s="209">
        <f t="shared" si="16"/>
        <v>0</v>
      </c>
    </row>
    <row r="493" spans="11:25" ht="15" customHeight="1" x14ac:dyDescent="0.2">
      <c r="Y493" s="209">
        <f t="shared" si="16"/>
        <v>0</v>
      </c>
    </row>
    <row r="494" spans="11:25" ht="15" customHeight="1" x14ac:dyDescent="0.2">
      <c r="Y494" s="209">
        <f t="shared" si="16"/>
        <v>0</v>
      </c>
    </row>
    <row r="495" spans="11:25" ht="15" customHeight="1" x14ac:dyDescent="0.2">
      <c r="Y495" s="209">
        <f t="shared" si="16"/>
        <v>0</v>
      </c>
    </row>
    <row r="496" spans="11:25" ht="15" customHeight="1" x14ac:dyDescent="0.2">
      <c r="Y496" s="209">
        <f t="shared" si="16"/>
        <v>0</v>
      </c>
    </row>
    <row r="497" spans="25:25" ht="15" customHeight="1" x14ac:dyDescent="0.2">
      <c r="Y497" s="209">
        <f t="shared" si="16"/>
        <v>0</v>
      </c>
    </row>
    <row r="498" spans="25:25" ht="15" customHeight="1" x14ac:dyDescent="0.2">
      <c r="Y498" s="209">
        <f t="shared" si="16"/>
        <v>0</v>
      </c>
    </row>
    <row r="499" spans="25:25" ht="15" customHeight="1" x14ac:dyDescent="0.2">
      <c r="Y499" s="209">
        <f t="shared" si="16"/>
        <v>0</v>
      </c>
    </row>
    <row r="500" spans="25:25" ht="15" customHeight="1" x14ac:dyDescent="0.2">
      <c r="Y500" s="209">
        <f t="shared" si="16"/>
        <v>0</v>
      </c>
    </row>
    <row r="501" spans="25:25" ht="15" customHeight="1" x14ac:dyDescent="0.2">
      <c r="Y501" s="209">
        <f t="shared" si="16"/>
        <v>0</v>
      </c>
    </row>
    <row r="502" spans="25:25" ht="15" customHeight="1" x14ac:dyDescent="0.2">
      <c r="Y502" s="209">
        <f t="shared" si="16"/>
        <v>0</v>
      </c>
    </row>
    <row r="503" spans="25:25" ht="15" customHeight="1" x14ac:dyDescent="0.2">
      <c r="Y503" s="209">
        <f t="shared" si="16"/>
        <v>0</v>
      </c>
    </row>
    <row r="504" spans="25:25" ht="15" customHeight="1" x14ac:dyDescent="0.2">
      <c r="Y504" s="209">
        <f t="shared" si="16"/>
        <v>0</v>
      </c>
    </row>
    <row r="505" spans="25:25" ht="15" customHeight="1" x14ac:dyDescent="0.2">
      <c r="Y505" s="209">
        <f t="shared" si="16"/>
        <v>0</v>
      </c>
    </row>
    <row r="506" spans="25:25" ht="15" customHeight="1" x14ac:dyDescent="0.2">
      <c r="Y506" s="209">
        <f t="shared" si="16"/>
        <v>0</v>
      </c>
    </row>
    <row r="507" spans="25:25" ht="15" customHeight="1" x14ac:dyDescent="0.2">
      <c r="Y507" s="209">
        <f t="shared" si="16"/>
        <v>0</v>
      </c>
    </row>
    <row r="508" spans="25:25" ht="15" customHeight="1" x14ac:dyDescent="0.2">
      <c r="Y508" s="209">
        <f t="shared" si="16"/>
        <v>0</v>
      </c>
    </row>
    <row r="509" spans="25:25" ht="15" customHeight="1" x14ac:dyDescent="0.2">
      <c r="Y509" s="209">
        <f t="shared" si="16"/>
        <v>0</v>
      </c>
    </row>
    <row r="510" spans="25:25" ht="15" customHeight="1" x14ac:dyDescent="0.2">
      <c r="Y510" s="209">
        <f t="shared" si="16"/>
        <v>0</v>
      </c>
    </row>
    <row r="511" spans="25:25" ht="15" customHeight="1" x14ac:dyDescent="0.2">
      <c r="Y511" s="209">
        <f t="shared" si="16"/>
        <v>0</v>
      </c>
    </row>
    <row r="512" spans="25:25" ht="15" customHeight="1" x14ac:dyDescent="0.2">
      <c r="Y512" s="209">
        <f t="shared" si="16"/>
        <v>0</v>
      </c>
    </row>
    <row r="513" spans="25:25" ht="15" customHeight="1" x14ac:dyDescent="0.2">
      <c r="Y513" s="209">
        <f t="shared" si="16"/>
        <v>0</v>
      </c>
    </row>
    <row r="514" spans="25:25" ht="15" customHeight="1" x14ac:dyDescent="0.2">
      <c r="Y514" s="209">
        <f t="shared" si="16"/>
        <v>0</v>
      </c>
    </row>
    <row r="515" spans="25:25" ht="15" customHeight="1" x14ac:dyDescent="0.2">
      <c r="Y515" s="209">
        <f t="shared" si="16"/>
        <v>0</v>
      </c>
    </row>
    <row r="516" spans="25:25" ht="15" customHeight="1" x14ac:dyDescent="0.2">
      <c r="Y516" s="209">
        <f t="shared" si="16"/>
        <v>0</v>
      </c>
    </row>
    <row r="517" spans="25:25" ht="15" customHeight="1" x14ac:dyDescent="0.2">
      <c r="Y517" s="209">
        <f t="shared" si="16"/>
        <v>0</v>
      </c>
    </row>
    <row r="518" spans="25:25" ht="15" customHeight="1" x14ac:dyDescent="0.2">
      <c r="Y518" s="209">
        <f t="shared" si="16"/>
        <v>0</v>
      </c>
    </row>
    <row r="519" spans="25:25" ht="15" customHeight="1" x14ac:dyDescent="0.2">
      <c r="Y519" s="209">
        <f t="shared" si="16"/>
        <v>0</v>
      </c>
    </row>
    <row r="520" spans="25:25" ht="15" customHeight="1" x14ac:dyDescent="0.2">
      <c r="Y520" s="209">
        <f t="shared" si="16"/>
        <v>0</v>
      </c>
    </row>
    <row r="521" spans="25:25" ht="15" customHeight="1" x14ac:dyDescent="0.2">
      <c r="Y521" s="209">
        <f t="shared" si="16"/>
        <v>0</v>
      </c>
    </row>
    <row r="522" spans="25:25" ht="15" customHeight="1" x14ac:dyDescent="0.2">
      <c r="Y522" s="209">
        <f t="shared" si="16"/>
        <v>0</v>
      </c>
    </row>
    <row r="523" spans="25:25" ht="15" customHeight="1" x14ac:dyDescent="0.2">
      <c r="Y523" s="209">
        <f t="shared" si="16"/>
        <v>0</v>
      </c>
    </row>
    <row r="524" spans="25:25" ht="15" customHeight="1" x14ac:dyDescent="0.2">
      <c r="Y524" s="209">
        <f t="shared" si="16"/>
        <v>0</v>
      </c>
    </row>
    <row r="525" spans="25:25" ht="15" customHeight="1" x14ac:dyDescent="0.2">
      <c r="Y525" s="209">
        <f t="shared" si="16"/>
        <v>0</v>
      </c>
    </row>
    <row r="526" spans="25:25" ht="15" customHeight="1" x14ac:dyDescent="0.2">
      <c r="Y526" s="209">
        <f t="shared" si="16"/>
        <v>0</v>
      </c>
    </row>
    <row r="527" spans="25:25" ht="15" customHeight="1" x14ac:dyDescent="0.2">
      <c r="Y527" s="209">
        <f t="shared" si="16"/>
        <v>0</v>
      </c>
    </row>
    <row r="528" spans="25:25" ht="15" customHeight="1" x14ac:dyDescent="0.2">
      <c r="Y528" s="209">
        <f t="shared" si="16"/>
        <v>0</v>
      </c>
    </row>
    <row r="529" spans="25:25" ht="15" customHeight="1" x14ac:dyDescent="0.2">
      <c r="Y529" s="209">
        <f t="shared" si="16"/>
        <v>0</v>
      </c>
    </row>
    <row r="530" spans="25:25" ht="15" customHeight="1" x14ac:dyDescent="0.2">
      <c r="Y530" s="209">
        <f t="shared" si="16"/>
        <v>0</v>
      </c>
    </row>
    <row r="531" spans="25:25" ht="15" customHeight="1" x14ac:dyDescent="0.2">
      <c r="Y531" s="209">
        <f t="shared" si="16"/>
        <v>0</v>
      </c>
    </row>
    <row r="532" spans="25:25" ht="15" customHeight="1" x14ac:dyDescent="0.2">
      <c r="Y532" s="209">
        <f t="shared" si="16"/>
        <v>0</v>
      </c>
    </row>
    <row r="533" spans="25:25" ht="15" customHeight="1" x14ac:dyDescent="0.2">
      <c r="Y533" s="209">
        <f t="shared" si="16"/>
        <v>0</v>
      </c>
    </row>
    <row r="534" spans="25:25" ht="15" customHeight="1" x14ac:dyDescent="0.2">
      <c r="Y534" s="209">
        <f t="shared" si="16"/>
        <v>0</v>
      </c>
    </row>
    <row r="535" spans="25:25" ht="15" customHeight="1" x14ac:dyDescent="0.2">
      <c r="Y535" s="209">
        <f t="shared" si="16"/>
        <v>0</v>
      </c>
    </row>
    <row r="536" spans="25:25" ht="15" customHeight="1" x14ac:dyDescent="0.2">
      <c r="Y536" s="209">
        <f t="shared" si="16"/>
        <v>0</v>
      </c>
    </row>
    <row r="537" spans="25:25" ht="15" customHeight="1" x14ac:dyDescent="0.2">
      <c r="Y537" s="209">
        <f t="shared" si="16"/>
        <v>0</v>
      </c>
    </row>
    <row r="538" spans="25:25" ht="15" customHeight="1" x14ac:dyDescent="0.2">
      <c r="Y538" s="209">
        <f t="shared" si="16"/>
        <v>0</v>
      </c>
    </row>
    <row r="539" spans="25:25" ht="15" customHeight="1" x14ac:dyDescent="0.2">
      <c r="Y539" s="209">
        <f t="shared" si="16"/>
        <v>0</v>
      </c>
    </row>
    <row r="540" spans="25:25" ht="15" customHeight="1" x14ac:dyDescent="0.2">
      <c r="Y540" s="209">
        <f t="shared" si="16"/>
        <v>0</v>
      </c>
    </row>
    <row r="541" spans="25:25" ht="15" customHeight="1" x14ac:dyDescent="0.2">
      <c r="Y541" s="209">
        <f t="shared" si="16"/>
        <v>0</v>
      </c>
    </row>
    <row r="542" spans="25:25" ht="15" customHeight="1" x14ac:dyDescent="0.2">
      <c r="Y542" s="209">
        <f t="shared" si="16"/>
        <v>0</v>
      </c>
    </row>
    <row r="543" spans="25:25" ht="15" customHeight="1" x14ac:dyDescent="0.2">
      <c r="Y543" s="209">
        <f t="shared" si="16"/>
        <v>0</v>
      </c>
    </row>
    <row r="544" spans="25:25" ht="15" customHeight="1" x14ac:dyDescent="0.2">
      <c r="Y544" s="209">
        <f t="shared" si="16"/>
        <v>0</v>
      </c>
    </row>
    <row r="545" spans="25:25" ht="15" customHeight="1" x14ac:dyDescent="0.2">
      <c r="Y545" s="209">
        <f t="shared" si="16"/>
        <v>0</v>
      </c>
    </row>
    <row r="546" spans="25:25" ht="15" customHeight="1" x14ac:dyDescent="0.2">
      <c r="Y546" s="209">
        <f t="shared" ref="Y546:Y561" si="17">SUM(M546:X546)</f>
        <v>0</v>
      </c>
    </row>
    <row r="547" spans="25:25" ht="15" customHeight="1" x14ac:dyDescent="0.2">
      <c r="Y547" s="209">
        <f t="shared" si="17"/>
        <v>0</v>
      </c>
    </row>
    <row r="548" spans="25:25" ht="15" customHeight="1" x14ac:dyDescent="0.2">
      <c r="Y548" s="209">
        <f t="shared" si="17"/>
        <v>0</v>
      </c>
    </row>
    <row r="549" spans="25:25" ht="15" customHeight="1" x14ac:dyDescent="0.2">
      <c r="Y549" s="209">
        <f t="shared" si="17"/>
        <v>0</v>
      </c>
    </row>
    <row r="550" spans="25:25" ht="15" customHeight="1" x14ac:dyDescent="0.2">
      <c r="Y550" s="209">
        <f t="shared" si="17"/>
        <v>0</v>
      </c>
    </row>
    <row r="551" spans="25:25" ht="15" customHeight="1" x14ac:dyDescent="0.2">
      <c r="Y551" s="209">
        <f t="shared" si="17"/>
        <v>0</v>
      </c>
    </row>
    <row r="552" spans="25:25" ht="15" customHeight="1" x14ac:dyDescent="0.2">
      <c r="Y552" s="209">
        <f t="shared" si="17"/>
        <v>0</v>
      </c>
    </row>
    <row r="553" spans="25:25" ht="15" customHeight="1" x14ac:dyDescent="0.2">
      <c r="Y553" s="209">
        <f t="shared" si="17"/>
        <v>0</v>
      </c>
    </row>
    <row r="554" spans="25:25" ht="15" customHeight="1" x14ac:dyDescent="0.2">
      <c r="Y554" s="209">
        <f t="shared" si="17"/>
        <v>0</v>
      </c>
    </row>
    <row r="555" spans="25:25" ht="15" customHeight="1" x14ac:dyDescent="0.2">
      <c r="Y555" s="209">
        <f t="shared" si="17"/>
        <v>0</v>
      </c>
    </row>
    <row r="556" spans="25:25" ht="15" customHeight="1" x14ac:dyDescent="0.2">
      <c r="Y556" s="209">
        <f t="shared" si="17"/>
        <v>0</v>
      </c>
    </row>
    <row r="557" spans="25:25" ht="15" customHeight="1" x14ac:dyDescent="0.2">
      <c r="Y557" s="209">
        <f t="shared" si="17"/>
        <v>0</v>
      </c>
    </row>
    <row r="558" spans="25:25" ht="15" customHeight="1" x14ac:dyDescent="0.2">
      <c r="Y558" s="209">
        <f t="shared" si="17"/>
        <v>0</v>
      </c>
    </row>
    <row r="559" spans="25:25" ht="15" customHeight="1" x14ac:dyDescent="0.2">
      <c r="Y559" s="209">
        <f t="shared" si="17"/>
        <v>0</v>
      </c>
    </row>
    <row r="560" spans="25:25" ht="15" customHeight="1" x14ac:dyDescent="0.2">
      <c r="Y560" s="209">
        <f t="shared" si="17"/>
        <v>0</v>
      </c>
    </row>
    <row r="561" spans="25:25" ht="15" customHeight="1" x14ac:dyDescent="0.2">
      <c r="Y561" s="209">
        <f t="shared" si="17"/>
        <v>0</v>
      </c>
    </row>
  </sheetData>
  <phoneticPr fontId="27" type="noConversion"/>
  <conditionalFormatting sqref="M4:X4 M33:X220">
    <cfRule type="expression" dxfId="96" priority="31">
      <formula>$L4="E"</formula>
    </cfRule>
    <cfRule type="expression" dxfId="95" priority="32">
      <formula>$L4="Y"</formula>
    </cfRule>
  </conditionalFormatting>
  <dataValidations disablePrompts="1" count="2">
    <dataValidation type="list" allowBlank="1" showInputMessage="1" showErrorMessage="1" sqref="L25" xr:uid="{42104316-E682-4BB9-87DC-E194B7CEF27C}">
      <formula1>$I$1:$I$3</formula1>
    </dataValidation>
    <dataValidation type="list" allowBlank="1" showInputMessage="1" showErrorMessage="1" sqref="K5" xr:uid="{75CA7E08-6F07-44CD-8876-E22F10693C79}">
      <formula1>$G$1:$G$2</formula1>
    </dataValidation>
  </dataValidations>
  <pageMargins left="0.7" right="0.7" top="0.75" bottom="0.75" header="0.3" footer="0.3"/>
  <customProperties>
    <customPr name="_pios_id" r:id="rId1"/>
    <customPr name="EpmWorksheetKeyString_GU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5" name="Drop Down 1">
              <controlPr defaultSize="0" autoLine="0" autoPict="0">
                <anchor moveWithCells="1">
                  <from>
                    <xdr:col>12</xdr:col>
                    <xdr:colOff>38100</xdr:colOff>
                    <xdr:row>26</xdr:row>
                    <xdr:rowOff>22860</xdr:rowOff>
                  </from>
                  <to>
                    <xdr:col>13</xdr:col>
                    <xdr:colOff>121920</xdr:colOff>
                    <xdr:row>27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6" name="Drop Down 2">
              <controlPr defaultSize="0" autoLine="0" autoPict="0">
                <anchor moveWithCells="1">
                  <from>
                    <xdr:col>12</xdr:col>
                    <xdr:colOff>30480</xdr:colOff>
                    <xdr:row>19</xdr:row>
                    <xdr:rowOff>373380</xdr:rowOff>
                  </from>
                  <to>
                    <xdr:col>13</xdr:col>
                    <xdr:colOff>137160</xdr:colOff>
                    <xdr:row>21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61C6-E2B4-428D-AA3F-8E75D48E070D}">
  <sheetPr>
    <tabColor rgb="FFFFCCFF"/>
  </sheetPr>
  <dimension ref="A1:AD40"/>
  <sheetViews>
    <sheetView zoomScale="89" zoomScaleNormal="89" workbookViewId="0">
      <selection activeCell="I14" sqref="I14"/>
    </sheetView>
  </sheetViews>
  <sheetFormatPr defaultRowHeight="15" x14ac:dyDescent="0.25"/>
  <cols>
    <col min="1" max="1" width="16.08984375" bestFit="1" customWidth="1"/>
    <col min="2" max="13" width="10" bestFit="1" customWidth="1"/>
    <col min="14" max="14" width="11" bestFit="1" customWidth="1"/>
    <col min="15" max="15" width="9.453125" style="229" bestFit="1" customWidth="1"/>
    <col min="16" max="16" width="3.1796875" bestFit="1" customWidth="1"/>
    <col min="17" max="17" width="10.6328125" bestFit="1" customWidth="1"/>
    <col min="29" max="29" width="9.81640625" bestFit="1" customWidth="1"/>
    <col min="30" max="30" width="11.54296875" bestFit="1" customWidth="1"/>
  </cols>
  <sheetData>
    <row r="1" spans="1:30" ht="15.6" x14ac:dyDescent="0.3">
      <c r="A1" s="271"/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30" ht="15.6" x14ac:dyDescent="0.3">
      <c r="A2" s="271"/>
      <c r="B2" s="399" t="s">
        <v>1169</v>
      </c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</row>
    <row r="3" spans="1:30" ht="15.6" x14ac:dyDescent="0.3">
      <c r="A3" s="271"/>
      <c r="B3" s="399">
        <v>2025</v>
      </c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</row>
    <row r="4" spans="1:30" ht="15.6" x14ac:dyDescent="0.3">
      <c r="A4" s="271"/>
      <c r="B4" s="272" t="s">
        <v>197</v>
      </c>
      <c r="C4" s="272" t="s">
        <v>198</v>
      </c>
      <c r="D4" s="272" t="s">
        <v>199</v>
      </c>
      <c r="E4" s="272" t="s">
        <v>200</v>
      </c>
      <c r="F4" s="272" t="s">
        <v>201</v>
      </c>
      <c r="G4" s="272" t="s">
        <v>202</v>
      </c>
      <c r="H4" s="272" t="s">
        <v>203</v>
      </c>
      <c r="I4" s="272" t="s">
        <v>204</v>
      </c>
      <c r="J4" s="272" t="s">
        <v>205</v>
      </c>
      <c r="K4" s="272" t="s">
        <v>206</v>
      </c>
      <c r="L4" s="272" t="s">
        <v>207</v>
      </c>
      <c r="M4" s="272" t="s">
        <v>1170</v>
      </c>
      <c r="N4" s="272">
        <v>2025</v>
      </c>
    </row>
    <row r="5" spans="1:30" ht="15.6" x14ac:dyDescent="0.3">
      <c r="A5" s="271"/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30"/>
    </row>
    <row r="6" spans="1:30" ht="15.6" x14ac:dyDescent="0.3">
      <c r="A6" s="274" t="s">
        <v>1171</v>
      </c>
      <c r="B6" s="275">
        <v>4864891</v>
      </c>
      <c r="C6" s="275">
        <v>4471257</v>
      </c>
      <c r="D6" s="275">
        <v>4221491</v>
      </c>
      <c r="E6" s="275">
        <v>4537969</v>
      </c>
      <c r="F6" s="275">
        <v>5043637</v>
      </c>
      <c r="G6" s="275">
        <v>5928071</v>
      </c>
      <c r="H6" s="275">
        <v>6131006</v>
      </c>
      <c r="I6" s="275">
        <v>5949119</v>
      </c>
      <c r="J6" s="275">
        <v>6116827</v>
      </c>
      <c r="K6" s="275">
        <v>5617905</v>
      </c>
      <c r="L6" s="275">
        <v>4793651</v>
      </c>
      <c r="M6" s="275">
        <v>4585486</v>
      </c>
      <c r="N6" s="275">
        <v>62261312</v>
      </c>
      <c r="O6" s="231"/>
      <c r="P6" s="232"/>
      <c r="Q6" s="232"/>
    </row>
    <row r="7" spans="1:30" ht="15.6" x14ac:dyDescent="0.3">
      <c r="A7" s="276" t="s">
        <v>1172</v>
      </c>
      <c r="B7" s="277">
        <v>441404</v>
      </c>
      <c r="C7" s="277">
        <v>403021</v>
      </c>
      <c r="D7" s="277">
        <v>403021</v>
      </c>
      <c r="E7" s="277">
        <v>422295</v>
      </c>
      <c r="F7" s="277">
        <v>441491</v>
      </c>
      <c r="G7" s="277">
        <v>384160</v>
      </c>
      <c r="H7" s="277">
        <v>442071</v>
      </c>
      <c r="I7" s="277">
        <v>422466</v>
      </c>
      <c r="J7" s="277">
        <v>403158</v>
      </c>
      <c r="K7" s="277">
        <v>441611</v>
      </c>
      <c r="L7" s="277">
        <v>403158</v>
      </c>
      <c r="M7" s="277">
        <v>422905</v>
      </c>
      <c r="N7" s="277">
        <v>5030760</v>
      </c>
      <c r="O7" s="234"/>
      <c r="P7" s="167"/>
      <c r="Q7" s="235"/>
    </row>
    <row r="8" spans="1:30" ht="15.6" x14ac:dyDescent="0.3">
      <c r="A8" s="278" t="s">
        <v>1173</v>
      </c>
      <c r="B8" s="277">
        <v>322193</v>
      </c>
      <c r="C8" s="277">
        <v>294176</v>
      </c>
      <c r="D8" s="277">
        <v>294176</v>
      </c>
      <c r="E8" s="277">
        <v>308245</v>
      </c>
      <c r="F8" s="277">
        <v>322256</v>
      </c>
      <c r="G8" s="277">
        <v>280409</v>
      </c>
      <c r="H8" s="277">
        <v>322680</v>
      </c>
      <c r="I8" s="277">
        <v>308369</v>
      </c>
      <c r="J8" s="277">
        <v>294276</v>
      </c>
      <c r="K8" s="277">
        <v>322344</v>
      </c>
      <c r="L8" s="277">
        <v>294276</v>
      </c>
      <c r="M8" s="277">
        <v>308690</v>
      </c>
      <c r="N8" s="277">
        <v>3672088</v>
      </c>
      <c r="O8" s="234">
        <f>3587094.72+84993.15</f>
        <v>3672087.87</v>
      </c>
      <c r="P8" s="167" t="s">
        <v>1174</v>
      </c>
      <c r="Q8" s="235"/>
    </row>
    <row r="9" spans="1:30" ht="15.6" x14ac:dyDescent="0.3">
      <c r="A9" s="278" t="s">
        <v>1175</v>
      </c>
      <c r="B9" s="277">
        <v>119211</v>
      </c>
      <c r="C9" s="277">
        <v>108845</v>
      </c>
      <c r="D9" s="277">
        <v>108845</v>
      </c>
      <c r="E9" s="277">
        <v>114051</v>
      </c>
      <c r="F9" s="277">
        <v>119235</v>
      </c>
      <c r="G9" s="277">
        <v>103751</v>
      </c>
      <c r="H9" s="277">
        <v>119391</v>
      </c>
      <c r="I9" s="277">
        <v>114097</v>
      </c>
      <c r="J9" s="277">
        <v>108882</v>
      </c>
      <c r="K9" s="277">
        <v>119267</v>
      </c>
      <c r="L9" s="277">
        <v>108882</v>
      </c>
      <c r="M9" s="277">
        <v>114215</v>
      </c>
      <c r="N9" s="277">
        <v>1358673</v>
      </c>
      <c r="O9" s="234">
        <f>+ROUND(O8-N8,0)</f>
        <v>0</v>
      </c>
      <c r="P9" s="167" t="s">
        <v>1176</v>
      </c>
      <c r="Q9" s="232"/>
    </row>
    <row r="10" spans="1:30" s="167" customFormat="1" ht="12" x14ac:dyDescent="0.25">
      <c r="A10" s="279" t="s">
        <v>1177</v>
      </c>
      <c r="B10" s="280">
        <v>93436</v>
      </c>
      <c r="C10" s="280">
        <v>85311</v>
      </c>
      <c r="D10" s="280">
        <v>85311</v>
      </c>
      <c r="E10" s="280">
        <v>89391</v>
      </c>
      <c r="F10" s="280">
        <v>93454</v>
      </c>
      <c r="G10" s="280">
        <v>81318</v>
      </c>
      <c r="H10" s="280">
        <v>93577</v>
      </c>
      <c r="I10" s="280">
        <v>89427</v>
      </c>
      <c r="J10" s="280">
        <v>85340</v>
      </c>
      <c r="K10" s="280">
        <v>93480</v>
      </c>
      <c r="L10" s="280">
        <v>85340</v>
      </c>
      <c r="M10" s="280">
        <v>89520</v>
      </c>
      <c r="N10" s="280">
        <v>1064905</v>
      </c>
      <c r="AC10" s="236"/>
    </row>
    <row r="11" spans="1:30" s="167" customFormat="1" ht="12" x14ac:dyDescent="0.25">
      <c r="A11" s="279" t="s">
        <v>1178</v>
      </c>
      <c r="B11" s="280">
        <v>25775</v>
      </c>
      <c r="C11" s="280">
        <v>23534</v>
      </c>
      <c r="D11" s="280">
        <v>23534</v>
      </c>
      <c r="E11" s="280">
        <v>24660</v>
      </c>
      <c r="F11" s="280">
        <v>25780</v>
      </c>
      <c r="G11" s="280">
        <v>22433</v>
      </c>
      <c r="H11" s="280">
        <v>25814</v>
      </c>
      <c r="I11" s="280">
        <v>24670</v>
      </c>
      <c r="J11" s="280">
        <v>23542</v>
      </c>
      <c r="K11" s="280">
        <v>25788</v>
      </c>
      <c r="L11" s="280">
        <v>23542</v>
      </c>
      <c r="M11" s="280">
        <v>24695</v>
      </c>
      <c r="N11" s="280">
        <v>293767</v>
      </c>
      <c r="O11" s="236"/>
      <c r="AC11" s="237"/>
    </row>
    <row r="12" spans="1:30" ht="15.6" x14ac:dyDescent="0.3">
      <c r="A12" s="276" t="s">
        <v>1179</v>
      </c>
      <c r="B12" s="277">
        <v>4423487</v>
      </c>
      <c r="C12" s="277">
        <v>4068236</v>
      </c>
      <c r="D12" s="277">
        <v>3818470</v>
      </c>
      <c r="E12" s="277">
        <v>4115674</v>
      </c>
      <c r="F12" s="277">
        <v>4602147</v>
      </c>
      <c r="G12" s="277">
        <v>5543912</v>
      </c>
      <c r="H12" s="277">
        <v>5688935</v>
      </c>
      <c r="I12" s="277">
        <v>5526654</v>
      </c>
      <c r="J12" s="277">
        <v>5713669</v>
      </c>
      <c r="K12" s="277">
        <v>5176294</v>
      </c>
      <c r="L12" s="277">
        <v>4390493</v>
      </c>
      <c r="M12" s="277">
        <v>4162580</v>
      </c>
      <c r="N12" s="277">
        <v>57230552</v>
      </c>
      <c r="AC12" s="234"/>
      <c r="AD12" s="167"/>
    </row>
    <row r="13" spans="1:30" ht="15.6" x14ac:dyDescent="0.3">
      <c r="A13" s="281"/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</row>
    <row r="14" spans="1:30" ht="15.6" x14ac:dyDescent="0.3">
      <c r="A14" s="274" t="s">
        <v>1180</v>
      </c>
      <c r="B14" s="275">
        <v>32368</v>
      </c>
      <c r="C14" s="275">
        <v>163137</v>
      </c>
      <c r="D14" s="275">
        <v>235322</v>
      </c>
      <c r="E14" s="275">
        <v>117072</v>
      </c>
      <c r="F14" s="275">
        <v>129384</v>
      </c>
      <c r="G14" s="275">
        <v>64441</v>
      </c>
      <c r="H14" s="275">
        <v>166550</v>
      </c>
      <c r="I14" s="275">
        <v>321568</v>
      </c>
      <c r="J14" s="275">
        <v>251192</v>
      </c>
      <c r="K14" s="275">
        <v>148227</v>
      </c>
      <c r="L14" s="275">
        <v>125272</v>
      </c>
      <c r="M14" s="275">
        <v>68906</v>
      </c>
      <c r="N14" s="275">
        <v>1823439</v>
      </c>
      <c r="O14" s="230"/>
      <c r="P14" s="232"/>
      <c r="Q14" s="232"/>
    </row>
    <row r="15" spans="1:30" ht="15.6" x14ac:dyDescent="0.3">
      <c r="A15" s="273"/>
      <c r="B15" s="271"/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Q15" s="232"/>
    </row>
    <row r="16" spans="1:30" ht="15.6" x14ac:dyDescent="0.3">
      <c r="A16" s="274" t="s">
        <v>1181</v>
      </c>
      <c r="B16" s="275">
        <v>69809</v>
      </c>
      <c r="C16" s="275">
        <v>69809</v>
      </c>
      <c r="D16" s="275">
        <v>69809</v>
      </c>
      <c r="E16" s="275">
        <v>69809</v>
      </c>
      <c r="F16" s="275">
        <v>69809</v>
      </c>
      <c r="G16" s="275">
        <v>69809</v>
      </c>
      <c r="H16" s="275">
        <v>69809</v>
      </c>
      <c r="I16" s="275">
        <v>69809</v>
      </c>
      <c r="J16" s="275">
        <v>69809</v>
      </c>
      <c r="K16" s="275">
        <v>69809</v>
      </c>
      <c r="L16" s="275">
        <v>69809</v>
      </c>
      <c r="M16" s="275">
        <v>69809</v>
      </c>
      <c r="N16" s="275">
        <v>837708</v>
      </c>
      <c r="P16" s="232"/>
    </row>
    <row r="17" spans="1:29" ht="15.6" x14ac:dyDescent="0.3">
      <c r="A17" s="281" t="s">
        <v>1182</v>
      </c>
      <c r="B17" s="271" t="s">
        <v>1183</v>
      </c>
      <c r="C17" s="271" t="s">
        <v>276</v>
      </c>
      <c r="D17" s="271" t="s">
        <v>276</v>
      </c>
      <c r="E17" s="271" t="s">
        <v>276</v>
      </c>
      <c r="F17" s="271" t="s">
        <v>276</v>
      </c>
      <c r="G17" s="271" t="s">
        <v>276</v>
      </c>
      <c r="H17" s="271" t="s">
        <v>276</v>
      </c>
      <c r="I17" s="271" t="s">
        <v>276</v>
      </c>
      <c r="J17" s="271" t="s">
        <v>276</v>
      </c>
      <c r="K17" s="271" t="s">
        <v>276</v>
      </c>
      <c r="L17" s="271" t="s">
        <v>276</v>
      </c>
      <c r="M17" s="271" t="s">
        <v>276</v>
      </c>
      <c r="N17" s="271" t="s">
        <v>276</v>
      </c>
      <c r="P17" s="232"/>
    </row>
    <row r="18" spans="1:29" ht="15.6" x14ac:dyDescent="0.3">
      <c r="A18" s="281" t="s">
        <v>1184</v>
      </c>
      <c r="B18" s="277">
        <v>69809</v>
      </c>
      <c r="C18" s="277">
        <v>69809</v>
      </c>
      <c r="D18" s="277">
        <v>69809</v>
      </c>
      <c r="E18" s="277">
        <v>69809</v>
      </c>
      <c r="F18" s="277">
        <v>69809</v>
      </c>
      <c r="G18" s="277">
        <v>69809</v>
      </c>
      <c r="H18" s="277">
        <v>69809</v>
      </c>
      <c r="I18" s="277">
        <v>69809</v>
      </c>
      <c r="J18" s="277">
        <v>69809</v>
      </c>
      <c r="K18" s="277">
        <v>69809</v>
      </c>
      <c r="L18" s="277">
        <v>69809</v>
      </c>
      <c r="M18" s="277">
        <v>69809</v>
      </c>
      <c r="N18" s="277">
        <v>837708</v>
      </c>
    </row>
    <row r="19" spans="1:29" ht="15.6" x14ac:dyDescent="0.3">
      <c r="A19" s="281"/>
      <c r="B19" s="271" t="s">
        <v>251</v>
      </c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P19" s="232"/>
    </row>
    <row r="20" spans="1:29" ht="16.2" thickBot="1" x14ac:dyDescent="0.35">
      <c r="A20" s="282" t="s">
        <v>1185</v>
      </c>
      <c r="B20" s="283">
        <v>4967068</v>
      </c>
      <c r="C20" s="283">
        <v>4704203</v>
      </c>
      <c r="D20" s="283">
        <v>4526622</v>
      </c>
      <c r="E20" s="283">
        <v>4724850</v>
      </c>
      <c r="F20" s="283">
        <v>5242830</v>
      </c>
      <c r="G20" s="283">
        <v>6062321</v>
      </c>
      <c r="H20" s="283">
        <v>6367366</v>
      </c>
      <c r="I20" s="283">
        <v>6340496</v>
      </c>
      <c r="J20" s="283">
        <v>6437828</v>
      </c>
      <c r="K20" s="283">
        <v>5835942</v>
      </c>
      <c r="L20" s="283">
        <v>4988732</v>
      </c>
      <c r="M20" s="283">
        <v>4724201</v>
      </c>
      <c r="N20" s="283">
        <v>64922459</v>
      </c>
    </row>
    <row r="21" spans="1:29" ht="16.2" thickTop="1" x14ac:dyDescent="0.3">
      <c r="A21" s="271"/>
      <c r="B21" s="271"/>
      <c r="C21" s="271"/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AC21" s="229"/>
    </row>
    <row r="22" spans="1:29" ht="15.6" x14ac:dyDescent="0.3">
      <c r="A22" s="284" t="s">
        <v>1186</v>
      </c>
      <c r="B22" s="271"/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AC22" s="235"/>
    </row>
    <row r="23" spans="1:29" ht="15.6" x14ac:dyDescent="0.3">
      <c r="A23" s="285" t="s">
        <v>1187</v>
      </c>
      <c r="B23" s="277">
        <v>4897259</v>
      </c>
      <c r="C23" s="277">
        <v>4634394</v>
      </c>
      <c r="D23" s="277">
        <v>4456813</v>
      </c>
      <c r="E23" s="277">
        <v>4655041</v>
      </c>
      <c r="F23" s="277">
        <v>5173021</v>
      </c>
      <c r="G23" s="277">
        <v>5992512</v>
      </c>
      <c r="H23" s="277">
        <v>6297557</v>
      </c>
      <c r="I23" s="277">
        <v>6270687</v>
      </c>
      <c r="J23" s="277">
        <v>6368019</v>
      </c>
      <c r="K23" s="277">
        <v>5766133</v>
      </c>
      <c r="L23" s="277">
        <v>4918923</v>
      </c>
      <c r="M23" s="277">
        <v>4654392</v>
      </c>
      <c r="N23" s="277">
        <v>64084751</v>
      </c>
      <c r="AC23" s="232"/>
    </row>
    <row r="24" spans="1:29" ht="15.6" x14ac:dyDescent="0.3">
      <c r="A24" s="271">
        <v>403</v>
      </c>
      <c r="B24" s="277">
        <v>69809</v>
      </c>
      <c r="C24" s="277">
        <v>69809</v>
      </c>
      <c r="D24" s="277">
        <v>69809</v>
      </c>
      <c r="E24" s="277">
        <v>69809</v>
      </c>
      <c r="F24" s="277">
        <v>69809</v>
      </c>
      <c r="G24" s="277">
        <v>69809</v>
      </c>
      <c r="H24" s="277">
        <v>69809</v>
      </c>
      <c r="I24" s="277">
        <v>69809</v>
      </c>
      <c r="J24" s="277">
        <v>69809</v>
      </c>
      <c r="K24" s="277">
        <v>69809</v>
      </c>
      <c r="L24" s="277">
        <v>69809</v>
      </c>
      <c r="M24" s="277">
        <v>69809</v>
      </c>
      <c r="N24" s="277">
        <v>837708</v>
      </c>
    </row>
    <row r="25" spans="1:29" ht="15.6" x14ac:dyDescent="0.3">
      <c r="A25" s="285" t="s">
        <v>1176</v>
      </c>
      <c r="B25" s="286" t="s">
        <v>1183</v>
      </c>
      <c r="C25" s="286" t="s">
        <v>276</v>
      </c>
      <c r="D25" s="286" t="s">
        <v>276</v>
      </c>
      <c r="E25" s="286" t="s">
        <v>276</v>
      </c>
      <c r="F25" s="286" t="s">
        <v>276</v>
      </c>
      <c r="G25" s="286" t="s">
        <v>276</v>
      </c>
      <c r="H25" s="286" t="s">
        <v>276</v>
      </c>
      <c r="I25" s="286" t="s">
        <v>276</v>
      </c>
      <c r="J25" s="286" t="s">
        <v>276</v>
      </c>
      <c r="K25" s="286" t="s">
        <v>276</v>
      </c>
      <c r="L25" s="286" t="s">
        <v>276</v>
      </c>
      <c r="M25" s="286" t="s">
        <v>276</v>
      </c>
      <c r="N25" s="271"/>
      <c r="P25" s="235"/>
    </row>
    <row r="26" spans="1:29" ht="15.6" x14ac:dyDescent="0.3">
      <c r="A26" s="285" t="s">
        <v>1176</v>
      </c>
      <c r="B26" s="286" t="s">
        <v>1183</v>
      </c>
      <c r="C26" s="286" t="s">
        <v>276</v>
      </c>
      <c r="D26" s="286" t="s">
        <v>276</v>
      </c>
      <c r="E26" s="286" t="s">
        <v>276</v>
      </c>
      <c r="F26" s="286" t="s">
        <v>276</v>
      </c>
      <c r="G26" s="286" t="s">
        <v>276</v>
      </c>
      <c r="H26" s="286" t="s">
        <v>276</v>
      </c>
      <c r="I26" s="286" t="s">
        <v>276</v>
      </c>
      <c r="J26" s="286" t="s">
        <v>276</v>
      </c>
      <c r="K26" s="286" t="s">
        <v>276</v>
      </c>
      <c r="L26" s="286" t="s">
        <v>276</v>
      </c>
      <c r="M26" s="286" t="s">
        <v>276</v>
      </c>
      <c r="N26" s="271"/>
    </row>
    <row r="27" spans="1:29" ht="15.6" x14ac:dyDescent="0.3">
      <c r="A27" s="271"/>
      <c r="B27" s="271"/>
      <c r="C27" s="271"/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</row>
    <row r="28" spans="1:29" ht="15.6" x14ac:dyDescent="0.3">
      <c r="A28" s="285" t="s">
        <v>1188</v>
      </c>
      <c r="B28" s="277">
        <v>4897259</v>
      </c>
      <c r="C28" s="277">
        <v>4634393</v>
      </c>
      <c r="D28" s="277">
        <v>4456813</v>
      </c>
      <c r="E28" s="277">
        <v>4655041</v>
      </c>
      <c r="F28" s="277">
        <v>5173021</v>
      </c>
      <c r="G28" s="277">
        <v>5992512</v>
      </c>
      <c r="H28" s="277">
        <v>6297556</v>
      </c>
      <c r="I28" s="277">
        <v>6270686</v>
      </c>
      <c r="J28" s="277">
        <v>6368019</v>
      </c>
      <c r="K28" s="277">
        <v>5766133</v>
      </c>
      <c r="L28" s="277">
        <v>4918923</v>
      </c>
      <c r="M28" s="277">
        <v>4654392</v>
      </c>
      <c r="N28" s="277">
        <v>64084749</v>
      </c>
    </row>
    <row r="29" spans="1:29" ht="15.6" x14ac:dyDescent="0.3">
      <c r="A29" s="285" t="s">
        <v>29</v>
      </c>
      <c r="B29" s="271">
        <v>0</v>
      </c>
      <c r="C29" s="271">
        <v>-1</v>
      </c>
      <c r="D29" s="271">
        <v>0</v>
      </c>
      <c r="E29" s="271">
        <v>0</v>
      </c>
      <c r="F29" s="271">
        <v>0</v>
      </c>
      <c r="G29" s="271">
        <v>0</v>
      </c>
      <c r="H29" s="271">
        <v>0</v>
      </c>
      <c r="I29" s="271">
        <v>-1</v>
      </c>
      <c r="J29" s="271">
        <v>0</v>
      </c>
      <c r="K29" s="271">
        <v>0</v>
      </c>
      <c r="L29" s="271">
        <v>0</v>
      </c>
      <c r="M29" s="271">
        <v>0</v>
      </c>
      <c r="N29" s="271">
        <v>-3</v>
      </c>
    </row>
    <row r="30" spans="1:29" ht="15.6" x14ac:dyDescent="0.3">
      <c r="A30" s="285" t="s">
        <v>1189</v>
      </c>
      <c r="B30" s="271" t="s">
        <v>1183</v>
      </c>
      <c r="C30" s="271">
        <v>-1</v>
      </c>
      <c r="D30" s="271" t="s">
        <v>1183</v>
      </c>
      <c r="E30" s="271" t="s">
        <v>276</v>
      </c>
      <c r="F30" s="271" t="s">
        <v>276</v>
      </c>
      <c r="G30" s="271" t="s">
        <v>276</v>
      </c>
      <c r="H30" s="271">
        <v>0</v>
      </c>
      <c r="I30" s="271">
        <v>-1</v>
      </c>
      <c r="J30" s="271" t="s">
        <v>1183</v>
      </c>
      <c r="K30" s="271" t="s">
        <v>276</v>
      </c>
      <c r="L30" s="271">
        <v>0</v>
      </c>
      <c r="M30" s="271">
        <v>0</v>
      </c>
      <c r="N30" s="271">
        <v>-3</v>
      </c>
    </row>
    <row r="31" spans="1:29" ht="15.6" x14ac:dyDescent="0.3">
      <c r="A31" s="285" t="s">
        <v>1176</v>
      </c>
      <c r="B31" s="286" t="s">
        <v>1183</v>
      </c>
      <c r="C31" s="286" t="s">
        <v>276</v>
      </c>
      <c r="D31" s="286" t="s">
        <v>276</v>
      </c>
      <c r="E31" s="286" t="s">
        <v>276</v>
      </c>
      <c r="F31" s="286" t="s">
        <v>276</v>
      </c>
      <c r="G31" s="286" t="s">
        <v>276</v>
      </c>
      <c r="H31" s="286" t="s">
        <v>276</v>
      </c>
      <c r="I31" s="286" t="s">
        <v>276</v>
      </c>
      <c r="J31" s="286" t="s">
        <v>276</v>
      </c>
      <c r="K31" s="286" t="s">
        <v>276</v>
      </c>
      <c r="L31" s="286" t="s">
        <v>276</v>
      </c>
      <c r="M31" s="286" t="s">
        <v>276</v>
      </c>
      <c r="N31" s="271"/>
    </row>
    <row r="32" spans="1:29" ht="15.6" x14ac:dyDescent="0.3">
      <c r="A32" s="271"/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71"/>
    </row>
    <row r="33" spans="1:14" ht="15.6" x14ac:dyDescent="0.3">
      <c r="A33" s="284" t="s">
        <v>1190</v>
      </c>
      <c r="B33" s="277">
        <v>4998178</v>
      </c>
      <c r="C33" s="277">
        <v>4735447</v>
      </c>
      <c r="D33" s="277">
        <v>4557987</v>
      </c>
      <c r="E33" s="277">
        <v>4756324</v>
      </c>
      <c r="F33" s="277">
        <v>5274396</v>
      </c>
      <c r="G33" s="277">
        <v>6093959</v>
      </c>
      <c r="H33" s="277">
        <v>6399057</v>
      </c>
      <c r="I33" s="277">
        <v>6372220</v>
      </c>
      <c r="J33" s="277">
        <v>6469566</v>
      </c>
      <c r="K33" s="277">
        <v>5867678</v>
      </c>
      <c r="L33" s="277">
        <v>5020443</v>
      </c>
      <c r="M33" s="277">
        <v>4755871</v>
      </c>
      <c r="N33" s="277">
        <v>65301126</v>
      </c>
    </row>
    <row r="34" spans="1:14" ht="15.6" x14ac:dyDescent="0.3">
      <c r="A34" s="285" t="s">
        <v>29</v>
      </c>
      <c r="B34" s="277">
        <v>31110</v>
      </c>
      <c r="C34" s="277">
        <v>31244</v>
      </c>
      <c r="D34" s="277">
        <v>31365</v>
      </c>
      <c r="E34" s="277">
        <v>31474</v>
      </c>
      <c r="F34" s="277">
        <v>31566</v>
      </c>
      <c r="G34" s="277">
        <v>31638</v>
      </c>
      <c r="H34" s="277">
        <v>31691</v>
      </c>
      <c r="I34" s="277">
        <v>31724</v>
      </c>
      <c r="J34" s="277">
        <v>31738</v>
      </c>
      <c r="K34" s="277">
        <v>31736</v>
      </c>
      <c r="L34" s="277">
        <v>31711</v>
      </c>
      <c r="M34" s="277">
        <v>31670</v>
      </c>
      <c r="N34" s="277">
        <v>378667</v>
      </c>
    </row>
    <row r="35" spans="1:14" ht="15.6" x14ac:dyDescent="0.3">
      <c r="A35" s="285" t="s">
        <v>1191</v>
      </c>
      <c r="B35" s="277">
        <v>31110</v>
      </c>
      <c r="C35" s="277">
        <v>31244</v>
      </c>
      <c r="D35" s="277">
        <v>31365</v>
      </c>
      <c r="E35" s="277">
        <v>31474</v>
      </c>
      <c r="F35" s="277">
        <v>31566</v>
      </c>
      <c r="G35" s="277">
        <v>31638</v>
      </c>
      <c r="H35" s="277">
        <v>31691</v>
      </c>
      <c r="I35" s="277">
        <v>31724</v>
      </c>
      <c r="J35" s="277">
        <v>31738</v>
      </c>
      <c r="K35" s="277">
        <v>31736</v>
      </c>
      <c r="L35" s="277">
        <v>31711</v>
      </c>
      <c r="M35" s="277">
        <v>31670</v>
      </c>
      <c r="N35" s="277">
        <v>378667</v>
      </c>
    </row>
    <row r="36" spans="1:14" ht="15.6" x14ac:dyDescent="0.3">
      <c r="A36" s="285" t="s">
        <v>1176</v>
      </c>
      <c r="B36" s="286" t="s">
        <v>1183</v>
      </c>
      <c r="C36" s="286" t="s">
        <v>276</v>
      </c>
      <c r="D36" s="286" t="s">
        <v>276</v>
      </c>
      <c r="E36" s="286" t="s">
        <v>276</v>
      </c>
      <c r="F36" s="286" t="s">
        <v>276</v>
      </c>
      <c r="G36" s="286" t="s">
        <v>276</v>
      </c>
      <c r="H36" s="286" t="s">
        <v>276</v>
      </c>
      <c r="I36" s="286" t="s">
        <v>276</v>
      </c>
      <c r="J36" s="286" t="s">
        <v>276</v>
      </c>
      <c r="K36" s="286" t="s">
        <v>276</v>
      </c>
      <c r="L36" s="286" t="s">
        <v>276</v>
      </c>
      <c r="M36" s="286" t="s">
        <v>276</v>
      </c>
      <c r="N36" s="271"/>
    </row>
    <row r="37" spans="1:14" ht="15.6" x14ac:dyDescent="0.3">
      <c r="A37" s="271"/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1"/>
    </row>
    <row r="38" spans="1:14" x14ac:dyDescent="0.25"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</row>
    <row r="39" spans="1:14" x14ac:dyDescent="0.25"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</row>
    <row r="40" spans="1:14" x14ac:dyDescent="0.25"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</row>
  </sheetData>
  <mergeCells count="2">
    <mergeCell ref="B2:N2"/>
    <mergeCell ref="B3:N3"/>
  </mergeCells>
  <conditionalFormatting sqref="O9">
    <cfRule type="cellIs" dxfId="94" priority="1" operator="equal">
      <formula>0</formula>
    </cfRule>
  </conditionalFormatting>
  <pageMargins left="0.7" right="0.7" top="0.75" bottom="0.75" header="0.3" footer="0.3"/>
  <customProperties>
    <customPr name="_pios_id" r:id="rId1"/>
    <customPr name="EpmWorksheetKeyString_GUID" r:id="rId2"/>
  </customProperties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CCCC0-2B63-4D31-946B-552FB1A9A766}">
  <sheetPr>
    <tabColor rgb="FFFFCCFF"/>
  </sheetPr>
  <dimension ref="A1:AA655"/>
  <sheetViews>
    <sheetView topLeftCell="L20" workbookViewId="0">
      <selection activeCell="AA42" sqref="AA42"/>
    </sheetView>
  </sheetViews>
  <sheetFormatPr defaultColWidth="7.453125" defaultRowHeight="15" customHeight="1" outlineLevelRow="1" outlineLevelCol="1" x14ac:dyDescent="0.2"/>
  <cols>
    <col min="1" max="1" width="13" style="24" hidden="1" customWidth="1" outlineLevel="1"/>
    <col min="2" max="2" width="17.08984375" style="24" hidden="1" customWidth="1" outlineLevel="1"/>
    <col min="3" max="4" width="13" style="24" hidden="1" customWidth="1" outlineLevel="1"/>
    <col min="5" max="5" width="35.90625" style="24" hidden="1" customWidth="1" outlineLevel="1"/>
    <col min="6" max="7" width="14" style="24" hidden="1" customWidth="1" outlineLevel="1"/>
    <col min="8" max="8" width="4.81640625" style="24" hidden="1" customWidth="1" outlineLevel="1" collapsed="1"/>
    <col min="9" max="11" width="4.81640625" style="24" hidden="1" customWidth="1" outlineLevel="1"/>
    <col min="12" max="12" width="0.81640625" style="111" customWidth="1" collapsed="1"/>
    <col min="13" max="13" width="21.1796875" style="111" customWidth="1"/>
    <col min="14" max="14" width="32.81640625" style="111" customWidth="1"/>
    <col min="15" max="27" width="17.08984375" style="111" customWidth="1"/>
    <col min="28" max="16384" width="7.453125" style="111"/>
  </cols>
  <sheetData>
    <row r="1" spans="1:27" s="167" customFormat="1" ht="15" hidden="1" customHeight="1" outlineLevel="1" x14ac:dyDescent="0.25">
      <c r="A1" s="166" t="s">
        <v>133</v>
      </c>
      <c r="B1" s="213" t="s">
        <v>134</v>
      </c>
      <c r="D1" s="168" t="s">
        <v>135</v>
      </c>
      <c r="E1" s="167" t="s">
        <v>136</v>
      </c>
      <c r="J1" s="167">
        <v>2</v>
      </c>
      <c r="N1" s="169">
        <v>2</v>
      </c>
      <c r="P1" s="170" t="s">
        <v>140</v>
      </c>
      <c r="Q1" s="213" t="s">
        <v>141</v>
      </c>
      <c r="R1" s="213">
        <v>1</v>
      </c>
    </row>
    <row r="2" spans="1:27" s="167" customFormat="1" ht="15" hidden="1" customHeight="1" outlineLevel="1" x14ac:dyDescent="0.25">
      <c r="A2" s="166" t="s">
        <v>142</v>
      </c>
      <c r="B2" s="214" t="s">
        <v>1192</v>
      </c>
      <c r="D2" s="171" t="s">
        <v>144</v>
      </c>
      <c r="E2" s="167" t="s">
        <v>136</v>
      </c>
      <c r="N2" s="169"/>
      <c r="P2" s="170" t="s">
        <v>148</v>
      </c>
      <c r="Q2" s="167" t="s">
        <v>149</v>
      </c>
    </row>
    <row r="3" spans="1:27" s="167" customFormat="1" ht="15" hidden="1" customHeight="1" outlineLevel="1" x14ac:dyDescent="0.25">
      <c r="A3" s="166" t="s">
        <v>150</v>
      </c>
      <c r="B3" s="215" t="s">
        <v>151</v>
      </c>
      <c r="D3" s="172" t="s">
        <v>152</v>
      </c>
      <c r="N3" s="173"/>
    </row>
    <row r="4" spans="1:27" s="167" customFormat="1" ht="15" hidden="1" customHeight="1" outlineLevel="1" x14ac:dyDescent="0.25">
      <c r="D4" s="174" t="s">
        <v>156</v>
      </c>
      <c r="E4" s="175" t="s">
        <v>1193</v>
      </c>
      <c r="G4" s="216" t="s">
        <v>1194</v>
      </c>
      <c r="H4" s="216" t="e">
        <v>#VALUE!</v>
      </c>
      <c r="I4" s="217"/>
      <c r="J4" s="217"/>
      <c r="K4" s="217"/>
      <c r="M4" s="176" t="e">
        <v>#VALUE!</v>
      </c>
      <c r="N4" s="176" t="e">
        <v>#VALUE!</v>
      </c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</row>
    <row r="5" spans="1:27" s="167" customFormat="1" ht="15" hidden="1" customHeight="1" outlineLevel="1" x14ac:dyDescent="0.25">
      <c r="A5" s="166" t="s">
        <v>159</v>
      </c>
      <c r="B5" s="171" t="s">
        <v>160</v>
      </c>
      <c r="C5" s="177" t="s">
        <v>161</v>
      </c>
      <c r="D5" s="178"/>
    </row>
    <row r="6" spans="1:27" s="167" customFormat="1" ht="15" hidden="1" customHeight="1" outlineLevel="1" x14ac:dyDescent="0.25">
      <c r="A6" s="166" t="s">
        <v>165</v>
      </c>
      <c r="B6" s="171" t="s">
        <v>166</v>
      </c>
      <c r="C6" s="177" t="s">
        <v>167</v>
      </c>
      <c r="D6" s="179" t="s">
        <v>168</v>
      </c>
      <c r="E6" s="167" t="s">
        <v>1195</v>
      </c>
      <c r="F6" s="167" t="s">
        <v>168</v>
      </c>
      <c r="K6" s="180" t="s">
        <v>1196</v>
      </c>
      <c r="L6" s="170" t="s">
        <v>1197</v>
      </c>
      <c r="M6" s="181" t="s">
        <v>1198</v>
      </c>
      <c r="N6" s="167">
        <v>1</v>
      </c>
      <c r="O6" s="167" t="s">
        <v>1199</v>
      </c>
      <c r="P6" s="167" t="s">
        <v>1199</v>
      </c>
      <c r="Q6" s="167" t="s">
        <v>1199</v>
      </c>
      <c r="R6" s="167" t="s">
        <v>1199</v>
      </c>
      <c r="S6" s="167" t="s">
        <v>1199</v>
      </c>
      <c r="T6" s="167" t="s">
        <v>1199</v>
      </c>
      <c r="U6" s="167" t="s">
        <v>1199</v>
      </c>
      <c r="V6" s="167" t="s">
        <v>1199</v>
      </c>
      <c r="W6" s="167" t="s">
        <v>1199</v>
      </c>
      <c r="X6" s="167" t="s">
        <v>1199</v>
      </c>
      <c r="Y6" s="167" t="s">
        <v>1199</v>
      </c>
      <c r="Z6" s="167" t="s">
        <v>1199</v>
      </c>
    </row>
    <row r="7" spans="1:27" s="167" customFormat="1" ht="15" hidden="1" customHeight="1" outlineLevel="1" x14ac:dyDescent="0.25">
      <c r="A7" s="166" t="s">
        <v>171</v>
      </c>
      <c r="B7" s="95" t="s">
        <v>1200</v>
      </c>
      <c r="C7" s="177" t="s">
        <v>228</v>
      </c>
      <c r="D7" s="179" t="s">
        <v>170</v>
      </c>
      <c r="E7" s="167" t="s">
        <v>1201</v>
      </c>
      <c r="F7" s="167" t="s">
        <v>170</v>
      </c>
      <c r="K7" s="180" t="s">
        <v>1202</v>
      </c>
      <c r="L7" s="170" t="s">
        <v>1203</v>
      </c>
      <c r="M7" s="181" t="s">
        <v>1204</v>
      </c>
    </row>
    <row r="8" spans="1:27" s="167" customFormat="1" ht="15" hidden="1" customHeight="1" outlineLevel="1" x14ac:dyDescent="0.25">
      <c r="A8" s="166" t="s">
        <v>175</v>
      </c>
      <c r="B8" s="171" t="s">
        <v>166</v>
      </c>
      <c r="C8" s="177" t="s">
        <v>167</v>
      </c>
      <c r="D8" s="178"/>
      <c r="E8" s="167" t="s">
        <v>1205</v>
      </c>
      <c r="F8" s="167" t="s">
        <v>168</v>
      </c>
      <c r="G8" s="167" t="s">
        <v>1206</v>
      </c>
      <c r="H8" s="167" t="s">
        <v>1207</v>
      </c>
      <c r="K8" s="180" t="s">
        <v>1208</v>
      </c>
      <c r="L8" s="170" t="s">
        <v>1209</v>
      </c>
      <c r="M8" s="181" t="s">
        <v>1210</v>
      </c>
      <c r="O8" s="182" t="s">
        <v>178</v>
      </c>
    </row>
    <row r="9" spans="1:27" s="167" customFormat="1" ht="15" hidden="1" customHeight="1" outlineLevel="1" x14ac:dyDescent="0.25">
      <c r="A9" s="166" t="s">
        <v>179</v>
      </c>
      <c r="B9" s="95" t="s">
        <v>180</v>
      </c>
      <c r="C9" s="177" t="s">
        <v>228</v>
      </c>
      <c r="D9" s="178"/>
      <c r="E9" s="167" t="s">
        <v>1211</v>
      </c>
      <c r="F9" s="167" t="s">
        <v>170</v>
      </c>
      <c r="G9" s="167" t="s">
        <v>1206</v>
      </c>
      <c r="H9" s="167" t="s">
        <v>1207</v>
      </c>
      <c r="K9" s="167" t="s">
        <v>1212</v>
      </c>
      <c r="L9" s="170" t="s">
        <v>1213</v>
      </c>
      <c r="M9" s="181" t="s">
        <v>1214</v>
      </c>
      <c r="O9" s="183" t="s">
        <v>208</v>
      </c>
    </row>
    <row r="10" spans="1:27" s="167" customFormat="1" ht="15" hidden="1" customHeight="1" outlineLevel="1" x14ac:dyDescent="0.25">
      <c r="A10" s="166" t="s">
        <v>184</v>
      </c>
      <c r="B10" s="95" t="s">
        <v>185</v>
      </c>
      <c r="C10" s="177" t="s">
        <v>172</v>
      </c>
      <c r="D10" s="184" t="s">
        <v>170</v>
      </c>
      <c r="E10" s="167" t="s">
        <v>1215</v>
      </c>
      <c r="F10" s="167" t="s">
        <v>168</v>
      </c>
      <c r="G10" s="167" t="s">
        <v>1216</v>
      </c>
      <c r="H10" s="167" t="s">
        <v>1207</v>
      </c>
      <c r="L10" s="170" t="s">
        <v>1217</v>
      </c>
      <c r="M10" s="181" t="s">
        <v>1218</v>
      </c>
      <c r="O10" s="183" t="s">
        <v>165</v>
      </c>
    </row>
    <row r="11" spans="1:27" s="167" customFormat="1" ht="15" hidden="1" customHeight="1" outlineLevel="1" x14ac:dyDescent="0.25">
      <c r="A11" s="166" t="s">
        <v>188</v>
      </c>
      <c r="B11"/>
      <c r="C11" s="177" t="s">
        <v>172</v>
      </c>
      <c r="D11" s="178"/>
      <c r="E11" s="167" t="s">
        <v>1219</v>
      </c>
      <c r="F11" s="167" t="s">
        <v>170</v>
      </c>
      <c r="G11" s="167" t="s">
        <v>1216</v>
      </c>
      <c r="H11" s="167" t="s">
        <v>1207</v>
      </c>
      <c r="M11" s="185" t="s">
        <v>1220</v>
      </c>
      <c r="N11" s="367" t="s">
        <v>1221</v>
      </c>
      <c r="O11" s="167" t="s">
        <v>1207</v>
      </c>
      <c r="P11" s="167" t="s">
        <v>1207</v>
      </c>
      <c r="Q11" s="167" t="s">
        <v>1207</v>
      </c>
      <c r="R11" s="167" t="s">
        <v>1207</v>
      </c>
      <c r="S11" s="167" t="s">
        <v>1207</v>
      </c>
      <c r="T11" s="167" t="s">
        <v>1207</v>
      </c>
      <c r="U11" s="167" t="s">
        <v>1207</v>
      </c>
      <c r="V11" s="167" t="s">
        <v>1207</v>
      </c>
      <c r="W11" s="167" t="s">
        <v>1207</v>
      </c>
      <c r="X11" s="167" t="s">
        <v>1207</v>
      </c>
      <c r="Y11" s="167" t="s">
        <v>1207</v>
      </c>
      <c r="Z11" s="167" t="s">
        <v>1207</v>
      </c>
    </row>
    <row r="12" spans="1:27" s="167" customFormat="1" ht="15" hidden="1" customHeight="1" outlineLevel="1" x14ac:dyDescent="0.25">
      <c r="A12" s="166" t="s">
        <v>193</v>
      </c>
      <c r="B12" s="95" t="s">
        <v>194</v>
      </c>
      <c r="C12" s="177" t="s">
        <v>172</v>
      </c>
      <c r="D12" s="178"/>
      <c r="E12" s="167" t="s">
        <v>189</v>
      </c>
      <c r="O12" s="186" t="s">
        <v>197</v>
      </c>
      <c r="P12" s="186" t="s">
        <v>198</v>
      </c>
      <c r="Q12" s="186" t="s">
        <v>199</v>
      </c>
      <c r="R12" s="186" t="s">
        <v>200</v>
      </c>
      <c r="S12" s="186" t="s">
        <v>201</v>
      </c>
      <c r="T12" s="186" t="s">
        <v>202</v>
      </c>
      <c r="U12" s="186" t="s">
        <v>203</v>
      </c>
      <c r="V12" s="186" t="s">
        <v>204</v>
      </c>
      <c r="W12" s="186" t="s">
        <v>205</v>
      </c>
      <c r="X12" s="186" t="s">
        <v>206</v>
      </c>
      <c r="Y12" s="186" t="s">
        <v>207</v>
      </c>
      <c r="Z12" s="186" t="s">
        <v>1170</v>
      </c>
      <c r="AA12" s="186" t="s">
        <v>1222</v>
      </c>
    </row>
    <row r="13" spans="1:27" s="167" customFormat="1" ht="15" hidden="1" customHeight="1" outlineLevel="1" x14ac:dyDescent="0.25">
      <c r="A13" s="166" t="s">
        <v>208</v>
      </c>
      <c r="B13" s="171" t="s">
        <v>166</v>
      </c>
      <c r="C13" s="177" t="s">
        <v>167</v>
      </c>
      <c r="D13" s="178"/>
      <c r="M13" s="187" t="s">
        <v>1223</v>
      </c>
      <c r="N13" s="187" t="s">
        <v>1224</v>
      </c>
      <c r="O13" s="218" t="s">
        <v>1225</v>
      </c>
      <c r="P13" s="218" t="s">
        <v>1226</v>
      </c>
      <c r="Q13" s="218" t="s">
        <v>1227</v>
      </c>
      <c r="R13" s="218" t="s">
        <v>1228</v>
      </c>
      <c r="S13" s="218" t="s">
        <v>1229</v>
      </c>
      <c r="T13" s="218" t="s">
        <v>1230</v>
      </c>
      <c r="U13" s="218" t="s">
        <v>1231</v>
      </c>
      <c r="V13" s="218" t="s">
        <v>1232</v>
      </c>
      <c r="W13" s="218" t="s">
        <v>1233</v>
      </c>
      <c r="X13" s="218" t="s">
        <v>1234</v>
      </c>
      <c r="Y13" s="218" t="s">
        <v>1235</v>
      </c>
      <c r="Z13" s="218" t="s">
        <v>244</v>
      </c>
      <c r="AA13" s="218" t="s">
        <v>1236</v>
      </c>
    </row>
    <row r="14" spans="1:27" s="167" customFormat="1" ht="15" hidden="1" customHeight="1" outlineLevel="1" x14ac:dyDescent="0.25">
      <c r="A14" s="188" t="s">
        <v>222</v>
      </c>
      <c r="B14" s="95" t="s">
        <v>223</v>
      </c>
      <c r="C14" s="177" t="s">
        <v>172</v>
      </c>
      <c r="D14" s="178"/>
      <c r="E14" s="368" t="s">
        <v>1237</v>
      </c>
      <c r="F14" s="367" t="s">
        <v>1238</v>
      </c>
      <c r="G14" s="189" t="s">
        <v>1239</v>
      </c>
      <c r="M14" s="187" t="s">
        <v>1240</v>
      </c>
      <c r="N14" s="187" t="s">
        <v>1241</v>
      </c>
      <c r="O14" s="219" t="s">
        <v>170</v>
      </c>
      <c r="P14" s="219" t="s">
        <v>170</v>
      </c>
      <c r="Q14" s="219" t="s">
        <v>170</v>
      </c>
      <c r="R14" s="219" t="s">
        <v>170</v>
      </c>
      <c r="S14" s="219" t="s">
        <v>170</v>
      </c>
      <c r="T14" s="219" t="s">
        <v>170</v>
      </c>
      <c r="U14" s="219" t="s">
        <v>170</v>
      </c>
      <c r="V14" s="219" t="s">
        <v>170</v>
      </c>
      <c r="W14" s="219" t="s">
        <v>170</v>
      </c>
      <c r="X14" s="219" t="s">
        <v>170</v>
      </c>
      <c r="Y14" s="219" t="s">
        <v>170</v>
      </c>
      <c r="Z14" s="219" t="s">
        <v>170</v>
      </c>
      <c r="AA14" s="219" t="s">
        <v>170</v>
      </c>
    </row>
    <row r="15" spans="1:27" s="167" customFormat="1" ht="15" hidden="1" customHeight="1" outlineLevel="1" x14ac:dyDescent="0.25">
      <c r="A15" s="190" t="s">
        <v>225</v>
      </c>
      <c r="B15" s="191"/>
      <c r="O15" s="220" t="s">
        <v>1206</v>
      </c>
      <c r="P15" s="220" t="s">
        <v>1206</v>
      </c>
      <c r="Q15" s="220" t="s">
        <v>1206</v>
      </c>
      <c r="R15" s="220" t="s">
        <v>1206</v>
      </c>
      <c r="S15" s="220" t="s">
        <v>1206</v>
      </c>
      <c r="T15" s="220" t="s">
        <v>1206</v>
      </c>
      <c r="U15" s="220" t="s">
        <v>1206</v>
      </c>
      <c r="V15" s="220" t="s">
        <v>1206</v>
      </c>
      <c r="W15" s="220" t="s">
        <v>1206</v>
      </c>
      <c r="X15" s="220" t="s">
        <v>1206</v>
      </c>
      <c r="Y15" s="220" t="s">
        <v>1206</v>
      </c>
      <c r="Z15" s="220" t="s">
        <v>1206</v>
      </c>
      <c r="AA15" s="220"/>
    </row>
    <row r="16" spans="1:27" s="167" customFormat="1" ht="15" hidden="1" customHeight="1" outlineLevel="1" x14ac:dyDescent="0.25">
      <c r="A16" s="166" t="s">
        <v>171</v>
      </c>
      <c r="B16" s="221" t="s">
        <v>1200</v>
      </c>
      <c r="C16" s="178" t="s">
        <v>228</v>
      </c>
      <c r="D16" s="167" t="s">
        <v>1242</v>
      </c>
      <c r="N16" t="s">
        <v>46</v>
      </c>
      <c r="O16" t="s">
        <v>1225</v>
      </c>
      <c r="P16" t="s">
        <v>1226</v>
      </c>
      <c r="Q16" t="s">
        <v>1227</v>
      </c>
      <c r="R16" t="s">
        <v>1228</v>
      </c>
      <c r="S16" t="s">
        <v>1229</v>
      </c>
      <c r="T16" t="s">
        <v>1230</v>
      </c>
      <c r="U16" t="s">
        <v>1231</v>
      </c>
      <c r="V16" t="s">
        <v>1232</v>
      </c>
      <c r="W16" t="s">
        <v>1233</v>
      </c>
      <c r="X16" t="s">
        <v>1234</v>
      </c>
      <c r="Y16" t="s">
        <v>1235</v>
      </c>
      <c r="Z16" t="s">
        <v>244</v>
      </c>
      <c r="AA16" t="s">
        <v>244</v>
      </c>
    </row>
    <row r="17" spans="1:27" s="167" customFormat="1" ht="15" hidden="1" customHeight="1" outlineLevel="1" x14ac:dyDescent="0.25">
      <c r="A17" s="192" t="s">
        <v>179</v>
      </c>
      <c r="B17" s="221" t="s">
        <v>180</v>
      </c>
      <c r="C17" s="178" t="s">
        <v>228</v>
      </c>
      <c r="D17" s="167" t="s">
        <v>1200</v>
      </c>
      <c r="N17" t="s">
        <v>46</v>
      </c>
      <c r="O17" t="s">
        <v>170</v>
      </c>
      <c r="P17" t="s">
        <v>170</v>
      </c>
      <c r="Q17" t="s">
        <v>170</v>
      </c>
      <c r="R17" t="s">
        <v>170</v>
      </c>
      <c r="S17" t="s">
        <v>170</v>
      </c>
      <c r="T17" t="s">
        <v>170</v>
      </c>
      <c r="U17" t="s">
        <v>170</v>
      </c>
      <c r="V17" t="s">
        <v>170</v>
      </c>
      <c r="W17" t="s">
        <v>170</v>
      </c>
      <c r="X17" t="s">
        <v>170</v>
      </c>
      <c r="Y17" t="s">
        <v>170</v>
      </c>
      <c r="Z17" t="s">
        <v>170</v>
      </c>
      <c r="AA17" t="s">
        <v>170</v>
      </c>
    </row>
    <row r="18" spans="1:27" s="167" customFormat="1" ht="15" hidden="1" customHeight="1" outlineLevel="1" x14ac:dyDescent="0.25">
      <c r="A18" s="174" t="s">
        <v>230</v>
      </c>
      <c r="B18" s="193" t="s">
        <v>231</v>
      </c>
      <c r="N18" t="s">
        <v>46</v>
      </c>
      <c r="O18" t="s">
        <v>1206</v>
      </c>
      <c r="P18" t="s">
        <v>1206</v>
      </c>
      <c r="Q18" t="s">
        <v>1206</v>
      </c>
      <c r="R18" t="s">
        <v>1206</v>
      </c>
      <c r="S18" t="s">
        <v>1206</v>
      </c>
      <c r="T18" t="s">
        <v>1206</v>
      </c>
      <c r="U18" t="s">
        <v>1206</v>
      </c>
      <c r="V18" t="s">
        <v>1206</v>
      </c>
      <c r="W18" t="s">
        <v>1206</v>
      </c>
      <c r="X18" t="s">
        <v>1206</v>
      </c>
      <c r="Y18" t="s">
        <v>1206</v>
      </c>
      <c r="Z18" t="s">
        <v>1206</v>
      </c>
      <c r="AA18" t="s">
        <v>1206</v>
      </c>
    </row>
    <row r="19" spans="1:27" s="167" customFormat="1" ht="9.9" hidden="1" customHeight="1" outlineLevel="1" x14ac:dyDescent="0.25">
      <c r="N19" t="s">
        <v>1243</v>
      </c>
      <c r="O19" t="s">
        <v>1207</v>
      </c>
      <c r="P19" t="s">
        <v>1207</v>
      </c>
      <c r="Q19" t="s">
        <v>1207</v>
      </c>
      <c r="R19" t="s">
        <v>1207</v>
      </c>
      <c r="S19" t="s">
        <v>1207</v>
      </c>
      <c r="T19" t="s">
        <v>1207</v>
      </c>
      <c r="U19" t="s">
        <v>1207</v>
      </c>
      <c r="V19" t="s">
        <v>1207</v>
      </c>
      <c r="W19" t="s">
        <v>1207</v>
      </c>
      <c r="X19" t="s">
        <v>1207</v>
      </c>
      <c r="Y19" t="s">
        <v>1207</v>
      </c>
      <c r="Z19" t="s">
        <v>1207</v>
      </c>
      <c r="AA19" t="s">
        <v>1244</v>
      </c>
    </row>
    <row r="20" spans="1:27" s="77" customFormat="1" ht="6.9" customHeight="1" collapsed="1" thickBot="1" x14ac:dyDescent="0.3">
      <c r="A20" s="167"/>
      <c r="B20" s="167"/>
      <c r="C20" s="167"/>
      <c r="D20" s="167"/>
      <c r="E20" s="167"/>
      <c r="F20" s="167"/>
      <c r="G20" s="167"/>
      <c r="H20" s="167"/>
      <c r="I20" s="167"/>
      <c r="J20" s="167"/>
      <c r="K20" s="167"/>
    </row>
    <row r="21" spans="1:27" s="77" customFormat="1" ht="15" customHeight="1" thickBot="1" x14ac:dyDescent="0.3">
      <c r="A21" s="194" t="s">
        <v>180</v>
      </c>
      <c r="B21" s="194" t="s">
        <v>180</v>
      </c>
      <c r="C21" s="195" t="s">
        <v>170</v>
      </c>
      <c r="D21" s="167"/>
      <c r="E21" s="184" t="s">
        <v>1245</v>
      </c>
      <c r="F21" s="167"/>
      <c r="G21" s="167"/>
      <c r="H21" s="167"/>
      <c r="I21" s="167"/>
      <c r="J21" s="167"/>
      <c r="K21" s="167"/>
      <c r="M21" s="368" t="s">
        <v>1246</v>
      </c>
      <c r="N21" s="367" t="s">
        <v>1196</v>
      </c>
    </row>
    <row r="22" spans="1:27" s="77" customFormat="1" ht="15" customHeight="1" thickBot="1" x14ac:dyDescent="0.3">
      <c r="A22" s="194">
        <v>1</v>
      </c>
      <c r="B22" s="194" t="s">
        <v>1221</v>
      </c>
      <c r="C22" s="194" t="s">
        <v>227</v>
      </c>
      <c r="D22" s="167"/>
      <c r="E22" s="167"/>
      <c r="F22" s="167"/>
      <c r="G22" s="167"/>
      <c r="H22" s="167"/>
      <c r="I22" s="167"/>
      <c r="J22" s="167"/>
      <c r="K22" s="167"/>
      <c r="M22" s="368" t="s">
        <v>1247</v>
      </c>
      <c r="N22" s="367" t="s">
        <v>1200</v>
      </c>
      <c r="O22" s="189" t="s">
        <v>1248</v>
      </c>
    </row>
    <row r="23" spans="1:27" s="77" customFormat="1" ht="15" customHeight="1" thickBot="1" x14ac:dyDescent="0.3">
      <c r="A23" s="194">
        <v>2</v>
      </c>
      <c r="B23" s="194" t="s">
        <v>1216</v>
      </c>
      <c r="C23" s="194" t="s">
        <v>1249</v>
      </c>
      <c r="D23" s="167"/>
      <c r="E23" s="167"/>
      <c r="F23" s="167"/>
      <c r="G23" s="167"/>
      <c r="H23" s="167"/>
      <c r="I23" s="167"/>
      <c r="J23" s="167"/>
      <c r="K23" s="167"/>
      <c r="M23" s="368" t="s">
        <v>1250</v>
      </c>
      <c r="N23" s="367" t="s">
        <v>180</v>
      </c>
      <c r="O23" s="189" t="s">
        <v>1251</v>
      </c>
      <c r="T23" s="196"/>
      <c r="U23" s="197" t="s">
        <v>1252</v>
      </c>
    </row>
    <row r="24" spans="1:27" s="77" customFormat="1" ht="15" customHeight="1" thickBot="1" x14ac:dyDescent="0.3">
      <c r="A24" s="194">
        <v>3</v>
      </c>
      <c r="B24" s="194" t="s">
        <v>1253</v>
      </c>
      <c r="C24" s="194" t="s">
        <v>1254</v>
      </c>
      <c r="D24" s="167"/>
      <c r="E24" s="167"/>
      <c r="F24" s="167"/>
      <c r="G24" s="167"/>
      <c r="H24" s="167"/>
      <c r="I24" s="167"/>
      <c r="J24" s="167"/>
      <c r="K24" s="167"/>
      <c r="M24" s="368" t="s">
        <v>1255</v>
      </c>
      <c r="N24" s="367" t="s">
        <v>1236</v>
      </c>
      <c r="O24" s="189" t="s">
        <v>1248</v>
      </c>
      <c r="T24" s="198"/>
      <c r="U24" s="197" t="s">
        <v>1256</v>
      </c>
    </row>
    <row r="25" spans="1:27" s="77" customFormat="1" ht="15" customHeight="1" thickBot="1" x14ac:dyDescent="0.3">
      <c r="A25" s="167"/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M25" s="368" t="s">
        <v>1257</v>
      </c>
      <c r="N25" s="367" t="s">
        <v>170</v>
      </c>
      <c r="O25" s="189" t="s">
        <v>242</v>
      </c>
    </row>
    <row r="26" spans="1:27" s="77" customFormat="1" ht="15" customHeight="1" thickBot="1" x14ac:dyDescent="0.3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N26" s="367" t="s">
        <v>140</v>
      </c>
      <c r="O26" s="189" t="s">
        <v>1258</v>
      </c>
    </row>
    <row r="27" spans="1:27" s="77" customFormat="1" ht="15" customHeight="1" thickBot="1" x14ac:dyDescent="0.3">
      <c r="A27" s="167"/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P27" s="199" t="s">
        <v>1259</v>
      </c>
    </row>
    <row r="28" spans="1:27" s="77" customFormat="1" ht="8.4" customHeight="1" thickBot="1" x14ac:dyDescent="0.3">
      <c r="A28" s="167"/>
      <c r="B28" s="167"/>
      <c r="C28" s="167"/>
      <c r="D28" s="182" t="s">
        <v>178</v>
      </c>
      <c r="E28" s="183" t="s">
        <v>159</v>
      </c>
      <c r="F28" s="167"/>
      <c r="G28" s="167"/>
      <c r="H28" s="167"/>
      <c r="I28" s="167"/>
      <c r="J28" s="167"/>
      <c r="K28" s="167"/>
      <c r="M28" s="369"/>
      <c r="N28" s="370"/>
    </row>
    <row r="29" spans="1:27" s="77" customFormat="1" ht="29.1" customHeight="1" thickBot="1" x14ac:dyDescent="0.3">
      <c r="A29" s="167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M29" s="200" t="s">
        <v>1260</v>
      </c>
      <c r="N29" s="201"/>
      <c r="P29" s="199" t="s">
        <v>1261</v>
      </c>
    </row>
    <row r="30" spans="1:27" s="77" customFormat="1" ht="23.1" customHeight="1" x14ac:dyDescent="0.25">
      <c r="A30" s="167"/>
      <c r="B30" s="167"/>
      <c r="C30" s="167"/>
      <c r="D30" s="167"/>
      <c r="E30" s="167"/>
      <c r="F30" s="167"/>
      <c r="G30" s="222"/>
      <c r="H30" s="222"/>
      <c r="I30" s="222"/>
      <c r="J30" s="222"/>
      <c r="K30" s="222"/>
      <c r="M30" s="371"/>
      <c r="N30" s="372"/>
      <c r="O30" s="223" t="s">
        <v>1251</v>
      </c>
      <c r="P30" s="223" t="s">
        <v>1251</v>
      </c>
      <c r="Q30" s="223" t="s">
        <v>1251</v>
      </c>
      <c r="R30" s="223" t="s">
        <v>1251</v>
      </c>
      <c r="S30" s="223" t="s">
        <v>1251</v>
      </c>
      <c r="T30" s="223" t="s">
        <v>1251</v>
      </c>
      <c r="U30" s="223" t="s">
        <v>1251</v>
      </c>
      <c r="V30" s="223" t="s">
        <v>1251</v>
      </c>
      <c r="W30" s="223" t="s">
        <v>1251</v>
      </c>
      <c r="X30" s="223" t="s">
        <v>1251</v>
      </c>
      <c r="Y30" s="223" t="s">
        <v>1251</v>
      </c>
      <c r="Z30" s="223" t="s">
        <v>1251</v>
      </c>
      <c r="AA30" s="223" t="s">
        <v>1251</v>
      </c>
    </row>
    <row r="31" spans="1:27" s="77" customFormat="1" ht="12.6" customHeight="1" thickBot="1" x14ac:dyDescent="0.3">
      <c r="A31" s="167"/>
      <c r="B31" s="167"/>
      <c r="C31" s="167"/>
      <c r="D31" s="167"/>
      <c r="E31" s="167"/>
      <c r="F31" s="167"/>
      <c r="G31" s="222"/>
      <c r="H31" s="222"/>
      <c r="I31" s="222"/>
      <c r="J31" s="222"/>
      <c r="K31" s="222"/>
      <c r="M31" s="224" t="s">
        <v>1262</v>
      </c>
      <c r="N31" s="225" t="s">
        <v>1263</v>
      </c>
      <c r="O31" s="226" t="s">
        <v>1264</v>
      </c>
      <c r="P31" s="226" t="s">
        <v>1265</v>
      </c>
      <c r="Q31" s="226" t="s">
        <v>1266</v>
      </c>
      <c r="R31" s="226" t="s">
        <v>1267</v>
      </c>
      <c r="S31" s="226" t="s">
        <v>1268</v>
      </c>
      <c r="T31" s="226" t="s">
        <v>1269</v>
      </c>
      <c r="U31" s="226" t="s">
        <v>1270</v>
      </c>
      <c r="V31" s="226" t="s">
        <v>1271</v>
      </c>
      <c r="W31" s="226" t="s">
        <v>1272</v>
      </c>
      <c r="X31" s="226" t="s">
        <v>1273</v>
      </c>
      <c r="Y31" s="226" t="s">
        <v>1274</v>
      </c>
      <c r="Z31" s="226" t="s">
        <v>1275</v>
      </c>
      <c r="AA31" s="226" t="s">
        <v>1258</v>
      </c>
    </row>
    <row r="32" spans="1:27" ht="9.9" customHeight="1" x14ac:dyDescent="0.2">
      <c r="G32" s="227"/>
      <c r="H32" s="227"/>
    </row>
    <row r="33" spans="7:27" ht="15" customHeight="1" x14ac:dyDescent="0.25">
      <c r="G33" s="227"/>
      <c r="H33" s="227"/>
      <c r="I33" s="228"/>
      <c r="J33" s="228"/>
      <c r="K33" s="228"/>
      <c r="M33" s="202" t="s">
        <v>1276</v>
      </c>
      <c r="N33" s="203" t="s">
        <v>1277</v>
      </c>
      <c r="O33" s="203">
        <v>763065.27</v>
      </c>
      <c r="P33" s="203">
        <v>764088.77</v>
      </c>
      <c r="Q33" s="203">
        <v>765843.02</v>
      </c>
      <c r="R33" s="203">
        <v>766998.99</v>
      </c>
      <c r="S33" s="203">
        <v>768091.29</v>
      </c>
      <c r="T33" s="203">
        <v>768968.04</v>
      </c>
      <c r="U33" s="203">
        <v>769654.97</v>
      </c>
      <c r="V33" s="203">
        <v>770001.49</v>
      </c>
      <c r="W33" s="203">
        <v>770903.15</v>
      </c>
      <c r="X33" s="203">
        <v>772093.17</v>
      </c>
      <c r="Y33" s="203">
        <v>772922.92</v>
      </c>
      <c r="Z33" s="203">
        <v>774322.94</v>
      </c>
      <c r="AA33" s="203">
        <v>9226954.0199999996</v>
      </c>
    </row>
    <row r="34" spans="7:27" ht="15" customHeight="1" x14ac:dyDescent="0.25">
      <c r="G34" s="227"/>
      <c r="H34" s="227"/>
      <c r="I34" s="228"/>
      <c r="J34" s="228"/>
      <c r="K34" s="228"/>
      <c r="M34" s="204" t="s">
        <v>1278</v>
      </c>
      <c r="N34" s="205" t="s">
        <v>1279</v>
      </c>
      <c r="O34" s="265">
        <v>763065.27</v>
      </c>
      <c r="P34" s="265">
        <v>764088.77</v>
      </c>
      <c r="Q34" s="265">
        <v>765843.02</v>
      </c>
      <c r="R34" s="265">
        <v>766998.99</v>
      </c>
      <c r="S34" s="265">
        <v>768091.29</v>
      </c>
      <c r="T34" s="265">
        <v>768968.04</v>
      </c>
      <c r="U34" s="265">
        <v>769654.97</v>
      </c>
      <c r="V34" s="265">
        <v>770001.49</v>
      </c>
      <c r="W34" s="265">
        <v>770903.15</v>
      </c>
      <c r="X34" s="265">
        <v>772093.17</v>
      </c>
      <c r="Y34" s="265">
        <v>772922.92</v>
      </c>
      <c r="Z34" s="265">
        <v>774322.94</v>
      </c>
      <c r="AA34" s="206">
        <v>9226954.0199999996</v>
      </c>
    </row>
    <row r="35" spans="7:27" ht="15" customHeight="1" x14ac:dyDescent="0.25">
      <c r="G35" s="227"/>
      <c r="H35" s="227"/>
      <c r="I35" s="228"/>
      <c r="J35" s="228"/>
      <c r="K35" s="228"/>
      <c r="M35" s="202" t="s">
        <v>1280</v>
      </c>
      <c r="N35" s="203" t="s">
        <v>1281</v>
      </c>
      <c r="O35" s="203">
        <v>82029.960000000006</v>
      </c>
      <c r="P35" s="203">
        <v>82110.67</v>
      </c>
      <c r="Q35" s="203">
        <v>82183.740000000005</v>
      </c>
      <c r="R35" s="203">
        <v>82264.759999999995</v>
      </c>
      <c r="S35" s="203">
        <v>82343.28</v>
      </c>
      <c r="T35" s="203">
        <v>82424.69</v>
      </c>
      <c r="U35" s="203">
        <v>82503.13</v>
      </c>
      <c r="V35" s="203">
        <v>82585.09</v>
      </c>
      <c r="W35" s="203">
        <v>82665.850000000006</v>
      </c>
      <c r="X35" s="203">
        <v>82744.23</v>
      </c>
      <c r="Y35" s="203">
        <v>82824.800000000003</v>
      </c>
      <c r="Z35" s="203">
        <v>82902.89</v>
      </c>
      <c r="AA35" s="203">
        <v>989583.09</v>
      </c>
    </row>
    <row r="36" spans="7:27" ht="15" customHeight="1" x14ac:dyDescent="0.25">
      <c r="G36" s="227"/>
      <c r="H36" s="227"/>
      <c r="I36" s="228"/>
      <c r="J36" s="228"/>
      <c r="K36" s="228"/>
      <c r="M36" s="204" t="s">
        <v>1282</v>
      </c>
      <c r="N36" s="205" t="s">
        <v>1283</v>
      </c>
      <c r="O36" s="265">
        <v>82029.960000000006</v>
      </c>
      <c r="P36" s="265">
        <v>82110.67</v>
      </c>
      <c r="Q36" s="265">
        <v>82183.740000000005</v>
      </c>
      <c r="R36" s="265">
        <v>82264.759999999995</v>
      </c>
      <c r="S36" s="265">
        <v>82343.28</v>
      </c>
      <c r="T36" s="265">
        <v>82424.69</v>
      </c>
      <c r="U36" s="265">
        <v>82503.13</v>
      </c>
      <c r="V36" s="265">
        <v>82585.09</v>
      </c>
      <c r="W36" s="265">
        <v>82665.850000000006</v>
      </c>
      <c r="X36" s="265">
        <v>82744.23</v>
      </c>
      <c r="Y36" s="265">
        <v>82824.800000000003</v>
      </c>
      <c r="Z36" s="265">
        <v>82902.89</v>
      </c>
      <c r="AA36" s="206">
        <v>989583.09</v>
      </c>
    </row>
    <row r="37" spans="7:27" ht="15" customHeight="1" x14ac:dyDescent="0.25">
      <c r="G37" s="227"/>
      <c r="H37" s="227"/>
      <c r="I37" s="228"/>
      <c r="J37" s="228"/>
      <c r="K37" s="228"/>
      <c r="M37" s="202" t="s">
        <v>1284</v>
      </c>
      <c r="N37" s="203" t="s">
        <v>1285</v>
      </c>
      <c r="O37" s="203">
        <v>1325.82</v>
      </c>
      <c r="P37" s="203">
        <v>1325.57</v>
      </c>
      <c r="Q37" s="203">
        <v>1325.33</v>
      </c>
      <c r="R37" s="203">
        <v>1325.08</v>
      </c>
      <c r="S37" s="203">
        <v>1324.84</v>
      </c>
      <c r="T37" s="203">
        <v>1324.62</v>
      </c>
      <c r="U37" s="203">
        <v>1324.41</v>
      </c>
      <c r="V37" s="203">
        <v>1324.22</v>
      </c>
      <c r="W37" s="203">
        <v>1324.05</v>
      </c>
      <c r="X37" s="203">
        <v>1323.89</v>
      </c>
      <c r="Y37" s="203">
        <v>1323.74</v>
      </c>
      <c r="Z37" s="203">
        <v>1323.61</v>
      </c>
      <c r="AA37" s="203">
        <v>15895.179999999998</v>
      </c>
    </row>
    <row r="38" spans="7:27" ht="15" customHeight="1" x14ac:dyDescent="0.25">
      <c r="G38" s="227"/>
      <c r="H38" s="227"/>
      <c r="I38" s="228"/>
      <c r="J38" s="228"/>
      <c r="K38" s="228"/>
      <c r="M38" s="204" t="s">
        <v>1286</v>
      </c>
      <c r="N38" s="205" t="s">
        <v>1287</v>
      </c>
      <c r="O38" s="265">
        <v>14</v>
      </c>
      <c r="P38" s="265">
        <v>14</v>
      </c>
      <c r="Q38" s="265">
        <v>14</v>
      </c>
      <c r="R38" s="265">
        <v>14</v>
      </c>
      <c r="S38" s="265">
        <v>14</v>
      </c>
      <c r="T38" s="265">
        <v>14</v>
      </c>
      <c r="U38" s="265">
        <v>14</v>
      </c>
      <c r="V38" s="265">
        <v>14</v>
      </c>
      <c r="W38" s="265">
        <v>14</v>
      </c>
      <c r="X38" s="265">
        <v>14</v>
      </c>
      <c r="Y38" s="265">
        <v>14</v>
      </c>
      <c r="Z38" s="265">
        <v>14</v>
      </c>
      <c r="AA38" s="206">
        <v>168</v>
      </c>
    </row>
    <row r="39" spans="7:27" ht="15" customHeight="1" x14ac:dyDescent="0.25">
      <c r="G39" s="227"/>
      <c r="H39" s="227"/>
      <c r="I39" s="228"/>
      <c r="J39" s="228"/>
      <c r="K39" s="228"/>
      <c r="M39" s="204" t="s">
        <v>1288</v>
      </c>
      <c r="N39" s="205" t="s">
        <v>1289</v>
      </c>
      <c r="O39" s="265">
        <v>1311.82</v>
      </c>
      <c r="P39" s="265">
        <v>1311.57</v>
      </c>
      <c r="Q39" s="265">
        <v>1311.33</v>
      </c>
      <c r="R39" s="265">
        <v>1311.08</v>
      </c>
      <c r="S39" s="265">
        <v>1310.84</v>
      </c>
      <c r="T39" s="265">
        <v>1310.6199999999999</v>
      </c>
      <c r="U39" s="265">
        <v>1310.4100000000001</v>
      </c>
      <c r="V39" s="265">
        <v>1310.22</v>
      </c>
      <c r="W39" s="265">
        <v>1310.05</v>
      </c>
      <c r="X39" s="265">
        <v>1309.8900000000001</v>
      </c>
      <c r="Y39" s="265">
        <v>1309.74</v>
      </c>
      <c r="Z39" s="265">
        <v>1309.6099999999999</v>
      </c>
      <c r="AA39" s="206">
        <v>15727.179999999998</v>
      </c>
    </row>
    <row r="40" spans="7:27" ht="15" customHeight="1" x14ac:dyDescent="0.25">
      <c r="G40" s="227"/>
      <c r="H40" s="227"/>
      <c r="I40" s="228"/>
      <c r="J40" s="228"/>
      <c r="K40" s="228"/>
      <c r="M40" s="202" t="s">
        <v>1290</v>
      </c>
      <c r="N40" s="203" t="s">
        <v>1291</v>
      </c>
      <c r="O40" s="203">
        <v>9706.2999999999993</v>
      </c>
      <c r="P40" s="203">
        <v>9710.4</v>
      </c>
      <c r="Q40" s="203">
        <v>9723.94</v>
      </c>
      <c r="R40" s="203">
        <v>9724</v>
      </c>
      <c r="S40" s="203">
        <v>9731.8700000000008</v>
      </c>
      <c r="T40" s="203">
        <v>9737.9</v>
      </c>
      <c r="U40" s="203">
        <v>9744.74</v>
      </c>
      <c r="V40" s="203">
        <v>9747.74</v>
      </c>
      <c r="W40" s="203">
        <v>9753.7199999999993</v>
      </c>
      <c r="X40" s="203">
        <v>9760.51</v>
      </c>
      <c r="Y40" s="203">
        <v>9769.4699999999993</v>
      </c>
      <c r="Z40" s="203">
        <v>9771.24</v>
      </c>
      <c r="AA40" s="203">
        <v>116881.83000000002</v>
      </c>
    </row>
    <row r="41" spans="7:27" ht="15" customHeight="1" x14ac:dyDescent="0.25">
      <c r="G41" s="227"/>
      <c r="H41" s="227"/>
      <c r="I41" s="228"/>
      <c r="J41" s="228"/>
      <c r="K41" s="228"/>
      <c r="M41" s="204" t="s">
        <v>1292</v>
      </c>
      <c r="N41" s="205" t="s">
        <v>1293</v>
      </c>
      <c r="O41" s="265">
        <v>9706.2999999999993</v>
      </c>
      <c r="P41" s="265">
        <v>9710.4</v>
      </c>
      <c r="Q41" s="265">
        <v>9723.94</v>
      </c>
      <c r="R41" s="265">
        <v>9724</v>
      </c>
      <c r="S41" s="265">
        <v>9731.8700000000008</v>
      </c>
      <c r="T41" s="265">
        <v>9737.9</v>
      </c>
      <c r="U41" s="265">
        <v>9744.74</v>
      </c>
      <c r="V41" s="265">
        <v>9747.74</v>
      </c>
      <c r="W41" s="265">
        <v>9753.7199999999993</v>
      </c>
      <c r="X41" s="265">
        <v>9760.51</v>
      </c>
      <c r="Y41" s="265">
        <v>9769.4699999999993</v>
      </c>
      <c r="Z41" s="265">
        <v>9771.24</v>
      </c>
      <c r="AA41" s="206">
        <v>116881.83000000002</v>
      </c>
    </row>
    <row r="42" spans="7:27" ht="15" customHeight="1" x14ac:dyDescent="0.25">
      <c r="G42" s="227"/>
      <c r="H42" s="227"/>
      <c r="I42" s="228"/>
      <c r="J42" s="228"/>
      <c r="K42" s="228"/>
      <c r="M42" s="202" t="s">
        <v>1197</v>
      </c>
      <c r="N42" s="203" t="s">
        <v>1294</v>
      </c>
      <c r="O42" s="203">
        <v>856127.35</v>
      </c>
      <c r="P42" s="203">
        <v>857235.41</v>
      </c>
      <c r="Q42" s="203">
        <v>859076.03</v>
      </c>
      <c r="R42" s="203">
        <v>860312.83</v>
      </c>
      <c r="S42" s="203">
        <v>861491.28</v>
      </c>
      <c r="T42" s="203">
        <v>862455.25</v>
      </c>
      <c r="U42" s="203">
        <v>863227.25</v>
      </c>
      <c r="V42" s="203">
        <v>863658.54</v>
      </c>
      <c r="W42" s="203">
        <v>864646.77</v>
      </c>
      <c r="X42" s="203">
        <v>865921.8</v>
      </c>
      <c r="Y42" s="203">
        <v>866840.93</v>
      </c>
      <c r="Z42" s="203">
        <v>868320.68</v>
      </c>
      <c r="AA42" s="203">
        <v>10349314.120000001</v>
      </c>
    </row>
    <row r="43" spans="7:27" ht="15" customHeight="1" x14ac:dyDescent="0.2">
      <c r="G43" s="227"/>
      <c r="H43" s="227"/>
      <c r="I43" s="228"/>
      <c r="J43" s="228"/>
      <c r="K43" s="228"/>
    </row>
    <row r="44" spans="7:27" ht="15" customHeight="1" x14ac:dyDescent="0.2">
      <c r="G44" s="227"/>
      <c r="H44" s="227"/>
      <c r="I44" s="228"/>
      <c r="J44" s="228"/>
      <c r="K44" s="228"/>
    </row>
    <row r="45" spans="7:27" ht="15" customHeight="1" x14ac:dyDescent="0.2">
      <c r="G45" s="227"/>
      <c r="H45" s="227"/>
      <c r="I45" s="228"/>
      <c r="J45" s="228"/>
      <c r="K45" s="228"/>
    </row>
    <row r="46" spans="7:27" ht="15" customHeight="1" x14ac:dyDescent="0.2">
      <c r="G46" s="227"/>
      <c r="H46" s="227"/>
      <c r="I46" s="228"/>
      <c r="J46" s="228"/>
      <c r="K46" s="228"/>
    </row>
    <row r="47" spans="7:27" ht="15" customHeight="1" x14ac:dyDescent="0.2">
      <c r="G47" s="227"/>
      <c r="H47" s="227"/>
      <c r="I47" s="228"/>
      <c r="J47" s="228"/>
      <c r="K47" s="228"/>
    </row>
    <row r="48" spans="7:27" ht="15" customHeight="1" x14ac:dyDescent="0.2">
      <c r="G48" s="227"/>
      <c r="H48" s="227"/>
      <c r="I48" s="228"/>
      <c r="J48" s="228"/>
      <c r="K48" s="228"/>
    </row>
    <row r="49" spans="7:11" ht="15" customHeight="1" x14ac:dyDescent="0.2">
      <c r="G49" s="227"/>
      <c r="H49" s="227"/>
      <c r="I49" s="228"/>
      <c r="J49" s="228"/>
      <c r="K49" s="228"/>
    </row>
    <row r="50" spans="7:11" ht="15" customHeight="1" x14ac:dyDescent="0.2">
      <c r="G50" s="227"/>
      <c r="H50" s="227"/>
      <c r="I50" s="228"/>
      <c r="J50" s="228"/>
      <c r="K50" s="228"/>
    </row>
    <row r="51" spans="7:11" ht="15" customHeight="1" x14ac:dyDescent="0.2">
      <c r="G51" s="227"/>
      <c r="H51" s="227"/>
      <c r="I51" s="228"/>
      <c r="J51" s="228"/>
      <c r="K51" s="228"/>
    </row>
    <row r="52" spans="7:11" ht="15" customHeight="1" x14ac:dyDescent="0.2">
      <c r="G52" s="227"/>
      <c r="H52" s="227"/>
      <c r="I52" s="228"/>
      <c r="J52" s="228"/>
      <c r="K52" s="228"/>
    </row>
    <row r="53" spans="7:11" ht="15" customHeight="1" x14ac:dyDescent="0.2">
      <c r="G53" s="227"/>
      <c r="H53" s="227"/>
      <c r="I53" s="228"/>
      <c r="J53" s="228"/>
      <c r="K53" s="228"/>
    </row>
    <row r="54" spans="7:11" ht="15" customHeight="1" x14ac:dyDescent="0.2">
      <c r="G54" s="227"/>
      <c r="H54" s="227"/>
      <c r="I54" s="228"/>
      <c r="J54" s="228"/>
      <c r="K54" s="228"/>
    </row>
    <row r="55" spans="7:11" ht="15" customHeight="1" x14ac:dyDescent="0.2">
      <c r="G55" s="227"/>
      <c r="H55" s="227"/>
      <c r="I55" s="228"/>
      <c r="J55" s="228"/>
      <c r="K55" s="228"/>
    </row>
    <row r="56" spans="7:11" ht="15" customHeight="1" x14ac:dyDescent="0.2">
      <c r="G56" s="227"/>
      <c r="H56" s="227"/>
      <c r="I56" s="228"/>
      <c r="J56" s="228"/>
      <c r="K56" s="228"/>
    </row>
    <row r="57" spans="7:11" ht="15" customHeight="1" x14ac:dyDescent="0.2">
      <c r="G57" s="227"/>
      <c r="H57" s="227"/>
      <c r="I57" s="228"/>
      <c r="J57" s="228"/>
      <c r="K57" s="228"/>
    </row>
    <row r="58" spans="7:11" ht="15" customHeight="1" x14ac:dyDescent="0.2">
      <c r="G58" s="227"/>
      <c r="H58" s="227"/>
      <c r="I58" s="228"/>
      <c r="J58" s="228"/>
      <c r="K58" s="228"/>
    </row>
    <row r="59" spans="7:11" ht="15" customHeight="1" x14ac:dyDescent="0.2">
      <c r="G59" s="227"/>
      <c r="H59" s="227"/>
      <c r="I59" s="228"/>
      <c r="J59" s="228"/>
      <c r="K59" s="228"/>
    </row>
    <row r="60" spans="7:11" ht="15" customHeight="1" x14ac:dyDescent="0.2">
      <c r="G60" s="227"/>
      <c r="H60" s="227"/>
      <c r="I60" s="228"/>
      <c r="J60" s="228"/>
      <c r="K60" s="228"/>
    </row>
    <row r="61" spans="7:11" ht="15" customHeight="1" x14ac:dyDescent="0.2">
      <c r="G61" s="227"/>
      <c r="H61" s="227"/>
      <c r="I61" s="228"/>
      <c r="J61" s="228"/>
      <c r="K61" s="228"/>
    </row>
    <row r="62" spans="7:11" ht="15" customHeight="1" x14ac:dyDescent="0.2">
      <c r="G62" s="227"/>
      <c r="H62" s="227"/>
      <c r="I62" s="228"/>
      <c r="J62" s="228"/>
      <c r="K62" s="228"/>
    </row>
    <row r="63" spans="7:11" ht="15" customHeight="1" x14ac:dyDescent="0.2">
      <c r="G63" s="227"/>
      <c r="H63" s="227"/>
      <c r="I63" s="228"/>
      <c r="J63" s="228"/>
      <c r="K63" s="228"/>
    </row>
    <row r="64" spans="7:11" ht="15" customHeight="1" x14ac:dyDescent="0.2">
      <c r="G64" s="227"/>
      <c r="H64" s="227"/>
      <c r="I64" s="228"/>
      <c r="J64" s="228"/>
      <c r="K64" s="228"/>
    </row>
    <row r="65" spans="7:11" ht="15" customHeight="1" x14ac:dyDescent="0.2">
      <c r="G65" s="227"/>
      <c r="H65" s="227"/>
      <c r="I65" s="228"/>
      <c r="J65" s="228"/>
      <c r="K65" s="228"/>
    </row>
    <row r="66" spans="7:11" ht="15" customHeight="1" x14ac:dyDescent="0.2">
      <c r="G66" s="227"/>
      <c r="H66" s="227"/>
      <c r="I66" s="228"/>
      <c r="J66" s="228"/>
      <c r="K66" s="228"/>
    </row>
    <row r="67" spans="7:11" ht="15" customHeight="1" x14ac:dyDescent="0.2">
      <c r="G67" s="227"/>
      <c r="H67" s="227"/>
      <c r="I67" s="228"/>
      <c r="J67" s="228"/>
      <c r="K67" s="228"/>
    </row>
    <row r="68" spans="7:11" ht="15" customHeight="1" x14ac:dyDescent="0.2">
      <c r="G68" s="227"/>
      <c r="H68" s="227"/>
      <c r="I68" s="228"/>
      <c r="J68" s="228"/>
      <c r="K68" s="228"/>
    </row>
    <row r="69" spans="7:11" ht="15" customHeight="1" x14ac:dyDescent="0.2">
      <c r="G69" s="227"/>
      <c r="H69" s="227"/>
      <c r="I69" s="228"/>
      <c r="J69" s="228"/>
      <c r="K69" s="228"/>
    </row>
    <row r="70" spans="7:11" ht="15" customHeight="1" x14ac:dyDescent="0.2">
      <c r="G70" s="227"/>
      <c r="H70" s="227"/>
      <c r="I70" s="228"/>
      <c r="J70" s="228"/>
      <c r="K70" s="228"/>
    </row>
    <row r="71" spans="7:11" ht="15" customHeight="1" x14ac:dyDescent="0.2">
      <c r="G71" s="227"/>
      <c r="H71" s="227"/>
      <c r="I71" s="228"/>
      <c r="J71" s="228"/>
      <c r="K71" s="228"/>
    </row>
    <row r="72" spans="7:11" ht="15" customHeight="1" x14ac:dyDescent="0.2">
      <c r="G72" s="227"/>
      <c r="H72" s="227"/>
      <c r="I72" s="228"/>
      <c r="J72" s="228"/>
      <c r="K72" s="228"/>
    </row>
    <row r="73" spans="7:11" ht="15" customHeight="1" x14ac:dyDescent="0.2">
      <c r="G73" s="227"/>
      <c r="H73" s="227"/>
      <c r="I73" s="228"/>
      <c r="J73" s="228"/>
      <c r="K73" s="228"/>
    </row>
    <row r="74" spans="7:11" ht="15" customHeight="1" x14ac:dyDescent="0.2">
      <c r="G74" s="227"/>
      <c r="H74" s="227"/>
      <c r="I74" s="228"/>
      <c r="J74" s="228"/>
      <c r="K74" s="228"/>
    </row>
    <row r="75" spans="7:11" ht="15" customHeight="1" x14ac:dyDescent="0.2">
      <c r="G75" s="227"/>
      <c r="H75" s="227"/>
      <c r="I75" s="228"/>
      <c r="J75" s="228"/>
      <c r="K75" s="228"/>
    </row>
    <row r="76" spans="7:11" ht="15" customHeight="1" x14ac:dyDescent="0.2">
      <c r="G76" s="227"/>
      <c r="H76" s="227"/>
      <c r="I76" s="228"/>
      <c r="J76" s="228"/>
      <c r="K76" s="228"/>
    </row>
    <row r="77" spans="7:11" ht="15" customHeight="1" x14ac:dyDescent="0.2">
      <c r="G77" s="227"/>
      <c r="H77" s="227"/>
      <c r="I77" s="228"/>
      <c r="J77" s="228"/>
      <c r="K77" s="228"/>
    </row>
    <row r="78" spans="7:11" ht="15" customHeight="1" x14ac:dyDescent="0.2">
      <c r="G78" s="227"/>
      <c r="H78" s="227"/>
      <c r="I78" s="228"/>
      <c r="J78" s="228"/>
      <c r="K78" s="228"/>
    </row>
    <row r="79" spans="7:11" ht="15" customHeight="1" x14ac:dyDescent="0.2">
      <c r="G79" s="227"/>
      <c r="H79" s="227"/>
      <c r="I79" s="228"/>
      <c r="J79" s="228"/>
      <c r="K79" s="228"/>
    </row>
    <row r="80" spans="7:11" ht="15" customHeight="1" x14ac:dyDescent="0.2">
      <c r="G80" s="227"/>
      <c r="H80" s="227"/>
      <c r="I80" s="228"/>
      <c r="J80" s="228"/>
      <c r="K80" s="228"/>
    </row>
    <row r="81" spans="7:11" ht="15" customHeight="1" x14ac:dyDescent="0.2">
      <c r="G81" s="227"/>
      <c r="H81" s="227"/>
      <c r="I81" s="228"/>
      <c r="J81" s="228"/>
      <c r="K81" s="228"/>
    </row>
    <row r="82" spans="7:11" ht="15" customHeight="1" x14ac:dyDescent="0.2">
      <c r="G82" s="227"/>
      <c r="H82" s="227"/>
      <c r="I82" s="228"/>
      <c r="J82" s="228"/>
      <c r="K82" s="228"/>
    </row>
    <row r="83" spans="7:11" ht="15" customHeight="1" x14ac:dyDescent="0.2">
      <c r="G83" s="227"/>
      <c r="H83" s="227"/>
      <c r="I83" s="228"/>
      <c r="J83" s="228"/>
      <c r="K83" s="228"/>
    </row>
    <row r="84" spans="7:11" ht="15" customHeight="1" x14ac:dyDescent="0.2">
      <c r="G84" s="227"/>
      <c r="H84" s="227"/>
      <c r="I84" s="228"/>
      <c r="J84" s="228"/>
      <c r="K84" s="228"/>
    </row>
    <row r="85" spans="7:11" ht="15" customHeight="1" x14ac:dyDescent="0.2">
      <c r="G85" s="227"/>
      <c r="H85" s="227"/>
      <c r="I85" s="228"/>
      <c r="J85" s="228"/>
      <c r="K85" s="228"/>
    </row>
    <row r="86" spans="7:11" ht="15" customHeight="1" x14ac:dyDescent="0.2">
      <c r="G86" s="227"/>
      <c r="H86" s="227"/>
      <c r="I86" s="228"/>
      <c r="J86" s="228"/>
      <c r="K86" s="228"/>
    </row>
    <row r="87" spans="7:11" ht="15" customHeight="1" x14ac:dyDescent="0.2">
      <c r="G87" s="227"/>
      <c r="H87" s="227"/>
      <c r="I87" s="228"/>
      <c r="J87" s="228"/>
      <c r="K87" s="228"/>
    </row>
    <row r="88" spans="7:11" ht="15" customHeight="1" x14ac:dyDescent="0.2">
      <c r="G88" s="227"/>
      <c r="H88" s="227"/>
      <c r="I88" s="228"/>
      <c r="J88" s="228"/>
      <c r="K88" s="228"/>
    </row>
    <row r="89" spans="7:11" ht="15" customHeight="1" x14ac:dyDescent="0.2">
      <c r="G89" s="227"/>
      <c r="H89" s="227"/>
      <c r="I89" s="228"/>
      <c r="J89" s="228"/>
      <c r="K89" s="228"/>
    </row>
    <row r="90" spans="7:11" ht="15" customHeight="1" x14ac:dyDescent="0.2">
      <c r="G90" s="227"/>
      <c r="H90" s="227"/>
      <c r="I90" s="228"/>
      <c r="J90" s="228"/>
      <c r="K90" s="228"/>
    </row>
    <row r="91" spans="7:11" ht="15" customHeight="1" x14ac:dyDescent="0.2">
      <c r="G91" s="227"/>
      <c r="H91" s="227"/>
      <c r="I91" s="228"/>
      <c r="J91" s="228"/>
      <c r="K91" s="228"/>
    </row>
    <row r="92" spans="7:11" ht="15" customHeight="1" x14ac:dyDescent="0.2">
      <c r="G92" s="227"/>
      <c r="H92" s="227"/>
      <c r="I92" s="228"/>
      <c r="J92" s="228"/>
      <c r="K92" s="228"/>
    </row>
    <row r="93" spans="7:11" ht="15" customHeight="1" x14ac:dyDescent="0.2">
      <c r="G93" s="227"/>
      <c r="H93" s="227"/>
      <c r="I93" s="228"/>
      <c r="J93" s="228"/>
      <c r="K93" s="228"/>
    </row>
    <row r="94" spans="7:11" ht="15" customHeight="1" x14ac:dyDescent="0.2">
      <c r="G94" s="227"/>
      <c r="H94" s="227"/>
      <c r="I94" s="228"/>
      <c r="J94" s="228"/>
      <c r="K94" s="228"/>
    </row>
    <row r="95" spans="7:11" ht="15" customHeight="1" x14ac:dyDescent="0.2">
      <c r="G95" s="227"/>
      <c r="H95" s="227"/>
      <c r="I95" s="228"/>
      <c r="J95" s="228"/>
      <c r="K95" s="228"/>
    </row>
    <row r="96" spans="7:11" ht="15" customHeight="1" x14ac:dyDescent="0.2">
      <c r="G96" s="227"/>
      <c r="H96" s="227"/>
      <c r="I96" s="228"/>
      <c r="J96" s="228"/>
      <c r="K96" s="228"/>
    </row>
    <row r="97" spans="7:11" ht="15" customHeight="1" x14ac:dyDescent="0.2">
      <c r="G97" s="227"/>
      <c r="H97" s="227"/>
      <c r="I97" s="228"/>
      <c r="J97" s="228"/>
      <c r="K97" s="228"/>
    </row>
    <row r="98" spans="7:11" ht="15" customHeight="1" x14ac:dyDescent="0.2">
      <c r="G98" s="227"/>
      <c r="H98" s="227"/>
      <c r="I98" s="228"/>
      <c r="J98" s="228"/>
      <c r="K98" s="228"/>
    </row>
    <row r="99" spans="7:11" ht="15" customHeight="1" x14ac:dyDescent="0.2">
      <c r="G99" s="227"/>
      <c r="H99" s="227"/>
      <c r="I99" s="228"/>
      <c r="J99" s="228"/>
      <c r="K99" s="228"/>
    </row>
    <row r="100" spans="7:11" ht="15" customHeight="1" x14ac:dyDescent="0.2">
      <c r="G100" s="227"/>
      <c r="H100" s="227"/>
      <c r="I100" s="228"/>
      <c r="J100" s="228"/>
      <c r="K100" s="228"/>
    </row>
    <row r="101" spans="7:11" ht="15" customHeight="1" x14ac:dyDescent="0.2">
      <c r="G101" s="227"/>
      <c r="H101" s="227"/>
      <c r="I101" s="228"/>
      <c r="J101" s="228"/>
      <c r="K101" s="228"/>
    </row>
    <row r="102" spans="7:11" ht="15" customHeight="1" x14ac:dyDescent="0.2">
      <c r="G102" s="227"/>
      <c r="H102" s="227"/>
      <c r="I102" s="228"/>
      <c r="J102" s="228"/>
      <c r="K102" s="228"/>
    </row>
    <row r="103" spans="7:11" ht="15" customHeight="1" x14ac:dyDescent="0.2">
      <c r="G103" s="227"/>
      <c r="H103" s="227"/>
      <c r="I103" s="228"/>
      <c r="J103" s="228"/>
      <c r="K103" s="228"/>
    </row>
    <row r="104" spans="7:11" ht="15" customHeight="1" x14ac:dyDescent="0.2">
      <c r="G104" s="227"/>
      <c r="H104" s="227"/>
      <c r="I104" s="228"/>
      <c r="J104" s="228"/>
      <c r="K104" s="228"/>
    </row>
    <row r="105" spans="7:11" ht="15" customHeight="1" x14ac:dyDescent="0.2">
      <c r="G105" s="227"/>
      <c r="H105" s="227"/>
      <c r="I105" s="228"/>
      <c r="J105" s="228"/>
      <c r="K105" s="228"/>
    </row>
    <row r="106" spans="7:11" ht="15" customHeight="1" x14ac:dyDescent="0.2">
      <c r="G106" s="227"/>
      <c r="H106" s="227"/>
      <c r="I106" s="228"/>
      <c r="J106" s="228"/>
      <c r="K106" s="228"/>
    </row>
    <row r="107" spans="7:11" ht="15" customHeight="1" x14ac:dyDescent="0.2">
      <c r="G107" s="227"/>
      <c r="H107" s="227"/>
      <c r="I107" s="228"/>
      <c r="J107" s="228"/>
      <c r="K107" s="228"/>
    </row>
    <row r="108" spans="7:11" ht="15" customHeight="1" x14ac:dyDescent="0.2">
      <c r="G108" s="227"/>
      <c r="H108" s="227"/>
      <c r="I108" s="228"/>
      <c r="J108" s="228"/>
      <c r="K108" s="228"/>
    </row>
    <row r="109" spans="7:11" ht="15" customHeight="1" x14ac:dyDescent="0.2">
      <c r="G109" s="227"/>
      <c r="H109" s="227"/>
      <c r="I109" s="228"/>
      <c r="J109" s="228"/>
      <c r="K109" s="228"/>
    </row>
    <row r="110" spans="7:11" ht="15" customHeight="1" x14ac:dyDescent="0.2">
      <c r="G110" s="227"/>
      <c r="H110" s="227"/>
      <c r="I110" s="228"/>
      <c r="J110" s="228"/>
      <c r="K110" s="228"/>
    </row>
    <row r="111" spans="7:11" ht="15" customHeight="1" x14ac:dyDescent="0.2">
      <c r="G111" s="227"/>
      <c r="H111" s="227"/>
      <c r="I111" s="228"/>
      <c r="J111" s="228"/>
      <c r="K111" s="228"/>
    </row>
    <row r="112" spans="7:11" ht="15" customHeight="1" x14ac:dyDescent="0.2">
      <c r="G112" s="227"/>
      <c r="H112" s="227"/>
      <c r="I112" s="228"/>
      <c r="J112" s="228"/>
      <c r="K112" s="228"/>
    </row>
    <row r="113" spans="7:11" ht="15" customHeight="1" x14ac:dyDescent="0.2">
      <c r="G113" s="227"/>
      <c r="H113" s="227"/>
      <c r="I113" s="228"/>
      <c r="J113" s="228"/>
      <c r="K113" s="228"/>
    </row>
    <row r="114" spans="7:11" ht="15" customHeight="1" x14ac:dyDescent="0.2">
      <c r="G114" s="227"/>
      <c r="H114" s="227"/>
      <c r="I114" s="228"/>
      <c r="J114" s="228"/>
      <c r="K114" s="228"/>
    </row>
    <row r="115" spans="7:11" ht="15" customHeight="1" x14ac:dyDescent="0.2">
      <c r="G115" s="227"/>
      <c r="H115" s="227"/>
      <c r="I115" s="228"/>
      <c r="J115" s="228"/>
      <c r="K115" s="228"/>
    </row>
    <row r="116" spans="7:11" ht="15" customHeight="1" x14ac:dyDescent="0.2">
      <c r="G116" s="227"/>
      <c r="H116" s="227"/>
      <c r="I116" s="228"/>
      <c r="J116" s="228"/>
      <c r="K116" s="228"/>
    </row>
    <row r="117" spans="7:11" ht="15" customHeight="1" x14ac:dyDescent="0.2">
      <c r="G117" s="227"/>
      <c r="H117" s="227"/>
      <c r="I117" s="228"/>
      <c r="J117" s="228"/>
      <c r="K117" s="228"/>
    </row>
    <row r="118" spans="7:11" ht="15" customHeight="1" x14ac:dyDescent="0.2">
      <c r="G118" s="227"/>
      <c r="H118" s="227"/>
      <c r="I118" s="228"/>
      <c r="J118" s="228"/>
      <c r="K118" s="228"/>
    </row>
    <row r="119" spans="7:11" ht="15" customHeight="1" x14ac:dyDescent="0.2">
      <c r="G119" s="227"/>
      <c r="H119" s="227"/>
      <c r="I119" s="228"/>
      <c r="J119" s="228"/>
      <c r="K119" s="228"/>
    </row>
    <row r="120" spans="7:11" ht="15" customHeight="1" x14ac:dyDescent="0.2">
      <c r="G120" s="227"/>
      <c r="H120" s="227"/>
      <c r="I120" s="228"/>
      <c r="J120" s="228"/>
      <c r="K120" s="228"/>
    </row>
    <row r="121" spans="7:11" ht="15" customHeight="1" x14ac:dyDescent="0.2">
      <c r="G121" s="227"/>
      <c r="H121" s="227"/>
      <c r="I121" s="228"/>
      <c r="J121" s="228"/>
      <c r="K121" s="228"/>
    </row>
    <row r="122" spans="7:11" ht="15" customHeight="1" x14ac:dyDescent="0.2">
      <c r="G122" s="227"/>
      <c r="H122" s="227"/>
      <c r="I122" s="228"/>
      <c r="J122" s="228"/>
      <c r="K122" s="228"/>
    </row>
    <row r="123" spans="7:11" ht="15" customHeight="1" x14ac:dyDescent="0.2">
      <c r="G123" s="227"/>
      <c r="H123" s="227"/>
      <c r="I123" s="228"/>
      <c r="J123" s="228"/>
      <c r="K123" s="228"/>
    </row>
    <row r="124" spans="7:11" ht="15" customHeight="1" x14ac:dyDescent="0.2">
      <c r="G124" s="227"/>
      <c r="H124" s="227"/>
      <c r="I124" s="228"/>
      <c r="J124" s="228"/>
      <c r="K124" s="228"/>
    </row>
    <row r="125" spans="7:11" ht="15" customHeight="1" x14ac:dyDescent="0.2">
      <c r="G125" s="227"/>
      <c r="H125" s="227"/>
      <c r="I125" s="228"/>
      <c r="J125" s="228"/>
      <c r="K125" s="228"/>
    </row>
    <row r="126" spans="7:11" ht="15" customHeight="1" x14ac:dyDescent="0.2">
      <c r="G126" s="227"/>
      <c r="H126" s="227"/>
      <c r="I126" s="228"/>
      <c r="J126" s="228"/>
      <c r="K126" s="228"/>
    </row>
    <row r="127" spans="7:11" ht="15" customHeight="1" x14ac:dyDescent="0.2">
      <c r="G127" s="227"/>
      <c r="H127" s="227"/>
      <c r="I127" s="228"/>
      <c r="J127" s="228"/>
      <c r="K127" s="228"/>
    </row>
    <row r="128" spans="7:11" ht="15" customHeight="1" x14ac:dyDescent="0.2">
      <c r="G128" s="227"/>
      <c r="H128" s="227"/>
      <c r="I128" s="228"/>
      <c r="J128" s="228"/>
      <c r="K128" s="228"/>
    </row>
    <row r="129" spans="7:11" ht="15" customHeight="1" x14ac:dyDescent="0.2">
      <c r="G129" s="227"/>
      <c r="H129" s="227"/>
      <c r="I129" s="228"/>
      <c r="J129" s="228"/>
      <c r="K129" s="228"/>
    </row>
    <row r="130" spans="7:11" ht="15" customHeight="1" x14ac:dyDescent="0.2">
      <c r="G130" s="227"/>
      <c r="H130" s="227"/>
      <c r="I130" s="228"/>
      <c r="J130" s="228"/>
      <c r="K130" s="228"/>
    </row>
    <row r="131" spans="7:11" ht="15" customHeight="1" x14ac:dyDescent="0.2">
      <c r="G131" s="227"/>
      <c r="H131" s="227"/>
      <c r="I131" s="228"/>
      <c r="J131" s="228"/>
      <c r="K131" s="228"/>
    </row>
    <row r="132" spans="7:11" ht="15" customHeight="1" x14ac:dyDescent="0.2">
      <c r="G132" s="227"/>
      <c r="H132" s="227"/>
      <c r="I132" s="228"/>
      <c r="J132" s="228"/>
      <c r="K132" s="228"/>
    </row>
    <row r="133" spans="7:11" ht="15" customHeight="1" x14ac:dyDescent="0.2">
      <c r="G133" s="227"/>
      <c r="H133" s="227"/>
      <c r="I133" s="228"/>
      <c r="J133" s="228"/>
      <c r="K133" s="228"/>
    </row>
    <row r="134" spans="7:11" ht="15" customHeight="1" x14ac:dyDescent="0.2">
      <c r="G134" s="227"/>
      <c r="H134" s="227"/>
      <c r="I134" s="228"/>
      <c r="J134" s="228"/>
      <c r="K134" s="228"/>
    </row>
    <row r="135" spans="7:11" ht="15" customHeight="1" x14ac:dyDescent="0.2">
      <c r="G135" s="227"/>
      <c r="H135" s="227"/>
      <c r="I135" s="228"/>
      <c r="J135" s="228"/>
      <c r="K135" s="228"/>
    </row>
    <row r="136" spans="7:11" ht="15" customHeight="1" x14ac:dyDescent="0.2">
      <c r="G136" s="227"/>
      <c r="H136" s="227"/>
      <c r="I136" s="228"/>
      <c r="J136" s="228"/>
      <c r="K136" s="228"/>
    </row>
    <row r="137" spans="7:11" ht="15" customHeight="1" x14ac:dyDescent="0.2">
      <c r="G137" s="227"/>
      <c r="H137" s="227"/>
      <c r="I137" s="228"/>
      <c r="J137" s="228"/>
      <c r="K137" s="228"/>
    </row>
    <row r="138" spans="7:11" ht="15" customHeight="1" x14ac:dyDescent="0.2">
      <c r="G138" s="227"/>
      <c r="H138" s="227"/>
      <c r="I138" s="228"/>
      <c r="J138" s="228"/>
      <c r="K138" s="228"/>
    </row>
    <row r="139" spans="7:11" ht="15" customHeight="1" x14ac:dyDescent="0.2">
      <c r="G139" s="227"/>
      <c r="H139" s="227"/>
      <c r="I139" s="228"/>
      <c r="J139" s="228"/>
      <c r="K139" s="228"/>
    </row>
    <row r="140" spans="7:11" ht="15" customHeight="1" x14ac:dyDescent="0.2">
      <c r="G140" s="227"/>
      <c r="H140" s="227"/>
      <c r="I140" s="228"/>
      <c r="J140" s="228"/>
      <c r="K140" s="228"/>
    </row>
    <row r="141" spans="7:11" ht="15" customHeight="1" x14ac:dyDescent="0.2">
      <c r="G141" s="227"/>
      <c r="H141" s="227"/>
      <c r="I141" s="228"/>
      <c r="J141" s="228"/>
      <c r="K141" s="228"/>
    </row>
    <row r="142" spans="7:11" ht="15" customHeight="1" x14ac:dyDescent="0.2">
      <c r="G142" s="227"/>
      <c r="H142" s="227"/>
      <c r="I142" s="228"/>
      <c r="J142" s="228"/>
      <c r="K142" s="228"/>
    </row>
    <row r="143" spans="7:11" ht="15" customHeight="1" x14ac:dyDescent="0.2">
      <c r="G143" s="227"/>
      <c r="H143" s="227"/>
      <c r="I143" s="228"/>
      <c r="J143" s="228"/>
      <c r="K143" s="228"/>
    </row>
    <row r="144" spans="7:11" ht="15" customHeight="1" x14ac:dyDescent="0.2">
      <c r="G144" s="227"/>
      <c r="H144" s="227"/>
      <c r="I144" s="228"/>
      <c r="J144" s="228"/>
      <c r="K144" s="228"/>
    </row>
    <row r="145" spans="7:11" ht="15" customHeight="1" x14ac:dyDescent="0.2">
      <c r="G145" s="227"/>
      <c r="H145" s="227"/>
      <c r="I145" s="228"/>
      <c r="J145" s="228"/>
      <c r="K145" s="228"/>
    </row>
    <row r="146" spans="7:11" ht="15" customHeight="1" x14ac:dyDescent="0.2">
      <c r="G146" s="227"/>
      <c r="H146" s="227"/>
      <c r="I146" s="228"/>
      <c r="J146" s="228"/>
      <c r="K146" s="228"/>
    </row>
    <row r="147" spans="7:11" ht="15" customHeight="1" x14ac:dyDescent="0.2">
      <c r="G147" s="227"/>
      <c r="H147" s="227"/>
      <c r="I147" s="228"/>
      <c r="J147" s="228"/>
      <c r="K147" s="228"/>
    </row>
    <row r="148" spans="7:11" ht="15" customHeight="1" x14ac:dyDescent="0.2">
      <c r="G148" s="227"/>
      <c r="H148" s="227"/>
      <c r="I148" s="228"/>
      <c r="J148" s="228"/>
      <c r="K148" s="228"/>
    </row>
    <row r="149" spans="7:11" ht="15" customHeight="1" x14ac:dyDescent="0.2">
      <c r="G149" s="227"/>
      <c r="H149" s="227"/>
      <c r="I149" s="228"/>
      <c r="J149" s="228"/>
      <c r="K149" s="228"/>
    </row>
    <row r="150" spans="7:11" ht="15" customHeight="1" x14ac:dyDescent="0.2">
      <c r="G150" s="227"/>
      <c r="H150" s="227"/>
      <c r="I150" s="228"/>
      <c r="J150" s="228"/>
      <c r="K150" s="228"/>
    </row>
    <row r="151" spans="7:11" ht="15" customHeight="1" x14ac:dyDescent="0.2">
      <c r="G151" s="227"/>
      <c r="H151" s="227"/>
      <c r="I151" s="228"/>
      <c r="J151" s="228"/>
      <c r="K151" s="228"/>
    </row>
    <row r="152" spans="7:11" ht="15" customHeight="1" x14ac:dyDescent="0.2">
      <c r="G152" s="227"/>
      <c r="H152" s="227"/>
      <c r="I152" s="228"/>
      <c r="J152" s="228"/>
      <c r="K152" s="228"/>
    </row>
    <row r="153" spans="7:11" ht="15" customHeight="1" x14ac:dyDescent="0.2">
      <c r="G153" s="227"/>
      <c r="H153" s="227"/>
      <c r="I153" s="228"/>
      <c r="J153" s="228"/>
      <c r="K153" s="228"/>
    </row>
    <row r="154" spans="7:11" ht="15" customHeight="1" x14ac:dyDescent="0.2">
      <c r="G154" s="227"/>
      <c r="H154" s="227"/>
      <c r="I154" s="228"/>
      <c r="J154" s="228"/>
      <c r="K154" s="228"/>
    </row>
    <row r="155" spans="7:11" ht="15" customHeight="1" x14ac:dyDescent="0.2">
      <c r="G155" s="227"/>
      <c r="H155" s="227"/>
      <c r="I155" s="228"/>
      <c r="J155" s="228"/>
      <c r="K155" s="228"/>
    </row>
    <row r="156" spans="7:11" ht="15" customHeight="1" x14ac:dyDescent="0.2">
      <c r="G156" s="227"/>
      <c r="H156" s="227"/>
      <c r="I156" s="228"/>
      <c r="J156" s="228"/>
      <c r="K156" s="228"/>
    </row>
    <row r="157" spans="7:11" ht="15" customHeight="1" x14ac:dyDescent="0.2">
      <c r="G157" s="227"/>
      <c r="H157" s="227"/>
      <c r="I157" s="228"/>
      <c r="J157" s="228"/>
      <c r="K157" s="228"/>
    </row>
    <row r="158" spans="7:11" ht="15" customHeight="1" x14ac:dyDescent="0.2">
      <c r="G158" s="227"/>
      <c r="H158" s="227"/>
      <c r="I158" s="228"/>
      <c r="J158" s="228"/>
      <c r="K158" s="228"/>
    </row>
    <row r="159" spans="7:11" ht="15" customHeight="1" x14ac:dyDescent="0.2">
      <c r="G159" s="227"/>
      <c r="H159" s="227"/>
      <c r="I159" s="228"/>
      <c r="J159" s="228"/>
      <c r="K159" s="228"/>
    </row>
    <row r="160" spans="7:11" ht="15" customHeight="1" x14ac:dyDescent="0.2">
      <c r="G160" s="227"/>
      <c r="H160" s="227"/>
      <c r="I160" s="228"/>
      <c r="J160" s="228"/>
      <c r="K160" s="228"/>
    </row>
    <row r="161" spans="7:11" ht="15" customHeight="1" x14ac:dyDescent="0.2">
      <c r="G161" s="227"/>
      <c r="H161" s="227"/>
      <c r="I161" s="228"/>
      <c r="J161" s="228"/>
      <c r="K161" s="228"/>
    </row>
    <row r="162" spans="7:11" ht="15" customHeight="1" x14ac:dyDescent="0.2">
      <c r="G162" s="227"/>
      <c r="H162" s="227"/>
      <c r="I162" s="228"/>
      <c r="J162" s="228"/>
      <c r="K162" s="228"/>
    </row>
    <row r="163" spans="7:11" ht="15" customHeight="1" x14ac:dyDescent="0.2">
      <c r="G163" s="227"/>
      <c r="H163" s="227"/>
      <c r="I163" s="228"/>
      <c r="J163" s="228"/>
      <c r="K163" s="228"/>
    </row>
    <row r="164" spans="7:11" ht="15" customHeight="1" x14ac:dyDescent="0.2">
      <c r="G164" s="227"/>
      <c r="H164" s="227"/>
      <c r="I164" s="228"/>
      <c r="J164" s="228"/>
      <c r="K164" s="228"/>
    </row>
    <row r="165" spans="7:11" ht="15" customHeight="1" x14ac:dyDescent="0.2">
      <c r="G165" s="227"/>
      <c r="H165" s="227"/>
      <c r="I165" s="228"/>
      <c r="J165" s="228"/>
      <c r="K165" s="228"/>
    </row>
    <row r="166" spans="7:11" ht="15" customHeight="1" x14ac:dyDescent="0.2">
      <c r="G166" s="227"/>
      <c r="H166" s="227"/>
      <c r="I166" s="228"/>
      <c r="J166" s="228"/>
      <c r="K166" s="228"/>
    </row>
    <row r="167" spans="7:11" ht="15" customHeight="1" x14ac:dyDescent="0.2">
      <c r="G167" s="227"/>
      <c r="H167" s="227"/>
      <c r="I167" s="228"/>
      <c r="J167" s="228"/>
      <c r="K167" s="228"/>
    </row>
    <row r="168" spans="7:11" ht="15" customHeight="1" x14ac:dyDescent="0.2">
      <c r="G168" s="227"/>
      <c r="H168" s="227"/>
      <c r="I168" s="228"/>
      <c r="J168" s="228"/>
      <c r="K168" s="228"/>
    </row>
    <row r="169" spans="7:11" ht="15" customHeight="1" x14ac:dyDescent="0.2">
      <c r="G169" s="227"/>
      <c r="H169" s="227"/>
      <c r="I169" s="228"/>
      <c r="J169" s="228"/>
      <c r="K169" s="228"/>
    </row>
    <row r="170" spans="7:11" ht="15" customHeight="1" x14ac:dyDescent="0.2">
      <c r="G170" s="227"/>
      <c r="H170" s="227"/>
      <c r="I170" s="228"/>
      <c r="J170" s="228"/>
      <c r="K170" s="228"/>
    </row>
    <row r="171" spans="7:11" ht="15" customHeight="1" x14ac:dyDescent="0.2">
      <c r="G171" s="227"/>
      <c r="H171" s="227"/>
      <c r="I171" s="228"/>
      <c r="J171" s="228"/>
      <c r="K171" s="228"/>
    </row>
    <row r="172" spans="7:11" ht="15" customHeight="1" x14ac:dyDescent="0.2">
      <c r="G172" s="227"/>
      <c r="H172" s="227"/>
      <c r="I172" s="228"/>
      <c r="J172" s="228"/>
      <c r="K172" s="228"/>
    </row>
    <row r="173" spans="7:11" ht="15" customHeight="1" x14ac:dyDescent="0.2">
      <c r="G173" s="227"/>
      <c r="H173" s="227"/>
      <c r="I173" s="228"/>
      <c r="J173" s="228"/>
      <c r="K173" s="228"/>
    </row>
    <row r="174" spans="7:11" ht="15" customHeight="1" x14ac:dyDescent="0.2">
      <c r="G174" s="227"/>
      <c r="H174" s="227"/>
      <c r="I174" s="228"/>
      <c r="J174" s="228"/>
      <c r="K174" s="228"/>
    </row>
    <row r="175" spans="7:11" ht="15" customHeight="1" x14ac:dyDescent="0.2">
      <c r="G175" s="227"/>
      <c r="H175" s="227"/>
      <c r="I175" s="228"/>
      <c r="J175" s="228"/>
      <c r="K175" s="228"/>
    </row>
    <row r="176" spans="7:11" ht="15" customHeight="1" x14ac:dyDescent="0.2">
      <c r="G176" s="227"/>
      <c r="H176" s="227"/>
      <c r="I176" s="228"/>
      <c r="J176" s="228"/>
      <c r="K176" s="228"/>
    </row>
    <row r="177" spans="7:11" ht="15" customHeight="1" x14ac:dyDescent="0.2">
      <c r="G177" s="227"/>
      <c r="H177" s="227"/>
      <c r="I177" s="228"/>
      <c r="J177" s="228"/>
      <c r="K177" s="228"/>
    </row>
    <row r="178" spans="7:11" ht="15" customHeight="1" x14ac:dyDescent="0.2">
      <c r="G178" s="227"/>
      <c r="H178" s="227"/>
      <c r="I178" s="228"/>
      <c r="J178" s="228"/>
      <c r="K178" s="228"/>
    </row>
    <row r="179" spans="7:11" ht="15" customHeight="1" x14ac:dyDescent="0.2">
      <c r="G179" s="227"/>
      <c r="H179" s="227"/>
      <c r="I179" s="228"/>
      <c r="J179" s="228"/>
      <c r="K179" s="228"/>
    </row>
    <row r="180" spans="7:11" ht="15" customHeight="1" x14ac:dyDescent="0.2">
      <c r="G180" s="227"/>
      <c r="H180" s="227"/>
      <c r="I180" s="228"/>
      <c r="J180" s="228"/>
      <c r="K180" s="228"/>
    </row>
    <row r="181" spans="7:11" ht="15" customHeight="1" x14ac:dyDescent="0.2">
      <c r="G181" s="227"/>
      <c r="H181" s="227"/>
      <c r="I181" s="228"/>
      <c r="J181" s="228"/>
      <c r="K181" s="228"/>
    </row>
    <row r="182" spans="7:11" ht="15" customHeight="1" x14ac:dyDescent="0.2">
      <c r="G182" s="227"/>
      <c r="H182" s="227"/>
      <c r="I182" s="228"/>
      <c r="J182" s="228"/>
      <c r="K182" s="228"/>
    </row>
    <row r="183" spans="7:11" ht="15" customHeight="1" x14ac:dyDescent="0.2">
      <c r="G183" s="227"/>
      <c r="H183" s="227"/>
      <c r="I183" s="228"/>
      <c r="J183" s="228"/>
      <c r="K183" s="228"/>
    </row>
    <row r="184" spans="7:11" ht="15" customHeight="1" x14ac:dyDescent="0.2">
      <c r="G184" s="227"/>
      <c r="H184" s="227"/>
      <c r="I184" s="228"/>
      <c r="J184" s="228"/>
      <c r="K184" s="228"/>
    </row>
    <row r="185" spans="7:11" ht="15" customHeight="1" x14ac:dyDescent="0.2">
      <c r="G185" s="227"/>
      <c r="H185" s="227"/>
      <c r="I185" s="228"/>
      <c r="J185" s="228"/>
      <c r="K185" s="228"/>
    </row>
    <row r="186" spans="7:11" ht="15" customHeight="1" x14ac:dyDescent="0.2">
      <c r="G186" s="227"/>
      <c r="H186" s="227"/>
      <c r="I186" s="228"/>
      <c r="J186" s="228"/>
      <c r="K186" s="228"/>
    </row>
    <row r="187" spans="7:11" ht="15" customHeight="1" x14ac:dyDescent="0.2">
      <c r="G187" s="227"/>
      <c r="H187" s="227"/>
      <c r="I187" s="228"/>
      <c r="J187" s="228"/>
      <c r="K187" s="228"/>
    </row>
    <row r="188" spans="7:11" ht="15" customHeight="1" x14ac:dyDescent="0.2">
      <c r="G188" s="227"/>
      <c r="H188" s="227"/>
      <c r="I188" s="228"/>
      <c r="J188" s="228"/>
      <c r="K188" s="228"/>
    </row>
    <row r="189" spans="7:11" ht="15" customHeight="1" x14ac:dyDescent="0.2">
      <c r="G189" s="227"/>
      <c r="H189" s="227"/>
      <c r="I189" s="228"/>
      <c r="J189" s="228"/>
      <c r="K189" s="228"/>
    </row>
    <row r="190" spans="7:11" ht="15" customHeight="1" x14ac:dyDescent="0.2">
      <c r="G190" s="227"/>
      <c r="H190" s="227"/>
      <c r="I190" s="228"/>
      <c r="J190" s="228"/>
      <c r="K190" s="228"/>
    </row>
    <row r="191" spans="7:11" ht="15" customHeight="1" x14ac:dyDescent="0.2">
      <c r="G191" s="227"/>
      <c r="H191" s="227"/>
      <c r="I191" s="228"/>
      <c r="J191" s="228"/>
      <c r="K191" s="228"/>
    </row>
    <row r="192" spans="7:11" ht="15" customHeight="1" x14ac:dyDescent="0.2">
      <c r="G192" s="227"/>
      <c r="H192" s="227"/>
      <c r="I192" s="228"/>
      <c r="J192" s="228"/>
      <c r="K192" s="228"/>
    </row>
    <row r="193" spans="7:11" ht="15" customHeight="1" x14ac:dyDescent="0.2">
      <c r="G193" s="227"/>
      <c r="H193" s="227"/>
      <c r="I193" s="228"/>
      <c r="J193" s="228"/>
      <c r="K193" s="228"/>
    </row>
    <row r="194" spans="7:11" ht="15" customHeight="1" x14ac:dyDescent="0.2">
      <c r="G194" s="227"/>
      <c r="H194" s="227"/>
      <c r="I194" s="228"/>
      <c r="J194" s="228"/>
      <c r="K194" s="228"/>
    </row>
    <row r="195" spans="7:11" ht="15" customHeight="1" x14ac:dyDescent="0.2">
      <c r="G195" s="227"/>
      <c r="H195" s="227"/>
      <c r="I195" s="228"/>
      <c r="J195" s="228"/>
      <c r="K195" s="228"/>
    </row>
    <row r="196" spans="7:11" ht="15" customHeight="1" x14ac:dyDescent="0.2">
      <c r="G196" s="227"/>
      <c r="H196" s="227"/>
      <c r="I196" s="228"/>
      <c r="J196" s="228"/>
      <c r="K196" s="228"/>
    </row>
    <row r="197" spans="7:11" ht="15" customHeight="1" x14ac:dyDescent="0.2">
      <c r="G197" s="227"/>
      <c r="H197" s="227"/>
      <c r="I197" s="228"/>
      <c r="J197" s="228"/>
      <c r="K197" s="228"/>
    </row>
    <row r="198" spans="7:11" ht="15" customHeight="1" x14ac:dyDescent="0.2">
      <c r="G198" s="227"/>
      <c r="H198" s="227"/>
      <c r="I198" s="228"/>
      <c r="J198" s="228"/>
      <c r="K198" s="228"/>
    </row>
    <row r="199" spans="7:11" ht="15" customHeight="1" x14ac:dyDescent="0.2">
      <c r="G199" s="227"/>
      <c r="H199" s="227"/>
      <c r="I199" s="228"/>
      <c r="J199" s="228"/>
      <c r="K199" s="228"/>
    </row>
    <row r="200" spans="7:11" ht="15" customHeight="1" x14ac:dyDescent="0.2">
      <c r="G200" s="227"/>
      <c r="H200" s="227"/>
      <c r="I200" s="228"/>
      <c r="J200" s="228"/>
      <c r="K200" s="228"/>
    </row>
    <row r="201" spans="7:11" ht="15" customHeight="1" x14ac:dyDescent="0.2">
      <c r="G201" s="227"/>
      <c r="H201" s="227"/>
      <c r="I201" s="228"/>
      <c r="J201" s="228"/>
      <c r="K201" s="228"/>
    </row>
    <row r="202" spans="7:11" ht="15" customHeight="1" x14ac:dyDescent="0.2">
      <c r="G202" s="227"/>
      <c r="H202" s="227"/>
      <c r="I202" s="228"/>
      <c r="J202" s="228"/>
      <c r="K202" s="228"/>
    </row>
    <row r="203" spans="7:11" ht="15" customHeight="1" x14ac:dyDescent="0.2">
      <c r="G203" s="227"/>
      <c r="H203" s="227"/>
      <c r="I203" s="228"/>
      <c r="J203" s="228"/>
      <c r="K203" s="228"/>
    </row>
    <row r="204" spans="7:11" ht="15" customHeight="1" x14ac:dyDescent="0.2">
      <c r="G204" s="227"/>
      <c r="H204" s="227"/>
      <c r="I204" s="228"/>
      <c r="J204" s="228"/>
      <c r="K204" s="228"/>
    </row>
    <row r="205" spans="7:11" ht="15" customHeight="1" x14ac:dyDescent="0.2">
      <c r="G205" s="227"/>
      <c r="H205" s="227"/>
      <c r="I205" s="228"/>
      <c r="J205" s="228"/>
      <c r="K205" s="228"/>
    </row>
    <row r="206" spans="7:11" ht="15" customHeight="1" x14ac:dyDescent="0.2">
      <c r="G206" s="227"/>
      <c r="H206" s="227"/>
      <c r="I206" s="228"/>
      <c r="J206" s="228"/>
      <c r="K206" s="228"/>
    </row>
    <row r="207" spans="7:11" ht="15" customHeight="1" x14ac:dyDescent="0.2">
      <c r="G207" s="227"/>
      <c r="H207" s="227"/>
      <c r="I207" s="228"/>
      <c r="J207" s="228"/>
      <c r="K207" s="228"/>
    </row>
    <row r="208" spans="7:11" ht="15" customHeight="1" x14ac:dyDescent="0.2">
      <c r="G208" s="227"/>
      <c r="H208" s="227"/>
      <c r="I208" s="228"/>
      <c r="J208" s="228"/>
      <c r="K208" s="228"/>
    </row>
    <row r="209" spans="7:11" ht="15" customHeight="1" x14ac:dyDescent="0.2">
      <c r="G209" s="227"/>
      <c r="H209" s="227"/>
      <c r="I209" s="228"/>
      <c r="J209" s="228"/>
      <c r="K209" s="228"/>
    </row>
    <row r="210" spans="7:11" ht="15" customHeight="1" x14ac:dyDescent="0.2">
      <c r="G210" s="227"/>
      <c r="H210" s="227"/>
      <c r="I210" s="228"/>
      <c r="J210" s="228"/>
      <c r="K210" s="228"/>
    </row>
    <row r="211" spans="7:11" ht="15" customHeight="1" x14ac:dyDescent="0.2">
      <c r="G211" s="227"/>
      <c r="H211" s="227"/>
      <c r="I211" s="228"/>
      <c r="J211" s="228"/>
      <c r="K211" s="228"/>
    </row>
    <row r="212" spans="7:11" ht="15" customHeight="1" x14ac:dyDescent="0.2">
      <c r="G212" s="227"/>
      <c r="H212" s="227"/>
      <c r="I212" s="228"/>
      <c r="J212" s="228"/>
      <c r="K212" s="228"/>
    </row>
    <row r="213" spans="7:11" ht="15" customHeight="1" x14ac:dyDescent="0.2">
      <c r="G213" s="227"/>
      <c r="H213" s="227"/>
      <c r="I213" s="228"/>
      <c r="J213" s="228"/>
      <c r="K213" s="228"/>
    </row>
    <row r="214" spans="7:11" ht="15" customHeight="1" x14ac:dyDescent="0.2">
      <c r="G214" s="227"/>
      <c r="H214" s="227"/>
      <c r="I214" s="228"/>
      <c r="J214" s="228"/>
      <c r="K214" s="228"/>
    </row>
    <row r="215" spans="7:11" ht="15" customHeight="1" x14ac:dyDescent="0.2">
      <c r="G215" s="227"/>
      <c r="H215" s="227"/>
      <c r="I215" s="228"/>
      <c r="J215" s="228"/>
      <c r="K215" s="228"/>
    </row>
    <row r="216" spans="7:11" ht="15" customHeight="1" x14ac:dyDescent="0.2">
      <c r="G216" s="227"/>
      <c r="H216" s="227"/>
      <c r="I216" s="228"/>
      <c r="J216" s="228"/>
      <c r="K216" s="228"/>
    </row>
    <row r="217" spans="7:11" ht="15" customHeight="1" x14ac:dyDescent="0.2">
      <c r="G217" s="227"/>
      <c r="H217" s="227"/>
      <c r="I217" s="228"/>
      <c r="J217" s="228"/>
      <c r="K217" s="228"/>
    </row>
    <row r="218" spans="7:11" ht="15" customHeight="1" x14ac:dyDescent="0.2">
      <c r="G218" s="227"/>
      <c r="H218" s="227"/>
      <c r="I218" s="228"/>
      <c r="J218" s="228"/>
      <c r="K218" s="228"/>
    </row>
    <row r="219" spans="7:11" ht="15" customHeight="1" x14ac:dyDescent="0.2">
      <c r="G219" s="227"/>
      <c r="H219" s="227"/>
      <c r="I219" s="228"/>
      <c r="J219" s="228"/>
      <c r="K219" s="228"/>
    </row>
    <row r="220" spans="7:11" ht="15" customHeight="1" x14ac:dyDescent="0.2">
      <c r="G220" s="227"/>
      <c r="H220" s="227"/>
      <c r="I220" s="228"/>
      <c r="J220" s="228"/>
      <c r="K220" s="228"/>
    </row>
    <row r="221" spans="7:11" ht="15" customHeight="1" x14ac:dyDescent="0.2">
      <c r="G221" s="227"/>
      <c r="H221" s="227"/>
      <c r="I221" s="228"/>
      <c r="J221" s="228"/>
      <c r="K221" s="228"/>
    </row>
    <row r="222" spans="7:11" ht="15" customHeight="1" x14ac:dyDescent="0.2">
      <c r="G222" s="227"/>
      <c r="H222" s="227"/>
      <c r="I222" s="228"/>
      <c r="J222" s="228"/>
      <c r="K222" s="228"/>
    </row>
    <row r="223" spans="7:11" ht="15" customHeight="1" x14ac:dyDescent="0.2">
      <c r="G223" s="227"/>
      <c r="H223" s="227"/>
      <c r="I223" s="228"/>
      <c r="J223" s="228"/>
      <c r="K223" s="228"/>
    </row>
    <row r="224" spans="7:11" ht="15" customHeight="1" x14ac:dyDescent="0.2">
      <c r="G224" s="227"/>
      <c r="H224" s="227"/>
      <c r="I224" s="228"/>
      <c r="J224" s="228"/>
      <c r="K224" s="228"/>
    </row>
    <row r="225" spans="7:11" ht="15" customHeight="1" x14ac:dyDescent="0.2">
      <c r="G225" s="227"/>
      <c r="H225" s="227"/>
      <c r="I225" s="228"/>
      <c r="J225" s="228"/>
      <c r="K225" s="228"/>
    </row>
    <row r="226" spans="7:11" ht="15" customHeight="1" x14ac:dyDescent="0.2">
      <c r="G226" s="227"/>
      <c r="H226" s="227"/>
      <c r="I226" s="228"/>
      <c r="J226" s="228"/>
      <c r="K226" s="228"/>
    </row>
    <row r="227" spans="7:11" ht="15" customHeight="1" x14ac:dyDescent="0.2">
      <c r="G227" s="227"/>
      <c r="H227" s="227"/>
      <c r="I227" s="228"/>
      <c r="J227" s="228"/>
      <c r="K227" s="228"/>
    </row>
    <row r="228" spans="7:11" ht="15" customHeight="1" x14ac:dyDescent="0.2">
      <c r="G228" s="227"/>
      <c r="H228" s="227"/>
      <c r="I228" s="228"/>
      <c r="J228" s="228"/>
      <c r="K228" s="228"/>
    </row>
    <row r="229" spans="7:11" ht="15" customHeight="1" x14ac:dyDescent="0.2">
      <c r="G229" s="227"/>
      <c r="H229" s="227"/>
      <c r="I229" s="228"/>
      <c r="J229" s="228"/>
      <c r="K229" s="228"/>
    </row>
    <row r="230" spans="7:11" ht="15" customHeight="1" x14ac:dyDescent="0.2">
      <c r="G230" s="227"/>
      <c r="H230" s="227"/>
      <c r="I230" s="228"/>
      <c r="J230" s="228"/>
      <c r="K230" s="228"/>
    </row>
    <row r="231" spans="7:11" ht="15" customHeight="1" x14ac:dyDescent="0.2">
      <c r="G231" s="227"/>
      <c r="H231" s="227"/>
      <c r="I231" s="228"/>
      <c r="J231" s="228"/>
      <c r="K231" s="228"/>
    </row>
    <row r="232" spans="7:11" ht="15" customHeight="1" x14ac:dyDescent="0.2">
      <c r="G232" s="227"/>
      <c r="H232" s="227"/>
      <c r="I232" s="228"/>
      <c r="J232" s="228"/>
      <c r="K232" s="228"/>
    </row>
    <row r="233" spans="7:11" ht="15" customHeight="1" x14ac:dyDescent="0.2">
      <c r="G233" s="227"/>
      <c r="H233" s="227"/>
      <c r="I233" s="228"/>
      <c r="J233" s="228"/>
      <c r="K233" s="228"/>
    </row>
    <row r="234" spans="7:11" ht="15" customHeight="1" x14ac:dyDescent="0.2">
      <c r="G234" s="227"/>
      <c r="H234" s="227"/>
      <c r="I234" s="228"/>
      <c r="J234" s="228"/>
      <c r="K234" s="228"/>
    </row>
    <row r="235" spans="7:11" ht="15" customHeight="1" x14ac:dyDescent="0.2">
      <c r="G235" s="227"/>
      <c r="H235" s="227"/>
      <c r="I235" s="228"/>
      <c r="J235" s="228"/>
      <c r="K235" s="228"/>
    </row>
    <row r="236" spans="7:11" ht="15" customHeight="1" x14ac:dyDescent="0.2">
      <c r="G236" s="227"/>
      <c r="H236" s="227"/>
      <c r="I236" s="228"/>
      <c r="J236" s="228"/>
      <c r="K236" s="228"/>
    </row>
    <row r="237" spans="7:11" ht="15" customHeight="1" x14ac:dyDescent="0.2">
      <c r="G237" s="227"/>
      <c r="H237" s="227"/>
      <c r="I237" s="228"/>
      <c r="J237" s="228"/>
      <c r="K237" s="228"/>
    </row>
    <row r="238" spans="7:11" ht="15" customHeight="1" x14ac:dyDescent="0.2">
      <c r="G238" s="227"/>
      <c r="H238" s="227"/>
      <c r="I238" s="228"/>
      <c r="J238" s="228"/>
      <c r="K238" s="228"/>
    </row>
    <row r="239" spans="7:11" ht="15" customHeight="1" x14ac:dyDescent="0.2">
      <c r="G239" s="227"/>
      <c r="H239" s="227"/>
      <c r="I239" s="228"/>
      <c r="J239" s="228"/>
      <c r="K239" s="228"/>
    </row>
    <row r="240" spans="7:11" ht="15" customHeight="1" x14ac:dyDescent="0.2">
      <c r="G240" s="227"/>
      <c r="H240" s="227"/>
      <c r="I240" s="228"/>
      <c r="J240" s="228"/>
      <c r="K240" s="228"/>
    </row>
    <row r="241" spans="7:11" ht="15" customHeight="1" x14ac:dyDescent="0.2">
      <c r="G241" s="227"/>
      <c r="H241" s="227"/>
      <c r="I241" s="228"/>
      <c r="J241" s="228"/>
      <c r="K241" s="228"/>
    </row>
    <row r="242" spans="7:11" ht="15" customHeight="1" x14ac:dyDescent="0.2">
      <c r="G242" s="227"/>
      <c r="H242" s="227"/>
      <c r="I242" s="228"/>
      <c r="J242" s="228"/>
      <c r="K242" s="228"/>
    </row>
    <row r="243" spans="7:11" ht="15" customHeight="1" x14ac:dyDescent="0.2">
      <c r="G243" s="227"/>
      <c r="H243" s="227"/>
      <c r="I243" s="228"/>
      <c r="J243" s="228"/>
      <c r="K243" s="228"/>
    </row>
    <row r="244" spans="7:11" ht="15" customHeight="1" x14ac:dyDescent="0.2">
      <c r="G244" s="227"/>
      <c r="H244" s="227"/>
      <c r="I244" s="228"/>
      <c r="J244" s="228"/>
      <c r="K244" s="228"/>
    </row>
    <row r="245" spans="7:11" ht="15" customHeight="1" x14ac:dyDescent="0.2">
      <c r="G245" s="227"/>
      <c r="H245" s="227"/>
      <c r="I245" s="228"/>
      <c r="J245" s="228"/>
      <c r="K245" s="228"/>
    </row>
    <row r="246" spans="7:11" ht="15" customHeight="1" x14ac:dyDescent="0.2">
      <c r="G246" s="227"/>
      <c r="H246" s="227"/>
      <c r="I246" s="228"/>
      <c r="J246" s="228"/>
      <c r="K246" s="228"/>
    </row>
    <row r="247" spans="7:11" ht="15" customHeight="1" x14ac:dyDescent="0.2">
      <c r="G247" s="227"/>
      <c r="H247" s="227"/>
      <c r="I247" s="228"/>
      <c r="J247" s="228"/>
      <c r="K247" s="228"/>
    </row>
    <row r="248" spans="7:11" ht="15" customHeight="1" x14ac:dyDescent="0.2">
      <c r="G248" s="227"/>
      <c r="H248" s="227"/>
      <c r="I248" s="228"/>
      <c r="J248" s="228"/>
      <c r="K248" s="228"/>
    </row>
    <row r="249" spans="7:11" ht="15" customHeight="1" x14ac:dyDescent="0.2">
      <c r="G249" s="227"/>
      <c r="H249" s="227"/>
      <c r="I249" s="228"/>
      <c r="J249" s="228"/>
      <c r="K249" s="228"/>
    </row>
    <row r="250" spans="7:11" ht="15" customHeight="1" x14ac:dyDescent="0.2">
      <c r="G250" s="227"/>
      <c r="H250" s="227"/>
      <c r="I250" s="228"/>
      <c r="J250" s="228"/>
      <c r="K250" s="228"/>
    </row>
    <row r="251" spans="7:11" ht="15" customHeight="1" x14ac:dyDescent="0.2">
      <c r="G251" s="227"/>
      <c r="H251" s="227"/>
      <c r="I251" s="228"/>
      <c r="J251" s="228"/>
      <c r="K251" s="228"/>
    </row>
    <row r="252" spans="7:11" ht="15" customHeight="1" x14ac:dyDescent="0.2">
      <c r="G252" s="227"/>
      <c r="H252" s="227"/>
      <c r="I252" s="228"/>
      <c r="J252" s="228"/>
      <c r="K252" s="228"/>
    </row>
    <row r="253" spans="7:11" ht="15" customHeight="1" x14ac:dyDescent="0.2">
      <c r="G253" s="227"/>
      <c r="H253" s="227"/>
      <c r="I253" s="228"/>
      <c r="J253" s="228"/>
      <c r="K253" s="228"/>
    </row>
    <row r="254" spans="7:11" ht="15" customHeight="1" x14ac:dyDescent="0.2">
      <c r="G254" s="227"/>
      <c r="H254" s="227"/>
      <c r="I254" s="228"/>
      <c r="J254" s="228"/>
      <c r="K254" s="228"/>
    </row>
    <row r="255" spans="7:11" ht="15" customHeight="1" x14ac:dyDescent="0.2">
      <c r="G255" s="227"/>
      <c r="H255" s="227"/>
      <c r="I255" s="228"/>
      <c r="J255" s="228"/>
      <c r="K255" s="228"/>
    </row>
    <row r="256" spans="7:11" ht="15" customHeight="1" x14ac:dyDescent="0.2">
      <c r="G256" s="227"/>
      <c r="H256" s="227"/>
      <c r="I256" s="228"/>
      <c r="J256" s="228"/>
      <c r="K256" s="228"/>
    </row>
    <row r="257" spans="7:11" ht="15" customHeight="1" x14ac:dyDescent="0.2">
      <c r="G257" s="227"/>
      <c r="H257" s="227"/>
      <c r="I257" s="228"/>
      <c r="J257" s="228"/>
      <c r="K257" s="228"/>
    </row>
    <row r="258" spans="7:11" ht="15" customHeight="1" x14ac:dyDescent="0.2">
      <c r="G258" s="227"/>
      <c r="H258" s="227"/>
      <c r="I258" s="228"/>
      <c r="J258" s="228"/>
      <c r="K258" s="228"/>
    </row>
    <row r="259" spans="7:11" ht="15" customHeight="1" x14ac:dyDescent="0.2">
      <c r="G259" s="227"/>
      <c r="H259" s="227"/>
      <c r="I259" s="228"/>
      <c r="J259" s="228"/>
      <c r="K259" s="228"/>
    </row>
    <row r="260" spans="7:11" ht="15" customHeight="1" x14ac:dyDescent="0.2">
      <c r="G260" s="227"/>
      <c r="H260" s="227"/>
      <c r="I260" s="228"/>
      <c r="J260" s="228"/>
      <c r="K260" s="228"/>
    </row>
    <row r="261" spans="7:11" ht="15" customHeight="1" x14ac:dyDescent="0.2">
      <c r="G261" s="227"/>
      <c r="H261" s="227"/>
      <c r="I261" s="228"/>
      <c r="J261" s="228"/>
      <c r="K261" s="228"/>
    </row>
    <row r="262" spans="7:11" ht="15" customHeight="1" x14ac:dyDescent="0.2">
      <c r="G262" s="227"/>
      <c r="H262" s="227"/>
      <c r="I262" s="228"/>
      <c r="J262" s="228"/>
      <c r="K262" s="228"/>
    </row>
    <row r="263" spans="7:11" ht="15" customHeight="1" x14ac:dyDescent="0.2">
      <c r="G263" s="227"/>
      <c r="H263" s="227"/>
      <c r="I263" s="228"/>
      <c r="J263" s="228"/>
      <c r="K263" s="228"/>
    </row>
    <row r="264" spans="7:11" ht="15" customHeight="1" x14ac:dyDescent="0.2">
      <c r="G264" s="227"/>
      <c r="H264" s="227"/>
      <c r="I264" s="228"/>
      <c r="J264" s="228"/>
      <c r="K264" s="228"/>
    </row>
    <row r="265" spans="7:11" ht="15" customHeight="1" x14ac:dyDescent="0.2">
      <c r="G265" s="227"/>
      <c r="H265" s="227"/>
      <c r="I265" s="228"/>
      <c r="J265" s="228"/>
      <c r="K265" s="228"/>
    </row>
    <row r="266" spans="7:11" ht="15" customHeight="1" x14ac:dyDescent="0.2">
      <c r="G266" s="227"/>
      <c r="H266" s="227"/>
      <c r="I266" s="228"/>
      <c r="J266" s="228"/>
      <c r="K266" s="228"/>
    </row>
    <row r="267" spans="7:11" ht="15" customHeight="1" x14ac:dyDescent="0.2">
      <c r="G267" s="227"/>
      <c r="H267" s="227"/>
      <c r="I267" s="228"/>
      <c r="J267" s="228"/>
      <c r="K267" s="228"/>
    </row>
    <row r="268" spans="7:11" ht="15" customHeight="1" x14ac:dyDescent="0.2">
      <c r="G268" s="227"/>
      <c r="H268" s="227"/>
      <c r="I268" s="228"/>
      <c r="J268" s="228"/>
      <c r="K268" s="228"/>
    </row>
    <row r="269" spans="7:11" ht="15" customHeight="1" x14ac:dyDescent="0.2">
      <c r="G269" s="227"/>
      <c r="H269" s="227"/>
      <c r="I269" s="228"/>
      <c r="J269" s="228"/>
      <c r="K269" s="228"/>
    </row>
    <row r="270" spans="7:11" ht="15" customHeight="1" x14ac:dyDescent="0.2">
      <c r="G270" s="227"/>
      <c r="H270" s="227"/>
      <c r="I270" s="228"/>
      <c r="J270" s="228"/>
      <c r="K270" s="228"/>
    </row>
    <row r="271" spans="7:11" ht="15" customHeight="1" x14ac:dyDescent="0.2">
      <c r="G271" s="227"/>
      <c r="H271" s="227"/>
      <c r="I271" s="228"/>
      <c r="J271" s="228"/>
      <c r="K271" s="228"/>
    </row>
    <row r="272" spans="7:11" ht="15" customHeight="1" x14ac:dyDescent="0.2">
      <c r="G272" s="227"/>
      <c r="H272" s="227"/>
      <c r="I272" s="228"/>
      <c r="J272" s="228"/>
      <c r="K272" s="228"/>
    </row>
    <row r="273" spans="7:11" ht="15" customHeight="1" x14ac:dyDescent="0.2">
      <c r="G273" s="227"/>
      <c r="H273" s="227"/>
      <c r="I273" s="228"/>
      <c r="J273" s="228"/>
      <c r="K273" s="228"/>
    </row>
    <row r="274" spans="7:11" ht="15" customHeight="1" x14ac:dyDescent="0.2">
      <c r="G274" s="227"/>
      <c r="H274" s="227"/>
      <c r="I274" s="228"/>
      <c r="J274" s="228"/>
      <c r="K274" s="228"/>
    </row>
    <row r="275" spans="7:11" ht="15" customHeight="1" x14ac:dyDescent="0.2">
      <c r="G275" s="227"/>
      <c r="H275" s="227"/>
      <c r="I275" s="228"/>
      <c r="J275" s="228"/>
      <c r="K275" s="228"/>
    </row>
    <row r="276" spans="7:11" ht="15" customHeight="1" x14ac:dyDescent="0.2">
      <c r="G276" s="227"/>
      <c r="H276" s="227"/>
      <c r="I276" s="228"/>
      <c r="J276" s="228"/>
      <c r="K276" s="228"/>
    </row>
    <row r="277" spans="7:11" ht="15" customHeight="1" x14ac:dyDescent="0.2">
      <c r="G277" s="227"/>
      <c r="H277" s="227"/>
      <c r="I277" s="228"/>
      <c r="J277" s="228"/>
      <c r="K277" s="228"/>
    </row>
    <row r="278" spans="7:11" ht="15" customHeight="1" x14ac:dyDescent="0.2">
      <c r="G278" s="227"/>
      <c r="H278" s="227"/>
      <c r="I278" s="228"/>
      <c r="J278" s="228"/>
      <c r="K278" s="228"/>
    </row>
    <row r="279" spans="7:11" ht="15" customHeight="1" x14ac:dyDescent="0.2">
      <c r="G279" s="227"/>
      <c r="H279" s="227"/>
      <c r="I279" s="228"/>
      <c r="J279" s="228"/>
      <c r="K279" s="228"/>
    </row>
    <row r="280" spans="7:11" ht="15" customHeight="1" x14ac:dyDescent="0.2">
      <c r="G280" s="227"/>
      <c r="H280" s="227"/>
      <c r="I280" s="228"/>
      <c r="J280" s="228"/>
      <c r="K280" s="228"/>
    </row>
    <row r="281" spans="7:11" ht="15" customHeight="1" x14ac:dyDescent="0.2">
      <c r="G281" s="227"/>
      <c r="H281" s="227"/>
      <c r="I281" s="228"/>
      <c r="J281" s="228"/>
      <c r="K281" s="228"/>
    </row>
    <row r="282" spans="7:11" ht="15" customHeight="1" x14ac:dyDescent="0.2">
      <c r="G282" s="227"/>
      <c r="H282" s="227"/>
      <c r="I282" s="228"/>
      <c r="J282" s="228"/>
      <c r="K282" s="228"/>
    </row>
    <row r="283" spans="7:11" ht="15" customHeight="1" x14ac:dyDescent="0.2">
      <c r="G283" s="227"/>
      <c r="H283" s="227"/>
      <c r="I283" s="228"/>
      <c r="J283" s="228"/>
      <c r="K283" s="228"/>
    </row>
    <row r="284" spans="7:11" ht="15" customHeight="1" x14ac:dyDescent="0.2">
      <c r="G284" s="227"/>
      <c r="H284" s="227"/>
      <c r="I284" s="228"/>
      <c r="J284" s="228"/>
      <c r="K284" s="228"/>
    </row>
    <row r="285" spans="7:11" ht="15" customHeight="1" x14ac:dyDescent="0.2">
      <c r="G285" s="227"/>
      <c r="H285" s="227"/>
      <c r="I285" s="228"/>
      <c r="J285" s="228"/>
      <c r="K285" s="228"/>
    </row>
    <row r="286" spans="7:11" ht="15" customHeight="1" x14ac:dyDescent="0.2">
      <c r="G286" s="227"/>
      <c r="H286" s="227"/>
      <c r="I286" s="228"/>
      <c r="J286" s="228"/>
      <c r="K286" s="228"/>
    </row>
    <row r="287" spans="7:11" ht="15" customHeight="1" x14ac:dyDescent="0.2">
      <c r="G287" s="227"/>
      <c r="H287" s="227"/>
      <c r="I287" s="228"/>
      <c r="J287" s="228"/>
      <c r="K287" s="228"/>
    </row>
    <row r="288" spans="7:11" ht="15" customHeight="1" x14ac:dyDescent="0.2">
      <c r="G288" s="227"/>
      <c r="H288" s="227"/>
      <c r="I288" s="228"/>
      <c r="J288" s="228"/>
      <c r="K288" s="228"/>
    </row>
    <row r="289" spans="7:11" ht="15" customHeight="1" x14ac:dyDescent="0.2">
      <c r="G289" s="227"/>
      <c r="H289" s="227"/>
      <c r="I289" s="228"/>
      <c r="J289" s="228"/>
      <c r="K289" s="228"/>
    </row>
    <row r="290" spans="7:11" ht="15" customHeight="1" x14ac:dyDescent="0.2">
      <c r="G290" s="227"/>
      <c r="H290" s="227"/>
      <c r="I290" s="228"/>
      <c r="J290" s="228"/>
      <c r="K290" s="228"/>
    </row>
    <row r="291" spans="7:11" ht="15" customHeight="1" x14ac:dyDescent="0.2">
      <c r="G291" s="227"/>
      <c r="H291" s="227"/>
      <c r="I291" s="228"/>
      <c r="J291" s="228"/>
      <c r="K291" s="228"/>
    </row>
    <row r="292" spans="7:11" ht="15" customHeight="1" x14ac:dyDescent="0.2">
      <c r="G292" s="227"/>
      <c r="H292" s="227"/>
      <c r="I292" s="228"/>
      <c r="J292" s="228"/>
      <c r="K292" s="228"/>
    </row>
    <row r="293" spans="7:11" ht="15" customHeight="1" x14ac:dyDescent="0.2">
      <c r="G293" s="227"/>
      <c r="H293" s="227"/>
      <c r="I293" s="228"/>
      <c r="J293" s="228"/>
      <c r="K293" s="228"/>
    </row>
    <row r="294" spans="7:11" ht="15" customHeight="1" x14ac:dyDescent="0.2">
      <c r="G294" s="227"/>
      <c r="H294" s="227"/>
      <c r="I294" s="228"/>
      <c r="J294" s="228"/>
      <c r="K294" s="228"/>
    </row>
    <row r="295" spans="7:11" ht="15" customHeight="1" x14ac:dyDescent="0.2">
      <c r="G295" s="227"/>
      <c r="H295" s="227"/>
      <c r="I295" s="228"/>
      <c r="J295" s="228"/>
      <c r="K295" s="228"/>
    </row>
    <row r="296" spans="7:11" ht="15" customHeight="1" x14ac:dyDescent="0.2">
      <c r="G296" s="227"/>
      <c r="H296" s="227"/>
      <c r="I296" s="228"/>
      <c r="J296" s="228"/>
      <c r="K296" s="228"/>
    </row>
    <row r="297" spans="7:11" ht="15" customHeight="1" x14ac:dyDescent="0.2">
      <c r="G297" s="227"/>
      <c r="H297" s="227"/>
      <c r="I297" s="228"/>
      <c r="J297" s="228"/>
      <c r="K297" s="228"/>
    </row>
    <row r="298" spans="7:11" ht="15" customHeight="1" x14ac:dyDescent="0.2">
      <c r="G298" s="227"/>
      <c r="H298" s="227"/>
      <c r="I298" s="228"/>
      <c r="J298" s="228"/>
      <c r="K298" s="228"/>
    </row>
    <row r="299" spans="7:11" ht="15" customHeight="1" x14ac:dyDescent="0.2">
      <c r="G299" s="227"/>
      <c r="H299" s="227"/>
      <c r="I299" s="228"/>
      <c r="J299" s="228"/>
      <c r="K299" s="228"/>
    </row>
    <row r="300" spans="7:11" ht="15" customHeight="1" x14ac:dyDescent="0.2">
      <c r="G300" s="227"/>
      <c r="H300" s="227"/>
      <c r="I300" s="228"/>
      <c r="J300" s="228"/>
      <c r="K300" s="228"/>
    </row>
    <row r="301" spans="7:11" ht="15" customHeight="1" x14ac:dyDescent="0.2">
      <c r="G301" s="227"/>
      <c r="H301" s="227"/>
      <c r="I301" s="228"/>
      <c r="J301" s="228"/>
      <c r="K301" s="228"/>
    </row>
    <row r="302" spans="7:11" ht="15" customHeight="1" x14ac:dyDescent="0.2">
      <c r="G302" s="227"/>
      <c r="H302" s="227"/>
      <c r="I302" s="228"/>
      <c r="J302" s="228"/>
      <c r="K302" s="228"/>
    </row>
    <row r="303" spans="7:11" ht="15" customHeight="1" x14ac:dyDescent="0.2">
      <c r="G303" s="227"/>
      <c r="H303" s="227"/>
      <c r="I303" s="228"/>
      <c r="J303" s="228"/>
      <c r="K303" s="228"/>
    </row>
    <row r="304" spans="7:11" ht="15" customHeight="1" x14ac:dyDescent="0.2">
      <c r="G304" s="227"/>
      <c r="H304" s="227"/>
      <c r="I304" s="228"/>
      <c r="J304" s="228"/>
      <c r="K304" s="228"/>
    </row>
    <row r="305" spans="7:11" ht="15" customHeight="1" x14ac:dyDescent="0.2">
      <c r="G305" s="227"/>
      <c r="H305" s="227"/>
      <c r="I305" s="228"/>
      <c r="J305" s="228"/>
      <c r="K305" s="228"/>
    </row>
    <row r="306" spans="7:11" ht="15" customHeight="1" x14ac:dyDescent="0.2">
      <c r="G306" s="227"/>
      <c r="H306" s="227"/>
      <c r="I306" s="228"/>
      <c r="J306" s="228"/>
      <c r="K306" s="228"/>
    </row>
    <row r="307" spans="7:11" ht="15" customHeight="1" x14ac:dyDescent="0.2">
      <c r="G307" s="227"/>
      <c r="H307" s="227"/>
      <c r="I307" s="228"/>
      <c r="J307" s="228"/>
      <c r="K307" s="228"/>
    </row>
    <row r="308" spans="7:11" ht="15" customHeight="1" x14ac:dyDescent="0.2">
      <c r="G308" s="227"/>
      <c r="H308" s="227"/>
      <c r="I308" s="228"/>
      <c r="J308" s="228"/>
      <c r="K308" s="228"/>
    </row>
    <row r="309" spans="7:11" ht="15" customHeight="1" x14ac:dyDescent="0.2">
      <c r="G309" s="227"/>
      <c r="H309" s="227"/>
      <c r="I309" s="228"/>
      <c r="J309" s="228"/>
      <c r="K309" s="228"/>
    </row>
    <row r="310" spans="7:11" ht="15" customHeight="1" x14ac:dyDescent="0.2">
      <c r="G310" s="227"/>
      <c r="H310" s="227"/>
      <c r="I310" s="228"/>
      <c r="J310" s="228"/>
      <c r="K310" s="228"/>
    </row>
    <row r="311" spans="7:11" ht="15" customHeight="1" x14ac:dyDescent="0.2">
      <c r="G311" s="227"/>
      <c r="H311" s="227"/>
      <c r="I311" s="228"/>
      <c r="J311" s="228"/>
      <c r="K311" s="228"/>
    </row>
    <row r="312" spans="7:11" ht="15" customHeight="1" x14ac:dyDescent="0.2">
      <c r="G312" s="227"/>
      <c r="H312" s="227"/>
      <c r="I312" s="228"/>
      <c r="J312" s="228"/>
      <c r="K312" s="228"/>
    </row>
    <row r="313" spans="7:11" ht="15" customHeight="1" x14ac:dyDescent="0.2">
      <c r="G313" s="227"/>
      <c r="H313" s="227"/>
      <c r="I313" s="228"/>
      <c r="J313" s="228"/>
      <c r="K313" s="228"/>
    </row>
    <row r="314" spans="7:11" ht="15" customHeight="1" x14ac:dyDescent="0.2">
      <c r="G314" s="227"/>
      <c r="H314" s="227"/>
      <c r="I314" s="228"/>
      <c r="J314" s="228"/>
      <c r="K314" s="228"/>
    </row>
    <row r="315" spans="7:11" ht="15" customHeight="1" x14ac:dyDescent="0.2">
      <c r="G315" s="227"/>
      <c r="H315" s="227"/>
      <c r="I315" s="228"/>
      <c r="J315" s="228"/>
      <c r="K315" s="228"/>
    </row>
    <row r="316" spans="7:11" ht="15" customHeight="1" x14ac:dyDescent="0.2">
      <c r="G316" s="227"/>
      <c r="H316" s="227"/>
      <c r="I316" s="228"/>
      <c r="J316" s="228"/>
      <c r="K316" s="228"/>
    </row>
    <row r="317" spans="7:11" ht="15" customHeight="1" x14ac:dyDescent="0.2">
      <c r="G317" s="227"/>
      <c r="H317" s="227"/>
      <c r="I317" s="228"/>
      <c r="J317" s="228"/>
      <c r="K317" s="228"/>
    </row>
    <row r="318" spans="7:11" ht="15" customHeight="1" x14ac:dyDescent="0.2">
      <c r="G318" s="227"/>
      <c r="H318" s="227"/>
      <c r="I318" s="228"/>
      <c r="J318" s="228"/>
      <c r="K318" s="228"/>
    </row>
    <row r="319" spans="7:11" ht="15" customHeight="1" x14ac:dyDescent="0.2">
      <c r="G319" s="227"/>
      <c r="H319" s="227"/>
      <c r="I319" s="228"/>
      <c r="J319" s="228"/>
      <c r="K319" s="228"/>
    </row>
    <row r="320" spans="7:11" ht="15" customHeight="1" x14ac:dyDescent="0.2">
      <c r="G320" s="227"/>
      <c r="H320" s="227"/>
      <c r="I320" s="228"/>
      <c r="J320" s="228"/>
      <c r="K320" s="228"/>
    </row>
    <row r="321" spans="7:11" ht="15" customHeight="1" x14ac:dyDescent="0.2">
      <c r="G321" s="227"/>
      <c r="H321" s="227"/>
      <c r="I321" s="228"/>
      <c r="J321" s="228"/>
      <c r="K321" s="228"/>
    </row>
    <row r="322" spans="7:11" ht="15" customHeight="1" x14ac:dyDescent="0.2">
      <c r="G322" s="227"/>
      <c r="H322" s="227"/>
      <c r="I322" s="228"/>
      <c r="J322" s="228"/>
      <c r="K322" s="228"/>
    </row>
    <row r="323" spans="7:11" ht="15" customHeight="1" x14ac:dyDescent="0.2">
      <c r="G323" s="227"/>
      <c r="H323" s="227"/>
      <c r="I323" s="228"/>
      <c r="J323" s="228"/>
      <c r="K323" s="228"/>
    </row>
    <row r="324" spans="7:11" ht="15" customHeight="1" x14ac:dyDescent="0.2">
      <c r="G324" s="227"/>
      <c r="H324" s="227"/>
      <c r="I324" s="228"/>
      <c r="J324" s="228"/>
      <c r="K324" s="228"/>
    </row>
    <row r="325" spans="7:11" ht="15" customHeight="1" x14ac:dyDescent="0.2">
      <c r="G325" s="227"/>
      <c r="H325" s="227"/>
      <c r="I325" s="228"/>
      <c r="J325" s="228"/>
      <c r="K325" s="228"/>
    </row>
    <row r="326" spans="7:11" ht="15" customHeight="1" x14ac:dyDescent="0.2">
      <c r="G326" s="227"/>
      <c r="H326" s="227"/>
      <c r="I326" s="228"/>
      <c r="J326" s="228"/>
      <c r="K326" s="228"/>
    </row>
    <row r="327" spans="7:11" ht="15" customHeight="1" x14ac:dyDescent="0.2">
      <c r="G327" s="227"/>
      <c r="H327" s="227"/>
      <c r="I327" s="228"/>
      <c r="J327" s="228"/>
      <c r="K327" s="228"/>
    </row>
    <row r="328" spans="7:11" ht="15" customHeight="1" x14ac:dyDescent="0.2">
      <c r="G328" s="227"/>
      <c r="H328" s="227"/>
      <c r="I328" s="228"/>
      <c r="J328" s="228"/>
      <c r="K328" s="228"/>
    </row>
    <row r="329" spans="7:11" ht="15" customHeight="1" x14ac:dyDescent="0.2">
      <c r="G329" s="227"/>
      <c r="H329" s="227"/>
      <c r="I329" s="228"/>
      <c r="J329" s="228"/>
      <c r="K329" s="228"/>
    </row>
    <row r="330" spans="7:11" ht="15" customHeight="1" x14ac:dyDescent="0.2">
      <c r="G330" s="227"/>
      <c r="H330" s="227"/>
      <c r="I330" s="228"/>
      <c r="J330" s="228"/>
      <c r="K330" s="228"/>
    </row>
    <row r="331" spans="7:11" ht="15" customHeight="1" x14ac:dyDescent="0.2">
      <c r="G331" s="227"/>
      <c r="H331" s="227"/>
      <c r="I331" s="228"/>
      <c r="J331" s="228"/>
      <c r="K331" s="228"/>
    </row>
    <row r="332" spans="7:11" ht="15" customHeight="1" x14ac:dyDescent="0.2">
      <c r="G332" s="227"/>
      <c r="H332" s="227"/>
      <c r="I332" s="228"/>
      <c r="J332" s="228"/>
      <c r="K332" s="228"/>
    </row>
    <row r="333" spans="7:11" ht="15" customHeight="1" x14ac:dyDescent="0.2">
      <c r="G333" s="227"/>
      <c r="H333" s="227"/>
      <c r="I333" s="228"/>
      <c r="J333" s="228"/>
      <c r="K333" s="228"/>
    </row>
    <row r="334" spans="7:11" ht="15" customHeight="1" x14ac:dyDescent="0.2">
      <c r="G334" s="227"/>
      <c r="H334" s="227"/>
      <c r="I334" s="228"/>
      <c r="J334" s="228"/>
      <c r="K334" s="228"/>
    </row>
    <row r="335" spans="7:11" ht="15" customHeight="1" x14ac:dyDescent="0.2">
      <c r="G335" s="227"/>
      <c r="H335" s="227"/>
      <c r="I335" s="228"/>
      <c r="J335" s="228"/>
      <c r="K335" s="228"/>
    </row>
    <row r="336" spans="7:11" ht="15" customHeight="1" x14ac:dyDescent="0.2">
      <c r="G336" s="227"/>
      <c r="H336" s="227"/>
      <c r="I336" s="228"/>
      <c r="J336" s="228"/>
      <c r="K336" s="228"/>
    </row>
    <row r="337" spans="7:11" ht="15" customHeight="1" x14ac:dyDescent="0.2">
      <c r="G337" s="227"/>
      <c r="H337" s="227"/>
      <c r="I337" s="228"/>
      <c r="J337" s="228"/>
      <c r="K337" s="228"/>
    </row>
    <row r="338" spans="7:11" ht="15" customHeight="1" x14ac:dyDescent="0.2">
      <c r="G338" s="227"/>
      <c r="H338" s="227"/>
      <c r="I338" s="228"/>
      <c r="J338" s="228"/>
      <c r="K338" s="228"/>
    </row>
    <row r="339" spans="7:11" ht="15" customHeight="1" x14ac:dyDescent="0.2">
      <c r="G339" s="227"/>
      <c r="H339" s="227"/>
      <c r="I339" s="228"/>
      <c r="J339" s="228"/>
      <c r="K339" s="228"/>
    </row>
    <row r="340" spans="7:11" ht="15" customHeight="1" x14ac:dyDescent="0.2">
      <c r="G340" s="227"/>
      <c r="H340" s="227"/>
      <c r="I340" s="228"/>
      <c r="J340" s="228"/>
      <c r="K340" s="228"/>
    </row>
    <row r="341" spans="7:11" ht="15" customHeight="1" x14ac:dyDescent="0.2">
      <c r="G341" s="227"/>
      <c r="H341" s="227"/>
      <c r="I341" s="228"/>
      <c r="J341" s="228"/>
      <c r="K341" s="228"/>
    </row>
    <row r="342" spans="7:11" ht="15" customHeight="1" x14ac:dyDescent="0.2">
      <c r="G342" s="227"/>
      <c r="H342" s="227"/>
      <c r="I342" s="228"/>
      <c r="J342" s="228"/>
      <c r="K342" s="228"/>
    </row>
    <row r="343" spans="7:11" ht="15" customHeight="1" x14ac:dyDescent="0.2">
      <c r="G343" s="227"/>
      <c r="H343" s="227"/>
      <c r="I343" s="228"/>
      <c r="J343" s="228"/>
      <c r="K343" s="228"/>
    </row>
    <row r="344" spans="7:11" ht="15" customHeight="1" x14ac:dyDescent="0.2">
      <c r="G344" s="227"/>
      <c r="H344" s="227"/>
      <c r="I344" s="228"/>
      <c r="J344" s="228"/>
      <c r="K344" s="228"/>
    </row>
    <row r="345" spans="7:11" ht="15" customHeight="1" x14ac:dyDescent="0.2">
      <c r="G345" s="227"/>
      <c r="H345" s="227"/>
      <c r="I345" s="228"/>
      <c r="J345" s="228"/>
      <c r="K345" s="228"/>
    </row>
    <row r="346" spans="7:11" ht="15" customHeight="1" x14ac:dyDescent="0.2">
      <c r="G346" s="227"/>
      <c r="H346" s="227"/>
      <c r="I346" s="228"/>
      <c r="J346" s="228"/>
      <c r="K346" s="228"/>
    </row>
    <row r="347" spans="7:11" ht="15" customHeight="1" x14ac:dyDescent="0.2">
      <c r="G347" s="227"/>
      <c r="H347" s="227"/>
      <c r="I347" s="228"/>
      <c r="J347" s="228"/>
      <c r="K347" s="228"/>
    </row>
    <row r="348" spans="7:11" ht="15" customHeight="1" x14ac:dyDescent="0.2">
      <c r="G348" s="227"/>
      <c r="H348" s="227"/>
      <c r="I348" s="228"/>
      <c r="J348" s="228"/>
      <c r="K348" s="228"/>
    </row>
    <row r="349" spans="7:11" ht="15" customHeight="1" x14ac:dyDescent="0.2">
      <c r="G349" s="227"/>
      <c r="H349" s="227"/>
      <c r="I349" s="228"/>
      <c r="J349" s="228"/>
      <c r="K349" s="228"/>
    </row>
    <row r="350" spans="7:11" ht="15" customHeight="1" x14ac:dyDescent="0.2">
      <c r="G350" s="227"/>
      <c r="H350" s="227"/>
      <c r="I350" s="228"/>
      <c r="J350" s="228"/>
      <c r="K350" s="228"/>
    </row>
    <row r="351" spans="7:11" ht="15" customHeight="1" x14ac:dyDescent="0.2">
      <c r="G351" s="227"/>
      <c r="H351" s="227"/>
      <c r="I351" s="228"/>
      <c r="J351" s="228"/>
      <c r="K351" s="228"/>
    </row>
    <row r="352" spans="7:11" ht="15" customHeight="1" x14ac:dyDescent="0.2">
      <c r="G352" s="227"/>
      <c r="H352" s="227"/>
      <c r="I352" s="228"/>
      <c r="J352" s="228"/>
      <c r="K352" s="228"/>
    </row>
    <row r="353" spans="7:11" ht="15" customHeight="1" x14ac:dyDescent="0.2">
      <c r="G353" s="227"/>
      <c r="H353" s="227"/>
      <c r="I353" s="228"/>
      <c r="J353" s="228"/>
      <c r="K353" s="228"/>
    </row>
    <row r="354" spans="7:11" ht="15" customHeight="1" x14ac:dyDescent="0.2">
      <c r="G354" s="227"/>
      <c r="H354" s="227"/>
      <c r="I354" s="228"/>
      <c r="J354" s="228"/>
      <c r="K354" s="228"/>
    </row>
    <row r="355" spans="7:11" ht="15" customHeight="1" x14ac:dyDescent="0.2">
      <c r="G355" s="227"/>
      <c r="H355" s="227"/>
      <c r="I355" s="228"/>
      <c r="J355" s="228"/>
      <c r="K355" s="228"/>
    </row>
    <row r="356" spans="7:11" ht="15" customHeight="1" x14ac:dyDescent="0.2">
      <c r="G356" s="227"/>
      <c r="H356" s="227"/>
      <c r="I356" s="228"/>
      <c r="J356" s="228"/>
      <c r="K356" s="228"/>
    </row>
    <row r="357" spans="7:11" ht="15" customHeight="1" x14ac:dyDescent="0.2">
      <c r="G357" s="227"/>
      <c r="H357" s="227"/>
      <c r="I357" s="228"/>
      <c r="J357" s="228"/>
      <c r="K357" s="228"/>
    </row>
    <row r="358" spans="7:11" ht="15" customHeight="1" x14ac:dyDescent="0.2">
      <c r="G358" s="227"/>
      <c r="H358" s="227"/>
      <c r="I358" s="228"/>
      <c r="J358" s="228"/>
      <c r="K358" s="228"/>
    </row>
    <row r="359" spans="7:11" ht="15" customHeight="1" x14ac:dyDescent="0.2">
      <c r="G359" s="227"/>
      <c r="H359" s="227"/>
      <c r="I359" s="228"/>
      <c r="J359" s="228"/>
      <c r="K359" s="228"/>
    </row>
    <row r="360" spans="7:11" ht="15" customHeight="1" x14ac:dyDescent="0.2">
      <c r="G360" s="227"/>
      <c r="H360" s="227"/>
      <c r="I360" s="228"/>
      <c r="J360" s="228"/>
      <c r="K360" s="228"/>
    </row>
    <row r="361" spans="7:11" ht="15" customHeight="1" x14ac:dyDescent="0.2">
      <c r="G361" s="227"/>
      <c r="H361" s="227"/>
      <c r="I361" s="228"/>
      <c r="J361" s="228"/>
      <c r="K361" s="228"/>
    </row>
    <row r="362" spans="7:11" ht="15" customHeight="1" x14ac:dyDescent="0.2">
      <c r="G362" s="227"/>
      <c r="H362" s="227"/>
      <c r="I362" s="228"/>
      <c r="J362" s="228"/>
      <c r="K362" s="228"/>
    </row>
    <row r="363" spans="7:11" ht="15" customHeight="1" x14ac:dyDescent="0.2">
      <c r="G363" s="227"/>
      <c r="H363" s="227"/>
      <c r="I363" s="228"/>
      <c r="J363" s="228"/>
      <c r="K363" s="228"/>
    </row>
    <row r="364" spans="7:11" ht="15" customHeight="1" x14ac:dyDescent="0.2">
      <c r="G364" s="227"/>
      <c r="H364" s="227"/>
      <c r="I364" s="228"/>
      <c r="J364" s="228"/>
      <c r="K364" s="228"/>
    </row>
    <row r="365" spans="7:11" ht="15" customHeight="1" x14ac:dyDescent="0.2">
      <c r="G365" s="227"/>
      <c r="H365" s="227"/>
      <c r="I365" s="228"/>
      <c r="J365" s="228"/>
      <c r="K365" s="228"/>
    </row>
    <row r="366" spans="7:11" ht="15" customHeight="1" x14ac:dyDescent="0.2">
      <c r="G366" s="227"/>
      <c r="H366" s="227"/>
      <c r="I366" s="228"/>
      <c r="J366" s="228"/>
      <c r="K366" s="228"/>
    </row>
    <row r="367" spans="7:11" ht="15" customHeight="1" x14ac:dyDescent="0.2">
      <c r="G367" s="227"/>
      <c r="H367" s="227"/>
      <c r="I367" s="228"/>
      <c r="J367" s="228"/>
      <c r="K367" s="228"/>
    </row>
    <row r="368" spans="7:11" ht="15" customHeight="1" x14ac:dyDescent="0.2">
      <c r="G368" s="227"/>
      <c r="H368" s="227"/>
      <c r="I368" s="228"/>
      <c r="J368" s="228"/>
      <c r="K368" s="228"/>
    </row>
    <row r="369" spans="7:11" ht="15" customHeight="1" x14ac:dyDescent="0.2">
      <c r="G369" s="227"/>
      <c r="H369" s="227"/>
      <c r="I369" s="228"/>
      <c r="J369" s="228"/>
      <c r="K369" s="228"/>
    </row>
    <row r="370" spans="7:11" ht="15" customHeight="1" x14ac:dyDescent="0.2">
      <c r="G370" s="227"/>
      <c r="H370" s="227"/>
      <c r="I370" s="228"/>
      <c r="J370" s="228"/>
      <c r="K370" s="228"/>
    </row>
    <row r="371" spans="7:11" ht="15" customHeight="1" x14ac:dyDescent="0.2">
      <c r="G371" s="227"/>
      <c r="H371" s="227"/>
      <c r="I371" s="228"/>
      <c r="J371" s="228"/>
      <c r="K371" s="228"/>
    </row>
    <row r="372" spans="7:11" ht="15" customHeight="1" x14ac:dyDescent="0.2">
      <c r="G372" s="227"/>
      <c r="H372" s="227"/>
      <c r="I372" s="228"/>
      <c r="J372" s="228"/>
      <c r="K372" s="228"/>
    </row>
    <row r="373" spans="7:11" ht="15" customHeight="1" x14ac:dyDescent="0.2">
      <c r="G373" s="227"/>
      <c r="H373" s="227"/>
      <c r="I373" s="228"/>
      <c r="J373" s="228"/>
      <c r="K373" s="228"/>
    </row>
    <row r="374" spans="7:11" ht="15" customHeight="1" x14ac:dyDescent="0.2">
      <c r="G374" s="227"/>
      <c r="H374" s="227"/>
      <c r="I374" s="228"/>
      <c r="J374" s="228"/>
      <c r="K374" s="228"/>
    </row>
    <row r="375" spans="7:11" ht="15" customHeight="1" x14ac:dyDescent="0.2">
      <c r="G375" s="227"/>
      <c r="H375" s="227"/>
      <c r="I375" s="228"/>
      <c r="J375" s="228"/>
      <c r="K375" s="228"/>
    </row>
    <row r="376" spans="7:11" ht="15" customHeight="1" x14ac:dyDescent="0.2">
      <c r="G376" s="227"/>
      <c r="H376" s="227"/>
      <c r="I376" s="228"/>
      <c r="J376" s="228"/>
      <c r="K376" s="228"/>
    </row>
    <row r="377" spans="7:11" ht="15" customHeight="1" x14ac:dyDescent="0.2">
      <c r="G377" s="227"/>
      <c r="H377" s="227"/>
      <c r="I377" s="228"/>
      <c r="J377" s="228"/>
      <c r="K377" s="228"/>
    </row>
    <row r="378" spans="7:11" ht="15" customHeight="1" x14ac:dyDescent="0.2">
      <c r="G378" s="227"/>
      <c r="H378" s="227"/>
      <c r="I378" s="228"/>
      <c r="J378" s="228"/>
      <c r="K378" s="228"/>
    </row>
    <row r="379" spans="7:11" ht="15" customHeight="1" x14ac:dyDescent="0.2">
      <c r="G379" s="227"/>
      <c r="H379" s="227"/>
      <c r="I379" s="228"/>
      <c r="J379" s="228"/>
      <c r="K379" s="228"/>
    </row>
    <row r="380" spans="7:11" ht="15" customHeight="1" x14ac:dyDescent="0.2">
      <c r="G380" s="227"/>
      <c r="H380" s="227"/>
      <c r="I380" s="228"/>
      <c r="J380" s="228"/>
      <c r="K380" s="228"/>
    </row>
    <row r="381" spans="7:11" ht="15" customHeight="1" x14ac:dyDescent="0.2">
      <c r="G381" s="227"/>
      <c r="H381" s="227"/>
      <c r="I381" s="228"/>
      <c r="J381" s="228"/>
      <c r="K381" s="228"/>
    </row>
    <row r="382" spans="7:11" ht="15" customHeight="1" x14ac:dyDescent="0.2">
      <c r="G382" s="227"/>
      <c r="H382" s="227"/>
      <c r="I382" s="228"/>
      <c r="J382" s="228"/>
      <c r="K382" s="228"/>
    </row>
    <row r="383" spans="7:11" ht="15" customHeight="1" x14ac:dyDescent="0.2">
      <c r="G383" s="227"/>
      <c r="H383" s="227"/>
      <c r="I383" s="228"/>
      <c r="J383" s="228"/>
      <c r="K383" s="228"/>
    </row>
    <row r="384" spans="7:11" ht="15" customHeight="1" x14ac:dyDescent="0.2">
      <c r="G384" s="227"/>
      <c r="H384" s="227"/>
      <c r="I384" s="228"/>
      <c r="J384" s="228"/>
      <c r="K384" s="228"/>
    </row>
    <row r="385" spans="7:11" ht="15" customHeight="1" x14ac:dyDescent="0.2">
      <c r="G385" s="227"/>
      <c r="H385" s="227"/>
      <c r="I385" s="228"/>
      <c r="J385" s="228"/>
      <c r="K385" s="228"/>
    </row>
    <row r="386" spans="7:11" ht="15" customHeight="1" x14ac:dyDescent="0.2">
      <c r="G386" s="227"/>
      <c r="H386" s="227"/>
      <c r="I386" s="228"/>
      <c r="J386" s="228"/>
      <c r="K386" s="228"/>
    </row>
    <row r="387" spans="7:11" ht="15" customHeight="1" x14ac:dyDescent="0.2">
      <c r="G387" s="227"/>
      <c r="H387" s="227"/>
      <c r="I387" s="228"/>
      <c r="J387" s="228"/>
      <c r="K387" s="228"/>
    </row>
    <row r="388" spans="7:11" ht="15" customHeight="1" x14ac:dyDescent="0.2">
      <c r="G388" s="227"/>
      <c r="H388" s="227"/>
      <c r="I388" s="228"/>
      <c r="J388" s="228"/>
      <c r="K388" s="228"/>
    </row>
    <row r="389" spans="7:11" ht="15" customHeight="1" x14ac:dyDescent="0.2">
      <c r="G389" s="227"/>
      <c r="H389" s="227"/>
      <c r="I389" s="228"/>
      <c r="J389" s="228"/>
      <c r="K389" s="228"/>
    </row>
    <row r="390" spans="7:11" ht="15" customHeight="1" x14ac:dyDescent="0.2">
      <c r="G390" s="227"/>
      <c r="H390" s="227"/>
    </row>
    <row r="391" spans="7:11" ht="15" customHeight="1" x14ac:dyDescent="0.2">
      <c r="G391" s="227"/>
      <c r="H391" s="227"/>
    </row>
    <row r="392" spans="7:11" ht="15" customHeight="1" x14ac:dyDescent="0.2">
      <c r="G392" s="227"/>
      <c r="H392" s="227"/>
    </row>
    <row r="393" spans="7:11" ht="15" customHeight="1" x14ac:dyDescent="0.2">
      <c r="G393" s="227"/>
      <c r="H393" s="227"/>
    </row>
    <row r="394" spans="7:11" ht="15" customHeight="1" x14ac:dyDescent="0.2">
      <c r="G394" s="227"/>
      <c r="H394" s="227"/>
    </row>
    <row r="395" spans="7:11" ht="15" customHeight="1" x14ac:dyDescent="0.2">
      <c r="G395" s="227"/>
      <c r="H395" s="227"/>
    </row>
    <row r="396" spans="7:11" ht="15" customHeight="1" x14ac:dyDescent="0.2">
      <c r="G396" s="227"/>
      <c r="H396" s="227"/>
    </row>
    <row r="397" spans="7:11" ht="15" customHeight="1" x14ac:dyDescent="0.2">
      <c r="G397" s="227"/>
      <c r="H397" s="227"/>
    </row>
    <row r="398" spans="7:11" ht="15" customHeight="1" x14ac:dyDescent="0.2">
      <c r="G398" s="227"/>
      <c r="H398" s="227"/>
    </row>
    <row r="399" spans="7:11" ht="15" customHeight="1" x14ac:dyDescent="0.2">
      <c r="G399" s="227"/>
      <c r="H399" s="227"/>
    </row>
    <row r="400" spans="7:11" ht="15" customHeight="1" x14ac:dyDescent="0.2">
      <c r="G400" s="227"/>
      <c r="H400" s="227"/>
    </row>
    <row r="401" spans="7:8" ht="15" customHeight="1" x14ac:dyDescent="0.2">
      <c r="G401" s="227"/>
      <c r="H401" s="227"/>
    </row>
    <row r="402" spans="7:8" ht="15" customHeight="1" x14ac:dyDescent="0.2">
      <c r="G402" s="227"/>
      <c r="H402" s="227"/>
    </row>
    <row r="403" spans="7:8" ht="15" customHeight="1" x14ac:dyDescent="0.2">
      <c r="G403" s="227"/>
      <c r="H403" s="227"/>
    </row>
    <row r="404" spans="7:8" ht="15" customHeight="1" x14ac:dyDescent="0.2">
      <c r="G404" s="227"/>
      <c r="H404" s="227"/>
    </row>
    <row r="405" spans="7:8" ht="15" customHeight="1" x14ac:dyDescent="0.2">
      <c r="G405" s="227"/>
      <c r="H405" s="227"/>
    </row>
    <row r="406" spans="7:8" ht="15" customHeight="1" x14ac:dyDescent="0.2">
      <c r="G406" s="227"/>
      <c r="H406" s="227"/>
    </row>
    <row r="407" spans="7:8" ht="15" customHeight="1" x14ac:dyDescent="0.2">
      <c r="G407" s="227"/>
      <c r="H407" s="227"/>
    </row>
    <row r="408" spans="7:8" ht="15" customHeight="1" x14ac:dyDescent="0.2">
      <c r="G408" s="227"/>
      <c r="H408" s="227"/>
    </row>
    <row r="409" spans="7:8" ht="15" customHeight="1" x14ac:dyDescent="0.2">
      <c r="G409" s="227"/>
      <c r="H409" s="227"/>
    </row>
    <row r="410" spans="7:8" ht="15" customHeight="1" x14ac:dyDescent="0.2">
      <c r="G410" s="227"/>
      <c r="H410" s="227"/>
    </row>
    <row r="411" spans="7:8" ht="15" customHeight="1" x14ac:dyDescent="0.2">
      <c r="G411" s="227"/>
      <c r="H411" s="227"/>
    </row>
    <row r="412" spans="7:8" ht="15" customHeight="1" x14ac:dyDescent="0.2">
      <c r="G412" s="227"/>
      <c r="H412" s="227"/>
    </row>
    <row r="413" spans="7:8" ht="15" customHeight="1" x14ac:dyDescent="0.2">
      <c r="G413" s="227"/>
      <c r="H413" s="227"/>
    </row>
    <row r="414" spans="7:8" ht="15" customHeight="1" x14ac:dyDescent="0.2">
      <c r="G414" s="227"/>
      <c r="H414" s="227"/>
    </row>
    <row r="415" spans="7:8" ht="15" customHeight="1" x14ac:dyDescent="0.2">
      <c r="G415" s="227"/>
      <c r="H415" s="227"/>
    </row>
    <row r="416" spans="7:8" ht="15" customHeight="1" x14ac:dyDescent="0.2">
      <c r="G416" s="227"/>
      <c r="H416" s="227"/>
    </row>
    <row r="417" spans="7:8" ht="15" customHeight="1" x14ac:dyDescent="0.2">
      <c r="G417" s="227"/>
      <c r="H417" s="227"/>
    </row>
    <row r="418" spans="7:8" ht="15" customHeight="1" x14ac:dyDescent="0.2">
      <c r="G418" s="227"/>
      <c r="H418" s="227"/>
    </row>
    <row r="419" spans="7:8" ht="15" customHeight="1" x14ac:dyDescent="0.2">
      <c r="G419" s="227"/>
      <c r="H419" s="227"/>
    </row>
    <row r="420" spans="7:8" ht="15" customHeight="1" x14ac:dyDescent="0.2">
      <c r="G420" s="227"/>
      <c r="H420" s="227"/>
    </row>
    <row r="421" spans="7:8" ht="15" customHeight="1" x14ac:dyDescent="0.2">
      <c r="G421" s="227"/>
      <c r="H421" s="227"/>
    </row>
    <row r="422" spans="7:8" ht="15" customHeight="1" x14ac:dyDescent="0.2">
      <c r="G422" s="227"/>
      <c r="H422" s="227"/>
    </row>
    <row r="423" spans="7:8" ht="15" customHeight="1" x14ac:dyDescent="0.2">
      <c r="G423" s="227"/>
      <c r="H423" s="227"/>
    </row>
    <row r="424" spans="7:8" ht="15" customHeight="1" x14ac:dyDescent="0.2">
      <c r="G424" s="227"/>
      <c r="H424" s="227"/>
    </row>
    <row r="425" spans="7:8" ht="15" customHeight="1" x14ac:dyDescent="0.2">
      <c r="G425" s="227"/>
      <c r="H425" s="227"/>
    </row>
    <row r="426" spans="7:8" ht="15" customHeight="1" x14ac:dyDescent="0.2">
      <c r="G426" s="227"/>
      <c r="H426" s="227"/>
    </row>
    <row r="427" spans="7:8" ht="15" customHeight="1" x14ac:dyDescent="0.2">
      <c r="G427" s="227"/>
      <c r="H427" s="227"/>
    </row>
    <row r="428" spans="7:8" ht="15" customHeight="1" x14ac:dyDescent="0.2">
      <c r="G428" s="227"/>
      <c r="H428" s="227"/>
    </row>
    <row r="429" spans="7:8" ht="15" customHeight="1" x14ac:dyDescent="0.2">
      <c r="G429" s="227"/>
      <c r="H429" s="227"/>
    </row>
    <row r="430" spans="7:8" ht="15" customHeight="1" x14ac:dyDescent="0.2">
      <c r="G430" s="227"/>
      <c r="H430" s="227"/>
    </row>
    <row r="431" spans="7:8" ht="15" customHeight="1" x14ac:dyDescent="0.2">
      <c r="G431" s="227"/>
      <c r="H431" s="227"/>
    </row>
    <row r="432" spans="7:8" ht="15" customHeight="1" x14ac:dyDescent="0.2">
      <c r="G432" s="227"/>
      <c r="H432" s="227"/>
    </row>
    <row r="433" spans="7:8" ht="15" customHeight="1" x14ac:dyDescent="0.2">
      <c r="G433" s="227"/>
      <c r="H433" s="227"/>
    </row>
    <row r="434" spans="7:8" ht="15" customHeight="1" x14ac:dyDescent="0.2">
      <c r="G434" s="227"/>
      <c r="H434" s="227"/>
    </row>
    <row r="435" spans="7:8" ht="15" customHeight="1" x14ac:dyDescent="0.2">
      <c r="G435" s="227"/>
      <c r="H435" s="227"/>
    </row>
    <row r="436" spans="7:8" ht="15" customHeight="1" x14ac:dyDescent="0.2">
      <c r="G436" s="227"/>
      <c r="H436" s="227"/>
    </row>
    <row r="437" spans="7:8" ht="15" customHeight="1" x14ac:dyDescent="0.2">
      <c r="G437" s="227"/>
      <c r="H437" s="227"/>
    </row>
    <row r="438" spans="7:8" ht="15" customHeight="1" x14ac:dyDescent="0.2">
      <c r="G438" s="227"/>
      <c r="H438" s="227"/>
    </row>
    <row r="439" spans="7:8" ht="15" customHeight="1" x14ac:dyDescent="0.2">
      <c r="G439" s="227"/>
      <c r="H439" s="227"/>
    </row>
    <row r="440" spans="7:8" ht="15" customHeight="1" x14ac:dyDescent="0.2">
      <c r="G440" s="227"/>
      <c r="H440" s="227"/>
    </row>
    <row r="441" spans="7:8" ht="15" customHeight="1" x14ac:dyDescent="0.2">
      <c r="G441" s="227"/>
      <c r="H441" s="227"/>
    </row>
    <row r="442" spans="7:8" ht="15" customHeight="1" x14ac:dyDescent="0.2">
      <c r="G442" s="227"/>
      <c r="H442" s="227"/>
    </row>
    <row r="443" spans="7:8" ht="15" customHeight="1" x14ac:dyDescent="0.2">
      <c r="G443" s="227"/>
      <c r="H443" s="227"/>
    </row>
    <row r="444" spans="7:8" ht="15" customHeight="1" x14ac:dyDescent="0.2">
      <c r="G444" s="227"/>
      <c r="H444" s="227"/>
    </row>
    <row r="445" spans="7:8" ht="15" customHeight="1" x14ac:dyDescent="0.2">
      <c r="G445" s="227"/>
      <c r="H445" s="227"/>
    </row>
    <row r="446" spans="7:8" ht="15" customHeight="1" x14ac:dyDescent="0.2">
      <c r="G446" s="227"/>
      <c r="H446" s="227"/>
    </row>
    <row r="447" spans="7:8" ht="15" customHeight="1" x14ac:dyDescent="0.2">
      <c r="G447" s="227"/>
      <c r="H447" s="227"/>
    </row>
    <row r="448" spans="7:8" ht="15" customHeight="1" x14ac:dyDescent="0.2">
      <c r="G448" s="227"/>
      <c r="H448" s="227"/>
    </row>
    <row r="449" spans="7:8" ht="15" customHeight="1" x14ac:dyDescent="0.2">
      <c r="G449" s="227"/>
      <c r="H449" s="227"/>
    </row>
    <row r="450" spans="7:8" ht="15" customHeight="1" x14ac:dyDescent="0.2">
      <c r="G450" s="227"/>
      <c r="H450" s="227"/>
    </row>
    <row r="451" spans="7:8" ht="15" customHeight="1" x14ac:dyDescent="0.2">
      <c r="G451" s="227"/>
      <c r="H451" s="227"/>
    </row>
    <row r="452" spans="7:8" ht="15" customHeight="1" x14ac:dyDescent="0.2">
      <c r="G452" s="227"/>
      <c r="H452" s="227"/>
    </row>
    <row r="453" spans="7:8" ht="15" customHeight="1" x14ac:dyDescent="0.2">
      <c r="G453" s="227"/>
      <c r="H453" s="227"/>
    </row>
    <row r="454" spans="7:8" ht="15" customHeight="1" x14ac:dyDescent="0.2">
      <c r="G454" s="227"/>
      <c r="H454" s="227"/>
    </row>
    <row r="455" spans="7:8" ht="15" customHeight="1" x14ac:dyDescent="0.2">
      <c r="G455" s="227"/>
      <c r="H455" s="227"/>
    </row>
    <row r="456" spans="7:8" ht="15" customHeight="1" x14ac:dyDescent="0.2">
      <c r="G456" s="227"/>
      <c r="H456" s="227"/>
    </row>
    <row r="457" spans="7:8" ht="15" customHeight="1" x14ac:dyDescent="0.2">
      <c r="G457" s="227"/>
      <c r="H457" s="227"/>
    </row>
    <row r="458" spans="7:8" ht="15" customHeight="1" x14ac:dyDescent="0.2">
      <c r="G458" s="227"/>
      <c r="H458" s="227"/>
    </row>
    <row r="459" spans="7:8" ht="15" customHeight="1" x14ac:dyDescent="0.2">
      <c r="G459" s="227"/>
      <c r="H459" s="227"/>
    </row>
    <row r="460" spans="7:8" ht="15" customHeight="1" x14ac:dyDescent="0.2">
      <c r="G460" s="227"/>
      <c r="H460" s="227"/>
    </row>
    <row r="461" spans="7:8" ht="15" customHeight="1" x14ac:dyDescent="0.2">
      <c r="G461" s="227"/>
      <c r="H461" s="227"/>
    </row>
    <row r="462" spans="7:8" ht="15" customHeight="1" x14ac:dyDescent="0.2">
      <c r="G462" s="227"/>
      <c r="H462" s="227"/>
    </row>
    <row r="463" spans="7:8" ht="15" customHeight="1" x14ac:dyDescent="0.2">
      <c r="G463" s="227"/>
      <c r="H463" s="227"/>
    </row>
    <row r="464" spans="7:8" ht="15" customHeight="1" x14ac:dyDescent="0.2">
      <c r="G464" s="227"/>
      <c r="H464" s="227"/>
    </row>
    <row r="465" spans="7:8" ht="15" customHeight="1" x14ac:dyDescent="0.2">
      <c r="G465" s="227"/>
      <c r="H465" s="227"/>
    </row>
    <row r="466" spans="7:8" ht="15" customHeight="1" x14ac:dyDescent="0.2">
      <c r="G466" s="227"/>
      <c r="H466" s="227"/>
    </row>
    <row r="467" spans="7:8" ht="15" customHeight="1" x14ac:dyDescent="0.2">
      <c r="G467" s="227"/>
      <c r="H467" s="227"/>
    </row>
    <row r="468" spans="7:8" ht="15" customHeight="1" x14ac:dyDescent="0.2">
      <c r="G468" s="227"/>
      <c r="H468" s="227"/>
    </row>
    <row r="469" spans="7:8" ht="15" customHeight="1" x14ac:dyDescent="0.2">
      <c r="G469" s="227"/>
      <c r="H469" s="227"/>
    </row>
    <row r="470" spans="7:8" ht="15" customHeight="1" x14ac:dyDescent="0.2">
      <c r="G470" s="227"/>
      <c r="H470" s="227"/>
    </row>
    <row r="471" spans="7:8" ht="15" customHeight="1" x14ac:dyDescent="0.2">
      <c r="G471" s="227"/>
      <c r="H471" s="227"/>
    </row>
    <row r="472" spans="7:8" ht="15" customHeight="1" x14ac:dyDescent="0.2">
      <c r="G472" s="227"/>
      <c r="H472" s="227"/>
    </row>
    <row r="473" spans="7:8" ht="15" customHeight="1" x14ac:dyDescent="0.2">
      <c r="G473" s="227"/>
      <c r="H473" s="227"/>
    </row>
    <row r="474" spans="7:8" ht="15" customHeight="1" x14ac:dyDescent="0.2">
      <c r="G474" s="227"/>
      <c r="H474" s="227"/>
    </row>
    <row r="475" spans="7:8" ht="15" customHeight="1" x14ac:dyDescent="0.2">
      <c r="G475" s="227"/>
      <c r="H475" s="227"/>
    </row>
    <row r="476" spans="7:8" ht="15" customHeight="1" x14ac:dyDescent="0.2">
      <c r="G476" s="227"/>
      <c r="H476" s="227"/>
    </row>
    <row r="477" spans="7:8" ht="15" customHeight="1" x14ac:dyDescent="0.2">
      <c r="G477" s="227"/>
      <c r="H477" s="227"/>
    </row>
    <row r="478" spans="7:8" ht="15" customHeight="1" x14ac:dyDescent="0.2">
      <c r="G478" s="227"/>
      <c r="H478" s="227"/>
    </row>
    <row r="479" spans="7:8" ht="15" customHeight="1" x14ac:dyDescent="0.2">
      <c r="G479" s="227"/>
      <c r="H479" s="227"/>
    </row>
    <row r="480" spans="7:8" ht="15" customHeight="1" x14ac:dyDescent="0.2">
      <c r="G480" s="227"/>
      <c r="H480" s="227"/>
    </row>
    <row r="481" spans="7:8" ht="15" customHeight="1" x14ac:dyDescent="0.2">
      <c r="G481" s="227"/>
      <c r="H481" s="227"/>
    </row>
    <row r="482" spans="7:8" ht="15" customHeight="1" x14ac:dyDescent="0.2">
      <c r="G482" s="227"/>
      <c r="H482" s="227"/>
    </row>
    <row r="483" spans="7:8" ht="15" customHeight="1" x14ac:dyDescent="0.2">
      <c r="G483" s="227"/>
      <c r="H483" s="227"/>
    </row>
    <row r="484" spans="7:8" ht="15" customHeight="1" x14ac:dyDescent="0.2">
      <c r="G484" s="227"/>
      <c r="H484" s="227"/>
    </row>
    <row r="485" spans="7:8" ht="15" customHeight="1" x14ac:dyDescent="0.2">
      <c r="G485" s="227"/>
      <c r="H485" s="227"/>
    </row>
    <row r="486" spans="7:8" ht="15" customHeight="1" x14ac:dyDescent="0.2">
      <c r="G486" s="227"/>
      <c r="H486" s="227"/>
    </row>
    <row r="487" spans="7:8" ht="15" customHeight="1" x14ac:dyDescent="0.2">
      <c r="G487" s="227"/>
      <c r="H487" s="227"/>
    </row>
    <row r="488" spans="7:8" ht="15" customHeight="1" x14ac:dyDescent="0.2">
      <c r="G488" s="227"/>
      <c r="H488" s="227"/>
    </row>
    <row r="489" spans="7:8" ht="15" customHeight="1" x14ac:dyDescent="0.2">
      <c r="G489" s="227"/>
      <c r="H489" s="227"/>
    </row>
    <row r="490" spans="7:8" ht="15" customHeight="1" x14ac:dyDescent="0.2">
      <c r="G490" s="227"/>
      <c r="H490" s="227"/>
    </row>
    <row r="491" spans="7:8" ht="15" customHeight="1" x14ac:dyDescent="0.2">
      <c r="G491" s="227"/>
      <c r="H491" s="227"/>
    </row>
    <row r="492" spans="7:8" ht="15" customHeight="1" x14ac:dyDescent="0.2">
      <c r="G492" s="227"/>
      <c r="H492" s="227"/>
    </row>
    <row r="493" spans="7:8" ht="15" customHeight="1" x14ac:dyDescent="0.2">
      <c r="G493" s="227"/>
      <c r="H493" s="227"/>
    </row>
    <row r="655" spans="7:11" ht="15" customHeight="1" x14ac:dyDescent="0.2">
      <c r="G655" s="228"/>
      <c r="H655" s="228"/>
      <c r="I655" s="228"/>
      <c r="J655" s="228"/>
      <c r="K655" s="228"/>
    </row>
  </sheetData>
  <conditionalFormatting sqref="M4:N4">
    <cfRule type="expression" dxfId="93" priority="53" stopIfTrue="1">
      <formula>$H4=4</formula>
    </cfRule>
    <cfRule type="expression" dxfId="92" priority="56">
      <formula>$H4=7</formula>
    </cfRule>
    <cfRule type="expression" dxfId="91" priority="55" stopIfTrue="1">
      <formula>$H4=6</formula>
    </cfRule>
    <cfRule type="expression" dxfId="90" priority="51">
      <formula>$G4="Y"</formula>
    </cfRule>
    <cfRule type="expression" dxfId="89" priority="52" stopIfTrue="1">
      <formula>$H4=3</formula>
    </cfRule>
    <cfRule type="expression" dxfId="88" priority="29" stopIfTrue="1">
      <formula>$G4="N"</formula>
    </cfRule>
    <cfRule type="expression" dxfId="87" priority="54" stopIfTrue="1">
      <formula>$H4=5</formula>
    </cfRule>
  </conditionalFormatting>
  <conditionalFormatting sqref="M13:N13">
    <cfRule type="expression" dxfId="86" priority="63" stopIfTrue="1">
      <formula>$H13=4</formula>
    </cfRule>
    <cfRule type="expression" dxfId="85" priority="62" stopIfTrue="1">
      <formula>$H13=3</formula>
    </cfRule>
    <cfRule type="expression" dxfId="84" priority="61">
      <formula>$G13="Y"</formula>
    </cfRule>
    <cfRule type="expression" dxfId="83" priority="60" stopIfTrue="1">
      <formula>$E13="BLANK"</formula>
    </cfRule>
    <cfRule type="expression" dxfId="82" priority="59" stopIfTrue="1">
      <formula>$E13="TOTAL"</formula>
    </cfRule>
    <cfRule type="expression" dxfId="81" priority="64">
      <formula>$H13=7</formula>
    </cfRule>
  </conditionalFormatting>
  <conditionalFormatting sqref="M13:N14">
    <cfRule type="expression" dxfId="80" priority="17" stopIfTrue="1">
      <formula>$H13=5</formula>
    </cfRule>
    <cfRule type="expression" dxfId="79" priority="18" stopIfTrue="1">
      <formula>$H13=6</formula>
    </cfRule>
  </conditionalFormatting>
  <conditionalFormatting sqref="M14:N14">
    <cfRule type="expression" dxfId="78" priority="65" stopIfTrue="1">
      <formula>#REF!="TOTAL"</formula>
    </cfRule>
    <cfRule type="expression" dxfId="77" priority="66" stopIfTrue="1">
      <formula>#REF!="BLANK"</formula>
    </cfRule>
    <cfRule type="expression" dxfId="76" priority="67">
      <formula>#REF!="Y"</formula>
    </cfRule>
    <cfRule type="expression" dxfId="75" priority="68" stopIfTrue="1">
      <formula>$H14=3</formula>
    </cfRule>
    <cfRule type="expression" dxfId="74" priority="69" stopIfTrue="1">
      <formula>$H14=4</formula>
    </cfRule>
    <cfRule type="expression" dxfId="73" priority="70">
      <formula>$H14=7</formula>
    </cfRule>
  </conditionalFormatting>
  <conditionalFormatting sqref="O4:AA4">
    <cfRule type="expression" dxfId="72" priority="27">
      <formula>$H4=7</formula>
    </cfRule>
    <cfRule type="cellIs" dxfId="71" priority="28" stopIfTrue="1" operator="notEqual">
      <formula>#REF!</formula>
    </cfRule>
    <cfRule type="expression" dxfId="70" priority="21" stopIfTrue="1">
      <formula>$G4="N"</formula>
    </cfRule>
    <cfRule type="expression" dxfId="69" priority="22">
      <formula>$G4="Y"</formula>
    </cfRule>
    <cfRule type="expression" dxfId="68" priority="23" stopIfTrue="1">
      <formula>$H4=3</formula>
    </cfRule>
    <cfRule type="expression" dxfId="67" priority="24" stopIfTrue="1">
      <formula>$H4=4</formula>
    </cfRule>
    <cfRule type="expression" dxfId="66" priority="25" stopIfTrue="1">
      <formula>$H4=5</formula>
    </cfRule>
    <cfRule type="expression" dxfId="65" priority="26" stopIfTrue="1">
      <formula>$H4=6</formula>
    </cfRule>
  </conditionalFormatting>
  <conditionalFormatting sqref="O34:AA34 O36:AA36 O38:AA39 O41:AA41">
    <cfRule type="expression" dxfId="64" priority="6" stopIfTrue="1">
      <formula>$H33=5</formula>
    </cfRule>
    <cfRule type="expression" dxfId="63" priority="8">
      <formula>$H33=7</formula>
    </cfRule>
    <cfRule type="expression" dxfId="62" priority="7" stopIfTrue="1">
      <formula>$H33=6</formula>
    </cfRule>
    <cfRule type="expression" dxfId="61" priority="5" stopIfTrue="1">
      <formula>$H33=4</formula>
    </cfRule>
    <cfRule type="expression" dxfId="60" priority="4" stopIfTrue="1">
      <formula>$H33=3</formula>
    </cfRule>
    <cfRule type="expression" dxfId="59" priority="3">
      <formula>$G33="Y"</formula>
    </cfRule>
    <cfRule type="expression" dxfId="58" priority="2" stopIfTrue="1">
      <formula>$G33="N"</formula>
    </cfRule>
    <cfRule type="cellIs" dxfId="57" priority="1" stopIfTrue="1" operator="notEqual">
      <formula>#REF!</formula>
    </cfRule>
  </conditionalFormatting>
  <conditionalFormatting sqref="T23:T24">
    <cfRule type="expression" dxfId="56" priority="30" stopIfTrue="1">
      <formula>$G22="N"</formula>
    </cfRule>
    <cfRule type="cellIs" dxfId="55" priority="58" stopIfTrue="1" operator="notEqual">
      <formula>#REF!</formula>
    </cfRule>
    <cfRule type="expression" dxfId="54" priority="34" stopIfTrue="1">
      <formula>$H22=5</formula>
    </cfRule>
    <cfRule type="expression" dxfId="53" priority="35" stopIfTrue="1">
      <formula>$H22=6</formula>
    </cfRule>
    <cfRule type="expression" dxfId="52" priority="36">
      <formula>$H22=7</formula>
    </cfRule>
    <cfRule type="expression" dxfId="51" priority="32" stopIfTrue="1">
      <formula>$H22=3</formula>
    </cfRule>
    <cfRule type="expression" dxfId="50" priority="33" stopIfTrue="1">
      <formula>$H22=4</formula>
    </cfRule>
    <cfRule type="expression" dxfId="49" priority="31">
      <formula>$G22="Y"</formula>
    </cfRule>
  </conditionalFormatting>
  <dataValidations count="4">
    <dataValidation type="list" allowBlank="1" showInputMessage="1" showErrorMessage="1" sqref="N21" xr:uid="{B4A5EA37-E25D-4181-B047-469BC805A524}">
      <formula1>$K$6:$K$9</formula1>
    </dataValidation>
    <dataValidation type="list" allowBlank="1" showInputMessage="1" showErrorMessage="1" sqref="N11" xr:uid="{F9495E98-064B-483A-9780-14BB4DE6E23A}">
      <formula1>$B$22:$B$23</formula1>
    </dataValidation>
    <dataValidation type="list" allowBlank="1" showInputMessage="1" showErrorMessage="1" sqref="N26" xr:uid="{943B0F17-0292-4101-9434-A841FDD00C29}">
      <formula1>$P$1:$P$2</formula1>
    </dataValidation>
    <dataValidation type="list" allowBlank="1" showInputMessage="1" showErrorMessage="1" sqref="F14" xr:uid="{2FF9EB0C-9264-48D2-892C-F43C0C1099B6}">
      <formula1>$L$6:$L$10</formula1>
    </dataValidation>
  </dataValidations>
  <pageMargins left="0.7" right="0.7" top="0.75" bottom="0.75" header="0.3" footer="0.3"/>
  <customProperties>
    <customPr name="_pios_id" r:id="rId1"/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A0DD6-A713-4653-A8A0-4B23E489F092}">
  <sheetPr>
    <tabColor theme="9" tint="0.59999389629810485"/>
  </sheetPr>
  <dimension ref="B1:W61"/>
  <sheetViews>
    <sheetView topLeftCell="B24" zoomScale="80" zoomScaleNormal="80" workbookViewId="0">
      <selection activeCell="L38" sqref="L38"/>
    </sheetView>
  </sheetViews>
  <sheetFormatPr defaultColWidth="8.90625" defaultRowHeight="15.6" x14ac:dyDescent="0.3"/>
  <cols>
    <col min="1" max="1" width="1.54296875" style="1" customWidth="1"/>
    <col min="2" max="2" width="8.90625" style="1"/>
    <col min="3" max="3" width="1.36328125" style="1" customWidth="1"/>
    <col min="4" max="4" width="42.90625" style="1" bestFit="1" customWidth="1"/>
    <col min="5" max="5" width="1.36328125" style="1" customWidth="1"/>
    <col min="6" max="6" width="17.6328125" style="1" bestFit="1" customWidth="1"/>
    <col min="7" max="7" width="1.6328125" style="1" customWidth="1"/>
    <col min="8" max="8" width="14.08984375" style="1" bestFit="1" customWidth="1"/>
    <col min="9" max="9" width="1.453125" style="1" customWidth="1"/>
    <col min="10" max="10" width="20.36328125" style="10" bestFit="1" customWidth="1"/>
    <col min="11" max="11" width="1.36328125" style="1" customWidth="1"/>
    <col min="12" max="12" width="8.90625" style="1"/>
    <col min="13" max="13" width="13.08984375" style="1" bestFit="1" customWidth="1"/>
    <col min="14" max="14" width="13.1796875" style="1" bestFit="1" customWidth="1"/>
    <col min="15" max="15" width="8.90625" style="1"/>
    <col min="16" max="16" width="13.1796875" style="1" bestFit="1" customWidth="1"/>
    <col min="17" max="17" width="11.1796875" style="1" bestFit="1" customWidth="1"/>
    <col min="18" max="18" width="13.81640625" style="1" bestFit="1" customWidth="1"/>
    <col min="19" max="16384" width="8.90625" style="1"/>
  </cols>
  <sheetData>
    <row r="1" spans="2:16" x14ac:dyDescent="0.3">
      <c r="B1" s="398" t="s">
        <v>48</v>
      </c>
      <c r="C1" s="398"/>
      <c r="D1" s="398"/>
      <c r="E1" s="398"/>
      <c r="F1" s="398"/>
      <c r="G1" s="398"/>
      <c r="H1" s="398"/>
      <c r="I1" s="398"/>
      <c r="J1" s="398"/>
    </row>
    <row r="2" spans="2:16" x14ac:dyDescent="0.3">
      <c r="B2" s="398" t="s">
        <v>49</v>
      </c>
      <c r="C2" s="398"/>
      <c r="D2" s="398"/>
      <c r="E2" s="398"/>
      <c r="F2" s="398"/>
      <c r="G2" s="398"/>
      <c r="H2" s="398"/>
      <c r="I2" s="398"/>
      <c r="J2" s="398"/>
    </row>
    <row r="3" spans="2:16" x14ac:dyDescent="0.3">
      <c r="B3" s="398" t="s">
        <v>1295</v>
      </c>
      <c r="C3" s="398"/>
      <c r="D3" s="398"/>
      <c r="E3" s="398"/>
      <c r="F3" s="398"/>
      <c r="G3" s="398"/>
      <c r="H3" s="398"/>
      <c r="I3" s="398"/>
      <c r="J3" s="398"/>
    </row>
    <row r="5" spans="2:16" x14ac:dyDescent="0.3">
      <c r="H5" s="7" t="s">
        <v>51</v>
      </c>
      <c r="J5" s="118" t="s">
        <v>52</v>
      </c>
    </row>
    <row r="6" spans="2:16" x14ac:dyDescent="0.3">
      <c r="B6" s="20" t="s">
        <v>53</v>
      </c>
      <c r="D6" s="20" t="s">
        <v>54</v>
      </c>
      <c r="F6" s="19" t="s">
        <v>1296</v>
      </c>
      <c r="H6" s="19" t="s">
        <v>56</v>
      </c>
      <c r="J6" s="119" t="s">
        <v>57</v>
      </c>
    </row>
    <row r="8" spans="2:16" x14ac:dyDescent="0.3">
      <c r="B8" s="7" t="s">
        <v>58</v>
      </c>
      <c r="D8" s="21" t="s">
        <v>59</v>
      </c>
      <c r="F8" s="21">
        <f>VLOOKUP(B8,'2023 FERC Actuals'!A13:S465,19,FALSE)</f>
        <v>432189.81000000006</v>
      </c>
      <c r="H8" s="148">
        <v>0.99596900085169471</v>
      </c>
      <c r="J8" s="21">
        <f>ROUND(F8*H8,2)</f>
        <v>430447.65</v>
      </c>
      <c r="M8" s="125"/>
    </row>
    <row r="9" spans="2:16" x14ac:dyDescent="0.3">
      <c r="B9" s="7" t="s">
        <v>60</v>
      </c>
      <c r="D9" s="21" t="s">
        <v>61</v>
      </c>
      <c r="F9" s="21">
        <f>VLOOKUP(B9,'2023 FERC Actuals'!A14:S466,19,FALSE)</f>
        <v>3283331.59</v>
      </c>
      <c r="H9" s="148">
        <v>0.99596900085169471</v>
      </c>
      <c r="J9" s="21">
        <f>ROUND(F9*H9,2)</f>
        <v>3270096.48</v>
      </c>
    </row>
    <row r="10" spans="2:16" x14ac:dyDescent="0.3">
      <c r="B10" s="7" t="s">
        <v>62</v>
      </c>
      <c r="D10" s="21" t="s">
        <v>63</v>
      </c>
      <c r="F10" s="21">
        <f>VLOOKUP(B10,'2023 FERC Actuals'!A15:S467,19,FALSE)</f>
        <v>30920528.07</v>
      </c>
      <c r="H10" s="148">
        <v>0.99596900085169471</v>
      </c>
      <c r="J10" s="21">
        <f>ROUND(F10*H10,2)</f>
        <v>30795887.449999999</v>
      </c>
    </row>
    <row r="11" spans="2:16" x14ac:dyDescent="0.3">
      <c r="B11" s="7" t="s">
        <v>64</v>
      </c>
      <c r="D11" s="21" t="s">
        <v>65</v>
      </c>
      <c r="F11" s="21">
        <f>VLOOKUP(B11,'2023 FERC Actuals'!A16:S468,19,FALSE)</f>
        <v>8963683</v>
      </c>
      <c r="H11" s="148">
        <v>0.99596900085169471</v>
      </c>
      <c r="J11" s="21">
        <f>ROUND(F11*H11,2)</f>
        <v>8927550.4000000004</v>
      </c>
    </row>
    <row r="12" spans="2:16" x14ac:dyDescent="0.3">
      <c r="B12" s="7" t="s">
        <v>66</v>
      </c>
      <c r="D12" s="21" t="s">
        <v>67</v>
      </c>
      <c r="F12" s="21">
        <f>IFERROR(VLOOKUP(B12,'2023 FERC Actuals'!A$13:S$194,19,0),0)</f>
        <v>0</v>
      </c>
      <c r="H12" s="148">
        <v>0.99596900085169471</v>
      </c>
      <c r="J12" s="21">
        <f>ROUND(F12*H12,2)</f>
        <v>0</v>
      </c>
    </row>
    <row r="13" spans="2:16" x14ac:dyDescent="0.3">
      <c r="B13" s="7"/>
      <c r="D13" s="120" t="s">
        <v>37</v>
      </c>
      <c r="F13" s="121">
        <f>SUM(F8:F12)</f>
        <v>43599732.469999999</v>
      </c>
      <c r="J13" s="121">
        <f>SUM(J8:J12)</f>
        <v>43423981.979999997</v>
      </c>
      <c r="P13" s="266" t="s">
        <v>1297</v>
      </c>
    </row>
    <row r="14" spans="2:16" x14ac:dyDescent="0.3">
      <c r="B14" s="7"/>
      <c r="F14" s="21"/>
      <c r="J14" s="21"/>
    </row>
    <row r="15" spans="2:16" x14ac:dyDescent="0.3">
      <c r="B15" s="7"/>
      <c r="F15" s="21"/>
      <c r="J15" s="21"/>
    </row>
    <row r="16" spans="2:16" x14ac:dyDescent="0.3">
      <c r="B16" s="7" t="s">
        <v>68</v>
      </c>
      <c r="D16" s="21" t="s">
        <v>59</v>
      </c>
      <c r="F16" s="21">
        <f>IFERROR(VLOOKUP(B16,'2023 FERC Actuals'!A$13:S$194,19,0),0)</f>
        <v>0</v>
      </c>
      <c r="H16" s="148">
        <v>0.99596900085169471</v>
      </c>
      <c r="J16" s="21">
        <f>ROUND(F16*H16,2)</f>
        <v>0</v>
      </c>
    </row>
    <row r="17" spans="2:23" x14ac:dyDescent="0.3">
      <c r="B17" s="7" t="s">
        <v>69</v>
      </c>
      <c r="D17" s="21" t="s">
        <v>70</v>
      </c>
      <c r="F17" s="21">
        <f>VLOOKUP(B17,'2023 FERC Actuals'!A22:S474,19,FALSE)</f>
        <v>44708532.329999998</v>
      </c>
      <c r="H17" s="148">
        <v>0.99596900085169471</v>
      </c>
      <c r="J17" s="21">
        <f>ROUND(F17*H17,2)</f>
        <v>44528312.270000003</v>
      </c>
    </row>
    <row r="18" spans="2:23" x14ac:dyDescent="0.3">
      <c r="B18" s="7"/>
      <c r="D18" s="122" t="s">
        <v>71</v>
      </c>
      <c r="F18" s="122">
        <f>-'2023A Recoverable Conservation'!N8-'2023A Recoverable Conservation'!N12</f>
        <v>-42857651.799999997</v>
      </c>
      <c r="H18" s="148">
        <v>1</v>
      </c>
      <c r="J18" s="122">
        <f>ROUND(F18*H18,2)</f>
        <v>-42857651.799999997</v>
      </c>
    </row>
    <row r="19" spans="2:23" x14ac:dyDescent="0.3">
      <c r="B19" s="7" t="s">
        <v>72</v>
      </c>
      <c r="D19" s="21" t="s">
        <v>73</v>
      </c>
      <c r="F19" s="21">
        <f>VLOOKUP(B19,'2023 FERC Actuals'!A24:S476,19,FALSE)</f>
        <v>2014460.28</v>
      </c>
      <c r="H19" s="148">
        <v>0.99596900085169471</v>
      </c>
      <c r="J19" s="21">
        <f>ROUND(F19*H19,2)</f>
        <v>2006339.99</v>
      </c>
    </row>
    <row r="20" spans="2:23" x14ac:dyDescent="0.3">
      <c r="B20" s="7"/>
      <c r="D20" s="122" t="s">
        <v>71</v>
      </c>
      <c r="F20" s="122">
        <f>-'2023A Recoverable Conservation'!N14</f>
        <v>-1744676.4799999995</v>
      </c>
      <c r="H20" s="148">
        <v>1</v>
      </c>
      <c r="J20" s="122">
        <f>ROUND(F20*H20,2)</f>
        <v>-1744676.48</v>
      </c>
    </row>
    <row r="21" spans="2:23" x14ac:dyDescent="0.3">
      <c r="B21" s="7" t="s">
        <v>74</v>
      </c>
      <c r="D21" s="21" t="s">
        <v>75</v>
      </c>
      <c r="F21" s="21">
        <f>IFERROR(VLOOKUP(B21,'2023 FERC Actuals'!A$13:S$194,19,0),0)</f>
        <v>0</v>
      </c>
      <c r="H21" s="148">
        <v>0.99596900085169471</v>
      </c>
      <c r="J21" s="21">
        <f t="shared" ref="J21" si="0">ROUND(F21*H21,2)</f>
        <v>0</v>
      </c>
    </row>
    <row r="22" spans="2:23" ht="16.2" thickBot="1" x14ac:dyDescent="0.35">
      <c r="B22" s="7"/>
      <c r="D22" s="120" t="s">
        <v>38</v>
      </c>
      <c r="F22" s="121">
        <f>SUM(F16:F21)</f>
        <v>2120664.3300000019</v>
      </c>
      <c r="J22" s="121">
        <f>SUM(J16:J21)</f>
        <v>1932323.9800000065</v>
      </c>
    </row>
    <row r="23" spans="2:23" x14ac:dyDescent="0.3">
      <c r="B23" s="7"/>
      <c r="F23" s="21"/>
      <c r="J23" s="21"/>
      <c r="R23" s="373" t="s">
        <v>123</v>
      </c>
      <c r="S23" s="374"/>
      <c r="T23" s="374"/>
      <c r="U23" s="374"/>
      <c r="V23" s="374"/>
      <c r="W23" s="375"/>
    </row>
    <row r="24" spans="2:23" x14ac:dyDescent="0.3">
      <c r="B24" s="7"/>
      <c r="F24" s="21"/>
      <c r="J24" s="21"/>
      <c r="R24" s="151"/>
      <c r="W24" s="152"/>
    </row>
    <row r="25" spans="2:23" x14ac:dyDescent="0.3">
      <c r="B25" s="7" t="s">
        <v>76</v>
      </c>
      <c r="D25" s="21" t="s">
        <v>59</v>
      </c>
      <c r="F25" s="21">
        <f>IFERROR(VLOOKUP(B25,'2023 FERC Actuals'!A$13:S$194,19,0),0)</f>
        <v>0</v>
      </c>
      <c r="H25" s="148">
        <v>0.99596900085169471</v>
      </c>
      <c r="J25" s="21">
        <f>ROUND(F25*H25,2)</f>
        <v>0</v>
      </c>
      <c r="R25" s="151"/>
      <c r="W25" s="152"/>
    </row>
    <row r="26" spans="2:23" x14ac:dyDescent="0.3">
      <c r="B26" s="7" t="s">
        <v>77</v>
      </c>
      <c r="D26" s="21" t="s">
        <v>78</v>
      </c>
      <c r="F26" s="21">
        <f>VLOOKUP(B26,'2023 FERC Actuals'!A31:S483,19,FALSE)</f>
        <v>356077.03</v>
      </c>
      <c r="H26" s="148">
        <v>0.99596900085169471</v>
      </c>
      <c r="J26" s="21">
        <f>ROUND(F26*H26,2)</f>
        <v>354641.68</v>
      </c>
      <c r="R26" s="153">
        <f>F18+F20+F40</f>
        <v>-45637854.199999996</v>
      </c>
      <c r="S26" s="1" t="s">
        <v>124</v>
      </c>
      <c r="W26" s="152"/>
    </row>
    <row r="27" spans="2:23" x14ac:dyDescent="0.3">
      <c r="B27" s="7" t="s">
        <v>79</v>
      </c>
      <c r="D27" s="21" t="s">
        <v>80</v>
      </c>
      <c r="F27" s="21">
        <f>VLOOKUP(B27,'2023 FERC Actuals'!A32:S484,19,FALSE)</f>
        <v>350835.75</v>
      </c>
      <c r="H27" s="148">
        <v>0.99596900085169471</v>
      </c>
      <c r="J27" s="21">
        <f>ROUND(F27*H27,2)</f>
        <v>349421.53</v>
      </c>
      <c r="R27" s="156">
        <v>-44511132</v>
      </c>
      <c r="S27" s="1" t="s">
        <v>125</v>
      </c>
      <c r="W27" s="152"/>
    </row>
    <row r="28" spans="2:23" x14ac:dyDescent="0.3">
      <c r="B28" s="7" t="s">
        <v>81</v>
      </c>
      <c r="D28" s="21" t="s">
        <v>82</v>
      </c>
      <c r="F28" s="21">
        <f>IFERROR(VLOOKUP(B28,'2023 FERC Actuals'!A$13:S$194,19,0),0)</f>
        <v>0</v>
      </c>
      <c r="H28" s="148">
        <v>0.99596900085169471</v>
      </c>
      <c r="J28" s="21">
        <f>ROUND(F28*H28,2)</f>
        <v>0</v>
      </c>
      <c r="R28" s="153">
        <f>R26-R27</f>
        <v>-1126722.1999999955</v>
      </c>
      <c r="S28" s="1" t="s">
        <v>126</v>
      </c>
      <c r="W28" s="152"/>
    </row>
    <row r="29" spans="2:23" x14ac:dyDescent="0.3">
      <c r="B29" s="7"/>
      <c r="D29" s="120" t="s">
        <v>39</v>
      </c>
      <c r="F29" s="121">
        <f>SUM(F25:F28)</f>
        <v>706912.78</v>
      </c>
      <c r="J29" s="121">
        <f>SUM(J25:J28)</f>
        <v>704063.21</v>
      </c>
      <c r="R29" s="151"/>
      <c r="W29" s="152"/>
    </row>
    <row r="30" spans="2:23" x14ac:dyDescent="0.3">
      <c r="B30" s="7"/>
      <c r="F30" s="21"/>
      <c r="J30" s="21"/>
      <c r="R30" s="153">
        <f>+'2023A Recoverable Conservation'!N11</f>
        <v>285662.43</v>
      </c>
      <c r="S30" s="1" t="s">
        <v>127</v>
      </c>
      <c r="W30" s="152"/>
    </row>
    <row r="31" spans="2:23" x14ac:dyDescent="0.3">
      <c r="B31" s="7"/>
      <c r="F31" s="21"/>
      <c r="J31" s="21"/>
      <c r="R31" s="156">
        <f>+'2023A Recoverable Conservation'!N30</f>
        <v>-1412385</v>
      </c>
      <c r="S31" s="1" t="s">
        <v>128</v>
      </c>
      <c r="W31" s="152"/>
    </row>
    <row r="32" spans="2:23" x14ac:dyDescent="0.3">
      <c r="B32" s="7" t="s">
        <v>83</v>
      </c>
      <c r="D32" s="21" t="s">
        <v>84</v>
      </c>
      <c r="F32" s="21">
        <f>VLOOKUP(B32,'2023 FERC Actuals'!A37:S489,19,FALSE)</f>
        <v>74358054.11999999</v>
      </c>
      <c r="H32" s="148">
        <v>0.99596900085169471</v>
      </c>
      <c r="J32" s="21">
        <f t="shared" ref="J32:J43" si="1">ROUND(F32*H32,2)</f>
        <v>74058316.870000005</v>
      </c>
      <c r="R32" s="153">
        <f>R30+R31</f>
        <v>-1126722.57</v>
      </c>
      <c r="W32" s="152"/>
    </row>
    <row r="33" spans="2:23" x14ac:dyDescent="0.3">
      <c r="B33" s="7" t="s">
        <v>85</v>
      </c>
      <c r="D33" s="21" t="s">
        <v>86</v>
      </c>
      <c r="F33" s="21">
        <f>VLOOKUP(B33,'2023 FERC Actuals'!A38:S490,19,FALSE)</f>
        <v>6078581.0999999996</v>
      </c>
      <c r="H33" s="148">
        <v>0.99596900085169471</v>
      </c>
      <c r="J33" s="21">
        <f t="shared" si="1"/>
        <v>6054078.3399999999</v>
      </c>
      <c r="R33" s="151"/>
      <c r="W33" s="152"/>
    </row>
    <row r="34" spans="2:23" ht="16.2" thickBot="1" x14ac:dyDescent="0.35">
      <c r="B34" s="7" t="s">
        <v>87</v>
      </c>
      <c r="D34" s="122" t="s">
        <v>88</v>
      </c>
      <c r="F34" s="21">
        <f>VLOOKUP(B34,'2023 FERC Actuals'!$A$12:$S$465,19,FALSE)</f>
        <v>-57848109.93999999</v>
      </c>
      <c r="H34" s="148">
        <v>0.99596900085169471</v>
      </c>
      <c r="J34" s="122">
        <f t="shared" si="1"/>
        <v>-57614924.259999998</v>
      </c>
      <c r="R34" s="157">
        <f>R28-R32</f>
        <v>0.37000000453554094</v>
      </c>
      <c r="S34" s="154" t="s">
        <v>129</v>
      </c>
      <c r="T34" s="154"/>
      <c r="U34" s="154"/>
      <c r="V34" s="154"/>
      <c r="W34" s="155"/>
    </row>
    <row r="35" spans="2:23" x14ac:dyDescent="0.3">
      <c r="B35" s="7" t="s">
        <v>89</v>
      </c>
      <c r="D35" s="21" t="s">
        <v>90</v>
      </c>
      <c r="F35" s="21">
        <f>VLOOKUP(B35,'2023 FERC Actuals'!A40:S492,19,FALSE)</f>
        <v>32410092.949999999</v>
      </c>
      <c r="H35" s="148">
        <v>0.99596900085169471</v>
      </c>
      <c r="J35" s="21">
        <f t="shared" si="1"/>
        <v>32279447.890000001</v>
      </c>
    </row>
    <row r="36" spans="2:23" x14ac:dyDescent="0.3">
      <c r="B36" s="7" t="s">
        <v>91</v>
      </c>
      <c r="D36" s="21" t="s">
        <v>92</v>
      </c>
      <c r="F36" s="21">
        <f>VLOOKUP(B36,'2023 FERC Actuals'!A41:S493,19,FALSE)</f>
        <v>120816644.47000001</v>
      </c>
      <c r="H36" s="148">
        <v>0.99596900085169471</v>
      </c>
      <c r="J36" s="21">
        <f t="shared" si="1"/>
        <v>120329632.68000001</v>
      </c>
    </row>
    <row r="37" spans="2:23" x14ac:dyDescent="0.3">
      <c r="B37" s="7">
        <v>924</v>
      </c>
      <c r="D37" s="21" t="s">
        <v>1298</v>
      </c>
      <c r="F37" s="21">
        <v>-107167010.83</v>
      </c>
      <c r="H37" s="148">
        <v>0.99596900085169471</v>
      </c>
      <c r="J37" s="21">
        <f t="shared" ref="J37" si="2">ROUND(F37*H37,2)</f>
        <v>-106735020.7</v>
      </c>
      <c r="L37" s="1" t="s">
        <v>1299</v>
      </c>
    </row>
    <row r="38" spans="2:23" x14ac:dyDescent="0.3">
      <c r="B38" s="7" t="s">
        <v>93</v>
      </c>
      <c r="D38" s="21" t="s">
        <v>94</v>
      </c>
      <c r="F38" s="21">
        <f>VLOOKUP(B38,'2023 FERC Actuals'!A42:S494,19,FALSE)</f>
        <v>20144487.609999999</v>
      </c>
      <c r="H38" s="148">
        <v>0.99596900085169471</v>
      </c>
      <c r="J38" s="21">
        <f t="shared" si="1"/>
        <v>20063285.199999999</v>
      </c>
    </row>
    <row r="39" spans="2:23" x14ac:dyDescent="0.3">
      <c r="B39" s="7" t="s">
        <v>95</v>
      </c>
      <c r="D39" s="21" t="s">
        <v>96</v>
      </c>
      <c r="F39" s="21">
        <f>VLOOKUP(B39,'2023 FERC Actuals'!A43:S495,19,FALSE)</f>
        <v>36061876.859999992</v>
      </c>
      <c r="H39" s="148">
        <v>0.99596900085169471</v>
      </c>
      <c r="J39" s="21">
        <f t="shared" si="1"/>
        <v>35916511.469999999</v>
      </c>
    </row>
    <row r="40" spans="2:23" x14ac:dyDescent="0.3">
      <c r="B40" s="7"/>
      <c r="D40" s="122" t="s">
        <v>71</v>
      </c>
      <c r="F40" s="122">
        <f>-'2023A Recoverable Conservation'!N10</f>
        <v>-1035525.9199999999</v>
      </c>
      <c r="H40" s="148">
        <v>1</v>
      </c>
      <c r="J40" s="122">
        <f>ROUND(F40*H41,2)</f>
        <v>-1035525.92</v>
      </c>
    </row>
    <row r="41" spans="2:23" x14ac:dyDescent="0.3">
      <c r="B41" s="7"/>
      <c r="D41" s="122" t="s">
        <v>1300</v>
      </c>
      <c r="F41" s="122">
        <f>-('2023A SPP'!S144+'2023A SPP'!S148+'2023A SPP'!S152+'2023A SPP'!S156+'2023A SPP'!S176+'2023A SPP'!S180+'2023A SPP'!S184+'2023A SPP'!S188+'2023A SPP'!S192+'2023A SPP'!S200)</f>
        <v>-485780</v>
      </c>
      <c r="H41" s="148">
        <v>1</v>
      </c>
      <c r="J41" s="122">
        <f>ROUND(F41*H42,2)</f>
        <v>-483821.82</v>
      </c>
    </row>
    <row r="42" spans="2:23" x14ac:dyDescent="0.3">
      <c r="B42" s="7" t="s">
        <v>97</v>
      </c>
      <c r="D42" s="21" t="s">
        <v>98</v>
      </c>
      <c r="F42" s="21">
        <f>IFERROR(VLOOKUP(B42,'2023 FERC Actuals'!A$13:S$194,19,0),0)</f>
        <v>0</v>
      </c>
      <c r="H42" s="148">
        <v>0.99596900085169471</v>
      </c>
      <c r="J42" s="21">
        <f t="shared" si="1"/>
        <v>0</v>
      </c>
    </row>
    <row r="43" spans="2:23" x14ac:dyDescent="0.3">
      <c r="B43" s="7" t="s">
        <v>99</v>
      </c>
      <c r="D43" s="21" t="s">
        <v>100</v>
      </c>
      <c r="F43" s="21">
        <f>VLOOKUP(B43,'2023 FERC Actuals'!A46:S498,19,FALSE)</f>
        <v>1516965.7400000002</v>
      </c>
      <c r="H43" s="148">
        <v>0.99596900085169471</v>
      </c>
      <c r="J43" s="21">
        <f t="shared" si="1"/>
        <v>1510850.85</v>
      </c>
    </row>
    <row r="44" spans="2:23" x14ac:dyDescent="0.3">
      <c r="B44" s="7" t="s">
        <v>101</v>
      </c>
      <c r="D44" s="122" t="s">
        <v>102</v>
      </c>
      <c r="F44" s="159">
        <v>0</v>
      </c>
      <c r="H44" s="148">
        <v>0.99596900085169471</v>
      </c>
      <c r="J44" s="122">
        <f t="shared" ref="J44:J48" si="3">ROUND(F44*H44,2)</f>
        <v>0</v>
      </c>
    </row>
    <row r="45" spans="2:23" x14ac:dyDescent="0.3">
      <c r="B45" s="117" t="s">
        <v>103</v>
      </c>
      <c r="D45" s="21" t="s">
        <v>104</v>
      </c>
      <c r="F45" s="21">
        <f>VLOOKUP(B45,'2023 FERC Actuals'!A48:S500,19,FALSE)</f>
        <v>896050.94</v>
      </c>
      <c r="H45" s="148">
        <v>0.99596900085169471</v>
      </c>
      <c r="J45" s="21">
        <f>ROUND(F45*H45,2)</f>
        <v>892438.96</v>
      </c>
      <c r="N45" s="123"/>
      <c r="O45" s="123"/>
    </row>
    <row r="46" spans="2:23" x14ac:dyDescent="0.3">
      <c r="B46" s="117">
        <v>930.2</v>
      </c>
      <c r="D46" s="21" t="s">
        <v>130</v>
      </c>
      <c r="F46" s="21">
        <f>VLOOKUP(B46,'2023 FERC Actuals'!A49:S501,19,FALSE)</f>
        <v>18436026.460000005</v>
      </c>
      <c r="H46" s="148">
        <v>0.99596900085169471</v>
      </c>
      <c r="J46" s="21">
        <f>ROUND(F46*H46,2)</f>
        <v>18361710.850000001</v>
      </c>
      <c r="N46" s="123"/>
      <c r="O46" s="123"/>
    </row>
    <row r="47" spans="2:23" x14ac:dyDescent="0.3">
      <c r="B47" s="7" t="s">
        <v>105</v>
      </c>
      <c r="D47" s="21" t="s">
        <v>106</v>
      </c>
      <c r="F47" s="21">
        <f>VLOOKUP(B47,'2023 FERC Actuals'!A49:S501,19,FALSE)</f>
        <v>1688388.69</v>
      </c>
      <c r="H47" s="148">
        <v>0.99596900085169471</v>
      </c>
      <c r="J47" s="21">
        <f>ROUND(F47*H47,2)</f>
        <v>1681582.8</v>
      </c>
      <c r="N47" s="123"/>
      <c r="O47" s="123"/>
    </row>
    <row r="48" spans="2:23" x14ac:dyDescent="0.3">
      <c r="B48" s="7" t="s">
        <v>107</v>
      </c>
      <c r="D48" s="21" t="s">
        <v>108</v>
      </c>
      <c r="F48" s="21">
        <f>IFERROR(VLOOKUP(B48,'2023 FERC Actuals'!A$13:S$194,19,0),0)</f>
        <v>0</v>
      </c>
      <c r="H48" s="148">
        <v>0.99596900085169471</v>
      </c>
      <c r="J48" s="21">
        <f t="shared" si="3"/>
        <v>0</v>
      </c>
    </row>
    <row r="49" spans="2:10" x14ac:dyDescent="0.3">
      <c r="B49" s="117" t="s">
        <v>131</v>
      </c>
      <c r="D49" s="21" t="s">
        <v>132</v>
      </c>
      <c r="F49" s="21">
        <f>VLOOKUP(B49,'2023 FERC Actuals'!A51:S503,19,FALSE)</f>
        <v>1148447.8999999999</v>
      </c>
      <c r="H49" s="148">
        <v>0.99596900085169471</v>
      </c>
      <c r="J49" s="21">
        <f>ROUND(F49*H49,2)</f>
        <v>1143818.51</v>
      </c>
    </row>
    <row r="50" spans="2:10" x14ac:dyDescent="0.3">
      <c r="D50" s="120" t="s">
        <v>40</v>
      </c>
      <c r="F50" s="121">
        <f>SUM(F32:F49)</f>
        <v>147019190.14999998</v>
      </c>
      <c r="J50" s="121">
        <f>SUM(J32:J49)</f>
        <v>146422381.72</v>
      </c>
    </row>
    <row r="51" spans="2:10" x14ac:dyDescent="0.3">
      <c r="F51" s="21"/>
      <c r="J51" s="21"/>
    </row>
    <row r="52" spans="2:10" ht="16.2" thickBot="1" x14ac:dyDescent="0.35">
      <c r="D52" s="13" t="s">
        <v>109</v>
      </c>
      <c r="F52" s="124">
        <f>+F13+F22+F29+F50</f>
        <v>193446499.72999996</v>
      </c>
      <c r="J52" s="124">
        <f>+J50+J29+J22+J13</f>
        <v>192482750.89000002</v>
      </c>
    </row>
    <row r="53" spans="2:10" ht="16.2" thickTop="1" x14ac:dyDescent="0.3">
      <c r="F53" s="10"/>
      <c r="J53" s="21"/>
    </row>
    <row r="54" spans="2:10" x14ac:dyDescent="0.3">
      <c r="J54" s="21"/>
    </row>
    <row r="55" spans="2:10" x14ac:dyDescent="0.3">
      <c r="F55" s="10"/>
      <c r="H55" s="125"/>
    </row>
    <row r="56" spans="2:10" x14ac:dyDescent="0.3">
      <c r="F56" s="10"/>
    </row>
    <row r="59" spans="2:10" x14ac:dyDescent="0.3">
      <c r="F59" s="10"/>
    </row>
    <row r="60" spans="2:10" x14ac:dyDescent="0.3">
      <c r="F60" s="160"/>
    </row>
    <row r="61" spans="2:10" x14ac:dyDescent="0.3">
      <c r="F61" s="125"/>
    </row>
  </sheetData>
  <mergeCells count="3">
    <mergeCell ref="B1:J1"/>
    <mergeCell ref="B2:J2"/>
    <mergeCell ref="B3:J3"/>
  </mergeCell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2C3C8-2492-4BE9-B50D-A0A24E2B16AC}">
  <sheetPr codeName="Sheet1">
    <tabColor theme="9" tint="0.59999389629810485"/>
  </sheetPr>
  <dimension ref="A1:S466"/>
  <sheetViews>
    <sheetView workbookViewId="0">
      <selection activeCell="E205" sqref="E205"/>
    </sheetView>
  </sheetViews>
  <sheetFormatPr defaultRowHeight="15" x14ac:dyDescent="0.25"/>
  <cols>
    <col min="2" max="2" width="12.81640625" bestFit="1" customWidth="1"/>
    <col min="3" max="3" width="9.6328125" bestFit="1" customWidth="1"/>
    <col min="4" max="4" width="12.6328125" bestFit="1" customWidth="1"/>
    <col min="5" max="5" width="35.54296875" bestFit="1" customWidth="1"/>
    <col min="6" max="18" width="12.1796875" bestFit="1" customWidth="1"/>
    <col min="19" max="19" width="13.90625" bestFit="1" customWidth="1"/>
  </cols>
  <sheetData>
    <row r="1" spans="1:19" ht="15.6" thickBot="1" x14ac:dyDescent="0.3"/>
    <row r="2" spans="1:19" ht="15.6" thickBot="1" x14ac:dyDescent="0.3">
      <c r="C2" s="47"/>
      <c r="D2" s="25" t="s">
        <v>1301</v>
      </c>
      <c r="E2" s="48" t="s">
        <v>187</v>
      </c>
      <c r="F2" s="47"/>
      <c r="G2" s="47"/>
    </row>
    <row r="3" spans="1:19" ht="15.6" thickBot="1" x14ac:dyDescent="0.3">
      <c r="C3" s="47"/>
      <c r="D3" s="25" t="s">
        <v>1302</v>
      </c>
      <c r="E3" s="48" t="s">
        <v>180</v>
      </c>
      <c r="F3" s="47"/>
      <c r="G3" s="47"/>
    </row>
    <row r="4" spans="1:19" ht="15.6" thickBot="1" x14ac:dyDescent="0.3">
      <c r="C4" s="47"/>
      <c r="D4" s="25" t="s">
        <v>1303</v>
      </c>
      <c r="E4" s="48" t="s">
        <v>1304</v>
      </c>
      <c r="F4" s="47"/>
      <c r="G4" s="47"/>
    </row>
    <row r="5" spans="1:19" ht="15.6" thickBot="1" x14ac:dyDescent="0.3">
      <c r="C5" s="47"/>
      <c r="D5" s="25" t="s">
        <v>1305</v>
      </c>
      <c r="E5" s="48" t="s">
        <v>1306</v>
      </c>
      <c r="F5" s="47"/>
      <c r="G5" s="47"/>
    </row>
    <row r="6" spans="1:19" x14ac:dyDescent="0.25">
      <c r="C6" s="47"/>
      <c r="D6" s="47"/>
      <c r="E6" s="47"/>
      <c r="F6" s="47"/>
      <c r="G6" s="47"/>
    </row>
    <row r="7" spans="1:19" x14ac:dyDescent="0.25">
      <c r="B7" s="49"/>
      <c r="C7" s="50"/>
      <c r="D7" s="50"/>
      <c r="E7" s="51"/>
      <c r="F7" s="47"/>
      <c r="G7" s="47"/>
    </row>
    <row r="8" spans="1:19" ht="25.2" x14ac:dyDescent="0.25">
      <c r="B8" s="52" t="s">
        <v>1307</v>
      </c>
      <c r="C8" s="53"/>
      <c r="D8" s="53"/>
      <c r="E8" s="54"/>
      <c r="F8" s="47"/>
      <c r="G8" s="47"/>
    </row>
    <row r="9" spans="1:19" ht="15" hidden="1" customHeight="1" x14ac:dyDescent="0.25">
      <c r="B9" s="55"/>
      <c r="C9" s="56"/>
      <c r="D9" s="56"/>
      <c r="E9" s="57"/>
      <c r="F9" s="158" t="s">
        <v>1308</v>
      </c>
      <c r="G9" s="47"/>
    </row>
    <row r="10" spans="1:19" ht="15.6" x14ac:dyDescent="0.3">
      <c r="F10" s="46" t="s">
        <v>1309</v>
      </c>
      <c r="S10" s="43"/>
    </row>
    <row r="11" spans="1:19" ht="16.2" x14ac:dyDescent="0.25">
      <c r="A11" s="39"/>
      <c r="B11" s="58" t="s">
        <v>250</v>
      </c>
      <c r="C11" s="58" t="s">
        <v>1310</v>
      </c>
      <c r="D11" s="59"/>
      <c r="E11" s="60" t="s">
        <v>46</v>
      </c>
      <c r="F11" s="61" t="s">
        <v>187</v>
      </c>
      <c r="G11" s="62" t="s">
        <v>187</v>
      </c>
      <c r="H11" s="62" t="s">
        <v>187</v>
      </c>
      <c r="I11" s="62" t="s">
        <v>187</v>
      </c>
      <c r="J11" s="62" t="s">
        <v>187</v>
      </c>
      <c r="K11" s="62" t="s">
        <v>187</v>
      </c>
      <c r="L11" s="62" t="s">
        <v>187</v>
      </c>
      <c r="M11" s="62" t="s">
        <v>187</v>
      </c>
      <c r="N11" s="62" t="s">
        <v>187</v>
      </c>
      <c r="O11" s="62" t="s">
        <v>187</v>
      </c>
      <c r="P11" s="62" t="s">
        <v>187</v>
      </c>
      <c r="Q11" s="62" t="s">
        <v>187</v>
      </c>
      <c r="R11" s="62" t="s">
        <v>187</v>
      </c>
      <c r="S11" s="62" t="s">
        <v>187</v>
      </c>
    </row>
    <row r="12" spans="1:19" ht="16.2" x14ac:dyDescent="0.25">
      <c r="A12" s="40" t="s">
        <v>253</v>
      </c>
      <c r="B12" s="63" t="s">
        <v>254</v>
      </c>
      <c r="C12" s="63" t="s">
        <v>1311</v>
      </c>
      <c r="D12" s="64" t="s">
        <v>1262</v>
      </c>
      <c r="E12" s="65" t="s">
        <v>1263</v>
      </c>
      <c r="F12" s="61" t="s">
        <v>1312</v>
      </c>
      <c r="G12" s="62" t="s">
        <v>1313</v>
      </c>
      <c r="H12" s="62" t="s">
        <v>1314</v>
      </c>
      <c r="I12" s="62" t="s">
        <v>1315</v>
      </c>
      <c r="J12" s="62" t="s">
        <v>1316</v>
      </c>
      <c r="K12" s="62" t="s">
        <v>1317</v>
      </c>
      <c r="L12" s="62" t="s">
        <v>1318</v>
      </c>
      <c r="M12" s="62" t="s">
        <v>1319</v>
      </c>
      <c r="N12" s="62" t="s">
        <v>1320</v>
      </c>
      <c r="O12" s="62" t="s">
        <v>1321</v>
      </c>
      <c r="P12" s="62" t="s">
        <v>1322</v>
      </c>
      <c r="Q12" s="62" t="s">
        <v>1323</v>
      </c>
      <c r="R12" s="62" t="s">
        <v>1324</v>
      </c>
      <c r="S12" s="62" t="s">
        <v>1325</v>
      </c>
    </row>
    <row r="13" spans="1:19" x14ac:dyDescent="0.25">
      <c r="A13" s="44" t="str">
        <f>LEFT(RIGHT(D13,6),3)</f>
        <v>101</v>
      </c>
      <c r="B13" s="41" t="s">
        <v>173</v>
      </c>
      <c r="C13" s="41" t="s">
        <v>1326</v>
      </c>
      <c r="D13" s="211" t="s">
        <v>270</v>
      </c>
      <c r="E13" s="66" t="s">
        <v>271</v>
      </c>
      <c r="F13" s="66">
        <v>10039841645.940001</v>
      </c>
      <c r="G13" s="66">
        <v>10051217021.440001</v>
      </c>
      <c r="H13" s="66">
        <v>10059089037.889999</v>
      </c>
      <c r="I13" s="66">
        <v>10085877637.4</v>
      </c>
      <c r="J13" s="66">
        <v>10107781525.780001</v>
      </c>
      <c r="K13" s="66">
        <v>10117136077.450001</v>
      </c>
      <c r="L13" s="66">
        <v>10177335824.93</v>
      </c>
      <c r="M13" s="66">
        <v>10186923941.219999</v>
      </c>
      <c r="N13" s="66">
        <v>10226671445.120001</v>
      </c>
      <c r="O13" s="66">
        <v>10276653729.27</v>
      </c>
      <c r="P13" s="66">
        <v>10317435622.68</v>
      </c>
      <c r="Q13" s="66">
        <v>10365026128.49</v>
      </c>
      <c r="R13" s="66">
        <v>10414173451.530001</v>
      </c>
      <c r="S13" s="66">
        <f>SUM(G13:R13)</f>
        <v>122385321443.2</v>
      </c>
    </row>
    <row r="14" spans="1:19" x14ac:dyDescent="0.25">
      <c r="A14" s="44" t="str">
        <f t="shared" ref="A14:A77" si="0">LEFT(RIGHT(D14,6),3)</f>
        <v>101</v>
      </c>
      <c r="B14" s="41" t="s">
        <v>173</v>
      </c>
      <c r="C14" s="41" t="s">
        <v>1326</v>
      </c>
      <c r="D14" s="211" t="s">
        <v>272</v>
      </c>
      <c r="E14" s="66" t="s">
        <v>273</v>
      </c>
      <c r="F14" s="66">
        <v>25388678.699999999</v>
      </c>
      <c r="G14" s="66">
        <v>25344223.969999999</v>
      </c>
      <c r="H14" s="66">
        <v>25299466.43</v>
      </c>
      <c r="I14" s="66">
        <v>25903318.16</v>
      </c>
      <c r="J14" s="66">
        <v>25858511.390000001</v>
      </c>
      <c r="K14" s="66">
        <v>25813679.879999999</v>
      </c>
      <c r="L14" s="66">
        <v>25344748.649999999</v>
      </c>
      <c r="M14" s="66">
        <v>25299867.370000001</v>
      </c>
      <c r="N14" s="66">
        <v>25254957.91</v>
      </c>
      <c r="O14" s="66">
        <v>24781867.469999999</v>
      </c>
      <c r="P14" s="66">
        <v>24736901.34</v>
      </c>
      <c r="Q14" s="66">
        <v>24691906.719999999</v>
      </c>
      <c r="R14" s="66">
        <v>24214614.43</v>
      </c>
      <c r="S14" s="66">
        <f t="shared" ref="S14:S77" si="1">SUM(G14:R14)</f>
        <v>302544063.71999997</v>
      </c>
    </row>
    <row r="15" spans="1:19" x14ac:dyDescent="0.25">
      <c r="A15" s="44" t="str">
        <f t="shared" si="0"/>
        <v>102</v>
      </c>
      <c r="B15" s="41" t="s">
        <v>173</v>
      </c>
      <c r="C15" s="41" t="s">
        <v>1326</v>
      </c>
      <c r="D15" s="211" t="s">
        <v>274</v>
      </c>
      <c r="E15" s="66" t="s">
        <v>275</v>
      </c>
      <c r="F15" s="66">
        <v>218909.87</v>
      </c>
      <c r="G15" s="66">
        <v>218909.87</v>
      </c>
      <c r="H15" s="66">
        <v>225416.4</v>
      </c>
      <c r="I15" s="66">
        <v>226444.67</v>
      </c>
      <c r="J15" s="66">
        <v>229844.67</v>
      </c>
      <c r="K15" s="66">
        <v>232006.62</v>
      </c>
      <c r="L15" s="66">
        <v>232231.49</v>
      </c>
      <c r="M15" s="66">
        <v>88339.63</v>
      </c>
      <c r="N15" s="66">
        <v>395935.06</v>
      </c>
      <c r="O15" s="66">
        <v>369064.18</v>
      </c>
      <c r="P15" s="66">
        <v>369064.18</v>
      </c>
      <c r="Q15" s="66">
        <v>372248.24</v>
      </c>
      <c r="R15" s="66">
        <v>411071.06</v>
      </c>
      <c r="S15" s="66">
        <f t="shared" si="1"/>
        <v>3370576.0700000008</v>
      </c>
    </row>
    <row r="16" spans="1:19" x14ac:dyDescent="0.25">
      <c r="A16" s="44" t="str">
        <f t="shared" si="0"/>
        <v>105</v>
      </c>
      <c r="B16" s="41" t="s">
        <v>173</v>
      </c>
      <c r="C16" s="41" t="s">
        <v>1326</v>
      </c>
      <c r="D16" s="211" t="s">
        <v>283</v>
      </c>
      <c r="E16" s="66" t="s">
        <v>284</v>
      </c>
      <c r="F16" s="66">
        <v>54570735.409999996</v>
      </c>
      <c r="G16" s="66">
        <v>54570735.409999996</v>
      </c>
      <c r="H16" s="66">
        <v>54570997.909999996</v>
      </c>
      <c r="I16" s="66">
        <v>54570735.409999996</v>
      </c>
      <c r="J16" s="66">
        <v>54570735.409999996</v>
      </c>
      <c r="K16" s="66">
        <v>54570735.409999996</v>
      </c>
      <c r="L16" s="66">
        <v>54570735.409999996</v>
      </c>
      <c r="M16" s="66">
        <v>54570735.409999996</v>
      </c>
      <c r="N16" s="66">
        <v>58127610.409999996</v>
      </c>
      <c r="O16" s="66">
        <v>58127610.409999996</v>
      </c>
      <c r="P16" s="66">
        <v>58127610.409999996</v>
      </c>
      <c r="Q16" s="66">
        <v>58127610.409999996</v>
      </c>
      <c r="R16" s="66">
        <v>58127610.409999996</v>
      </c>
      <c r="S16" s="66">
        <f t="shared" si="1"/>
        <v>672633462.41999972</v>
      </c>
    </row>
    <row r="17" spans="1:19" x14ac:dyDescent="0.25">
      <c r="A17" s="44" t="str">
        <f t="shared" si="0"/>
        <v>106</v>
      </c>
      <c r="B17" s="41" t="s">
        <v>173</v>
      </c>
      <c r="C17" s="41" t="s">
        <v>1326</v>
      </c>
      <c r="D17" s="211" t="s">
        <v>287</v>
      </c>
      <c r="E17" s="66" t="s">
        <v>288</v>
      </c>
      <c r="F17" s="66">
        <v>1535981028.8</v>
      </c>
      <c r="G17" s="66">
        <v>1558707133.1099999</v>
      </c>
      <c r="H17" s="66">
        <v>1599543352.5</v>
      </c>
      <c r="I17" s="66">
        <v>1618439059.98</v>
      </c>
      <c r="J17" s="66">
        <v>1626997509.5799999</v>
      </c>
      <c r="K17" s="66">
        <v>1639420478.3800001</v>
      </c>
      <c r="L17" s="66">
        <v>1625123264.3800001</v>
      </c>
      <c r="M17" s="66">
        <v>1649061418.8299999</v>
      </c>
      <c r="N17" s="66">
        <v>1675384633.24</v>
      </c>
      <c r="O17" s="66">
        <v>1659350763</v>
      </c>
      <c r="P17" s="66">
        <v>1675422473.1199999</v>
      </c>
      <c r="Q17" s="66">
        <v>1649571094.9000001</v>
      </c>
      <c r="R17" s="66">
        <v>2078381704.5999999</v>
      </c>
      <c r="S17" s="66">
        <f t="shared" si="1"/>
        <v>20055402885.619999</v>
      </c>
    </row>
    <row r="18" spans="1:19" x14ac:dyDescent="0.25">
      <c r="A18" s="44" t="str">
        <f t="shared" si="0"/>
        <v>107</v>
      </c>
      <c r="B18" s="41" t="s">
        <v>173</v>
      </c>
      <c r="C18" s="41" t="s">
        <v>1326</v>
      </c>
      <c r="D18" s="211" t="s">
        <v>289</v>
      </c>
      <c r="E18" s="66" t="s">
        <v>290</v>
      </c>
      <c r="F18" s="66">
        <v>894768621.66999996</v>
      </c>
      <c r="G18" s="66">
        <v>922778122.98000002</v>
      </c>
      <c r="H18" s="66">
        <v>925379876.38999999</v>
      </c>
      <c r="I18" s="66">
        <v>949370617.48000002</v>
      </c>
      <c r="J18" s="66">
        <v>1002657647.66</v>
      </c>
      <c r="K18" s="66">
        <v>1079336505.8699999</v>
      </c>
      <c r="L18" s="66">
        <v>1123863394.21</v>
      </c>
      <c r="M18" s="66">
        <v>1186787043.3099999</v>
      </c>
      <c r="N18" s="66">
        <v>1221328634.6800001</v>
      </c>
      <c r="O18" s="66">
        <v>1264523215.3900001</v>
      </c>
      <c r="P18" s="66">
        <v>1274279141.9100001</v>
      </c>
      <c r="Q18" s="66">
        <v>1346699933.4300001</v>
      </c>
      <c r="R18" s="66">
        <v>1093242214.55</v>
      </c>
      <c r="S18" s="66">
        <f t="shared" si="1"/>
        <v>13390246347.859999</v>
      </c>
    </row>
    <row r="19" spans="1:19" ht="15" customHeight="1" x14ac:dyDescent="0.25">
      <c r="A19" s="44" t="str">
        <f t="shared" si="0"/>
        <v>108</v>
      </c>
      <c r="B19" s="41" t="s">
        <v>173</v>
      </c>
      <c r="C19" s="41" t="s">
        <v>1326</v>
      </c>
      <c r="D19" s="211" t="s">
        <v>291</v>
      </c>
      <c r="E19" s="66" t="s">
        <v>292</v>
      </c>
      <c r="F19" s="66">
        <v>-3317745810.5999999</v>
      </c>
      <c r="G19" s="66">
        <v>-3338494110.4899998</v>
      </c>
      <c r="H19" s="66">
        <v>-3355912118.4200001</v>
      </c>
      <c r="I19" s="66">
        <v>-3353008132.3200002</v>
      </c>
      <c r="J19" s="66">
        <v>-3372143843.6599998</v>
      </c>
      <c r="K19" s="66">
        <v>-3393315116.46</v>
      </c>
      <c r="L19" s="66">
        <v>-3416816315.6300001</v>
      </c>
      <c r="M19" s="66">
        <v>-3442629620.9099998</v>
      </c>
      <c r="N19" s="66">
        <v>-3461538510.0799999</v>
      </c>
      <c r="O19" s="66">
        <v>-3487933327.6999998</v>
      </c>
      <c r="P19" s="66">
        <v>-3502538944.6199999</v>
      </c>
      <c r="Q19" s="66">
        <v>-3521955594.52</v>
      </c>
      <c r="R19" s="66">
        <v>-3539066630.0599999</v>
      </c>
      <c r="S19" s="66">
        <f t="shared" si="1"/>
        <v>-41185352264.869995</v>
      </c>
    </row>
    <row r="20" spans="1:19" x14ac:dyDescent="0.25">
      <c r="A20" s="44" t="str">
        <f t="shared" si="0"/>
        <v>111</v>
      </c>
      <c r="B20" s="41" t="s">
        <v>173</v>
      </c>
      <c r="C20" s="41" t="s">
        <v>1326</v>
      </c>
      <c r="D20" s="211" t="s">
        <v>293</v>
      </c>
      <c r="E20" s="66" t="s">
        <v>294</v>
      </c>
      <c r="F20" s="66">
        <v>-128784270.09999999</v>
      </c>
      <c r="G20" s="66">
        <v>-131350286.20999999</v>
      </c>
      <c r="H20" s="66">
        <v>-133923224.55</v>
      </c>
      <c r="I20" s="66">
        <v>-136504426.06999999</v>
      </c>
      <c r="J20" s="66">
        <v>-139145759.38999999</v>
      </c>
      <c r="K20" s="66">
        <v>-141786812.99000001</v>
      </c>
      <c r="L20" s="66">
        <v>-144448299.11000001</v>
      </c>
      <c r="M20" s="66">
        <v>-147136444.74000001</v>
      </c>
      <c r="N20" s="66">
        <v>-149849135.19999999</v>
      </c>
      <c r="O20" s="66">
        <v>-152588499.90000001</v>
      </c>
      <c r="P20" s="66">
        <v>-155311581.47999999</v>
      </c>
      <c r="Q20" s="66">
        <v>-158040371.49000001</v>
      </c>
      <c r="R20" s="66">
        <v>-160768005.36000001</v>
      </c>
      <c r="S20" s="66">
        <f t="shared" si="1"/>
        <v>-1750852846.4900002</v>
      </c>
    </row>
    <row r="21" spans="1:19" x14ac:dyDescent="0.25">
      <c r="A21" s="44" t="str">
        <f t="shared" si="0"/>
        <v>114</v>
      </c>
      <c r="B21" s="41" t="s">
        <v>173</v>
      </c>
      <c r="C21" s="41" t="s">
        <v>1326</v>
      </c>
      <c r="D21" s="211" t="s">
        <v>295</v>
      </c>
      <c r="E21" s="66" t="s">
        <v>296</v>
      </c>
      <c r="F21" s="66">
        <v>7484822.7599999998</v>
      </c>
      <c r="G21" s="66">
        <v>7484822.7599999998</v>
      </c>
      <c r="H21" s="66">
        <v>7484822.7599999998</v>
      </c>
      <c r="I21" s="66">
        <v>7484822.7599999998</v>
      </c>
      <c r="J21" s="66">
        <v>7484822.7599999998</v>
      </c>
      <c r="K21" s="66">
        <v>7484822.7599999998</v>
      </c>
      <c r="L21" s="66">
        <v>7484822.7599999998</v>
      </c>
      <c r="M21" s="66">
        <v>7484822.7599999998</v>
      </c>
      <c r="N21" s="66">
        <v>7484822.7599999998</v>
      </c>
      <c r="O21" s="66">
        <v>7484822.7599999998</v>
      </c>
      <c r="P21" s="66">
        <v>7484822.7599999998</v>
      </c>
      <c r="Q21" s="66">
        <v>7484822.7599999998</v>
      </c>
      <c r="R21" s="66">
        <v>7484822.7599999998</v>
      </c>
      <c r="S21" s="66">
        <f t="shared" si="1"/>
        <v>89817873.120000005</v>
      </c>
    </row>
    <row r="22" spans="1:19" x14ac:dyDescent="0.25">
      <c r="A22" s="44" t="str">
        <f t="shared" si="0"/>
        <v>115</v>
      </c>
      <c r="B22" s="41" t="s">
        <v>173</v>
      </c>
      <c r="C22" s="41" t="s">
        <v>1326</v>
      </c>
      <c r="D22" s="211" t="s">
        <v>297</v>
      </c>
      <c r="E22" s="66" t="s">
        <v>298</v>
      </c>
      <c r="F22" s="66">
        <v>-6409948.71</v>
      </c>
      <c r="G22" s="66">
        <v>-6429674.4199999999</v>
      </c>
      <c r="H22" s="66">
        <v>-6449400.1600000001</v>
      </c>
      <c r="I22" s="66">
        <v>-6469125.8700000001</v>
      </c>
      <c r="J22" s="66">
        <v>-6488851.6100000003</v>
      </c>
      <c r="K22" s="66">
        <v>-6508577.3200000003</v>
      </c>
      <c r="L22" s="66">
        <v>-6528303.0599999996</v>
      </c>
      <c r="M22" s="66">
        <v>-6548028.7699999996</v>
      </c>
      <c r="N22" s="66">
        <v>-6567754.5099999998</v>
      </c>
      <c r="O22" s="66">
        <v>-6587480.2199999997</v>
      </c>
      <c r="P22" s="66">
        <v>-6607205.9500000002</v>
      </c>
      <c r="Q22" s="66">
        <v>-6626931.6699999999</v>
      </c>
      <c r="R22" s="66">
        <v>-6646657.4100000001</v>
      </c>
      <c r="S22" s="66">
        <f t="shared" si="1"/>
        <v>-78457990.969999984</v>
      </c>
    </row>
    <row r="23" spans="1:19" x14ac:dyDescent="0.25">
      <c r="A23" s="44" t="str">
        <f t="shared" si="0"/>
        <v>121</v>
      </c>
      <c r="B23" s="41" t="s">
        <v>173</v>
      </c>
      <c r="C23" s="41" t="s">
        <v>1326</v>
      </c>
      <c r="D23" s="211" t="s">
        <v>313</v>
      </c>
      <c r="E23" s="66" t="s">
        <v>314</v>
      </c>
      <c r="F23" s="66">
        <v>20099786.539999999</v>
      </c>
      <c r="G23" s="66">
        <v>20275236.809999999</v>
      </c>
      <c r="H23" s="66">
        <v>20330970.32</v>
      </c>
      <c r="I23" s="66">
        <v>20449617.5</v>
      </c>
      <c r="J23" s="66">
        <v>20404922.18</v>
      </c>
      <c r="K23" s="66">
        <v>20431518.379999999</v>
      </c>
      <c r="L23" s="66">
        <v>21088334.16</v>
      </c>
      <c r="M23" s="66">
        <v>20609038.379999999</v>
      </c>
      <c r="N23" s="66">
        <v>20722564.559999999</v>
      </c>
      <c r="O23" s="66">
        <v>20582914.420000002</v>
      </c>
      <c r="P23" s="66">
        <v>20621884.969999999</v>
      </c>
      <c r="Q23" s="66">
        <v>20637962.329999998</v>
      </c>
      <c r="R23" s="66">
        <v>20624555.809999999</v>
      </c>
      <c r="S23" s="66">
        <f t="shared" si="1"/>
        <v>246779519.81999999</v>
      </c>
    </row>
    <row r="24" spans="1:19" x14ac:dyDescent="0.25">
      <c r="A24" s="44" t="str">
        <f t="shared" si="0"/>
        <v>122</v>
      </c>
      <c r="B24" s="41" t="s">
        <v>173</v>
      </c>
      <c r="C24" s="41" t="s">
        <v>1326</v>
      </c>
      <c r="D24" s="211" t="s">
        <v>315</v>
      </c>
      <c r="E24" s="66" t="s">
        <v>316</v>
      </c>
      <c r="F24" s="66">
        <v>-7709451.3399999999</v>
      </c>
      <c r="G24" s="66">
        <v>-7808174.8700000001</v>
      </c>
      <c r="H24" s="66">
        <v>-7904804.2300000004</v>
      </c>
      <c r="I24" s="66">
        <v>-8005854.1699999999</v>
      </c>
      <c r="J24" s="66">
        <v>-8075982.3600000003</v>
      </c>
      <c r="K24" s="66">
        <v>-8132079.9800000004</v>
      </c>
      <c r="L24" s="66">
        <v>-8239435.1200000001</v>
      </c>
      <c r="M24" s="66">
        <v>-8305890.6500000004</v>
      </c>
      <c r="N24" s="66">
        <v>-8410516.0299999993</v>
      </c>
      <c r="O24" s="66">
        <v>-8350661.0999999996</v>
      </c>
      <c r="P24" s="66">
        <v>-8422593.0999999996</v>
      </c>
      <c r="Q24" s="66">
        <v>-8554023.7400000002</v>
      </c>
      <c r="R24" s="66">
        <v>-7144756.8499999996</v>
      </c>
      <c r="S24" s="66">
        <f t="shared" si="1"/>
        <v>-97354772.199999973</v>
      </c>
    </row>
    <row r="25" spans="1:19" x14ac:dyDescent="0.25">
      <c r="A25" s="44" t="str">
        <f t="shared" si="0"/>
        <v>131</v>
      </c>
      <c r="B25" s="41" t="s">
        <v>173</v>
      </c>
      <c r="C25" s="41" t="s">
        <v>1326</v>
      </c>
      <c r="D25" s="211" t="s">
        <v>331</v>
      </c>
      <c r="E25" s="66" t="s">
        <v>332</v>
      </c>
      <c r="F25" s="66">
        <v>9902835</v>
      </c>
      <c r="G25" s="66">
        <v>10400810.279999999</v>
      </c>
      <c r="H25" s="66">
        <v>6073314.6200000001</v>
      </c>
      <c r="I25" s="66">
        <v>3481075.17</v>
      </c>
      <c r="J25" s="66">
        <v>1063506.83</v>
      </c>
      <c r="K25" s="66">
        <v>19193258.48</v>
      </c>
      <c r="L25" s="66">
        <v>5165955.51</v>
      </c>
      <c r="M25" s="66">
        <v>10929299.67</v>
      </c>
      <c r="N25" s="66">
        <v>7223621.3499999996</v>
      </c>
      <c r="O25" s="66">
        <v>7816324.6799999997</v>
      </c>
      <c r="P25" s="66">
        <v>13837999.73</v>
      </c>
      <c r="Q25" s="66">
        <v>2685056.36</v>
      </c>
      <c r="R25" s="66">
        <v>4766851.41</v>
      </c>
      <c r="S25" s="66">
        <f t="shared" si="1"/>
        <v>92637074.090000004</v>
      </c>
    </row>
    <row r="26" spans="1:19" x14ac:dyDescent="0.25">
      <c r="A26" s="44" t="str">
        <f t="shared" si="0"/>
        <v>135</v>
      </c>
      <c r="B26" s="41" t="s">
        <v>173</v>
      </c>
      <c r="C26" s="41" t="s">
        <v>1326</v>
      </c>
      <c r="D26" s="211" t="s">
        <v>339</v>
      </c>
      <c r="E26" s="66" t="s">
        <v>340</v>
      </c>
      <c r="F26" s="66">
        <v>51065.39</v>
      </c>
      <c r="G26" s="66">
        <v>51065.39</v>
      </c>
      <c r="H26" s="66">
        <v>51065.39</v>
      </c>
      <c r="I26" s="66">
        <v>51065.39</v>
      </c>
      <c r="J26" s="66">
        <v>51065.39</v>
      </c>
      <c r="K26" s="66">
        <v>51065.39</v>
      </c>
      <c r="L26" s="66">
        <v>51065.39</v>
      </c>
      <c r="M26" s="66">
        <v>51065.39</v>
      </c>
      <c r="N26" s="66">
        <v>51065.39</v>
      </c>
      <c r="O26" s="66">
        <v>51065.39</v>
      </c>
      <c r="P26" s="66">
        <v>51065.39</v>
      </c>
      <c r="Q26" s="66">
        <v>51065.39</v>
      </c>
      <c r="R26" s="66">
        <v>51065.39</v>
      </c>
      <c r="S26" s="66">
        <f t="shared" si="1"/>
        <v>612784.68000000005</v>
      </c>
    </row>
    <row r="27" spans="1:19" x14ac:dyDescent="0.25">
      <c r="A27" s="44" t="str">
        <f t="shared" si="0"/>
        <v>142</v>
      </c>
      <c r="B27" s="41" t="s">
        <v>173</v>
      </c>
      <c r="C27" s="41" t="s">
        <v>1326</v>
      </c>
      <c r="D27" s="211" t="s">
        <v>345</v>
      </c>
      <c r="E27" s="66" t="s">
        <v>346</v>
      </c>
      <c r="F27" s="66">
        <v>163872375.47999999</v>
      </c>
      <c r="G27" s="66">
        <v>189587787.66</v>
      </c>
      <c r="H27" s="66">
        <v>169142460.03999999</v>
      </c>
      <c r="I27" s="66">
        <v>154325023.93000001</v>
      </c>
      <c r="J27" s="66">
        <v>202062062.41</v>
      </c>
      <c r="K27" s="66">
        <v>194907320.62</v>
      </c>
      <c r="L27" s="66">
        <v>211215589.56999999</v>
      </c>
      <c r="M27" s="66">
        <v>251856428.06999999</v>
      </c>
      <c r="N27" s="66">
        <v>247211867.97</v>
      </c>
      <c r="O27" s="66">
        <v>278340172.16000003</v>
      </c>
      <c r="P27" s="66">
        <v>239606739.21000001</v>
      </c>
      <c r="Q27" s="66">
        <v>211412798.00999999</v>
      </c>
      <c r="R27" s="66">
        <v>212903081.16</v>
      </c>
      <c r="S27" s="66">
        <f t="shared" si="1"/>
        <v>2562571330.8099999</v>
      </c>
    </row>
    <row r="28" spans="1:19" x14ac:dyDescent="0.25">
      <c r="A28" s="44" t="str">
        <f t="shared" si="0"/>
        <v>143</v>
      </c>
      <c r="B28" s="41" t="s">
        <v>173</v>
      </c>
      <c r="C28" s="41" t="s">
        <v>1326</v>
      </c>
      <c r="D28" s="211" t="s">
        <v>347</v>
      </c>
      <c r="E28" s="66" t="s">
        <v>348</v>
      </c>
      <c r="F28" s="66">
        <v>16710606.970000001</v>
      </c>
      <c r="G28" s="66">
        <v>7155974.3099999996</v>
      </c>
      <c r="H28" s="66">
        <v>6985706.8300000001</v>
      </c>
      <c r="I28" s="66">
        <v>11498593.5</v>
      </c>
      <c r="J28" s="66">
        <v>9450269.0700000003</v>
      </c>
      <c r="K28" s="66">
        <v>7500786.6299999999</v>
      </c>
      <c r="L28" s="66">
        <v>12170917.84</v>
      </c>
      <c r="M28" s="66">
        <v>15817907.07</v>
      </c>
      <c r="N28" s="66">
        <v>17140051.890000001</v>
      </c>
      <c r="O28" s="66">
        <v>14970552.939999999</v>
      </c>
      <c r="P28" s="66">
        <v>15166768.66</v>
      </c>
      <c r="Q28" s="66">
        <v>11135400.58</v>
      </c>
      <c r="R28" s="66">
        <v>11189501.109999999</v>
      </c>
      <c r="S28" s="66">
        <f t="shared" si="1"/>
        <v>140182430.43000001</v>
      </c>
    </row>
    <row r="29" spans="1:19" x14ac:dyDescent="0.25">
      <c r="A29" s="44" t="str">
        <f t="shared" si="0"/>
        <v>144</v>
      </c>
      <c r="B29" s="41" t="s">
        <v>173</v>
      </c>
      <c r="C29" s="41" t="s">
        <v>1326</v>
      </c>
      <c r="D29" s="211" t="s">
        <v>349</v>
      </c>
      <c r="E29" s="66" t="s">
        <v>350</v>
      </c>
      <c r="F29" s="66">
        <v>-2628410.31</v>
      </c>
      <c r="G29" s="66">
        <v>-2790671.31</v>
      </c>
      <c r="H29" s="66">
        <v>-2744745.29</v>
      </c>
      <c r="I29" s="66">
        <v>-2356231.88</v>
      </c>
      <c r="J29" s="66">
        <v>-2215175.44</v>
      </c>
      <c r="K29" s="66">
        <v>-2250556.9500000002</v>
      </c>
      <c r="L29" s="66">
        <v>-2319086.9300000002</v>
      </c>
      <c r="M29" s="66">
        <v>-2422537.64</v>
      </c>
      <c r="N29" s="66">
        <v>-2472349.42</v>
      </c>
      <c r="O29" s="66">
        <v>-2387485.04</v>
      </c>
      <c r="P29" s="66">
        <v>-2189402.5299999998</v>
      </c>
      <c r="Q29" s="66">
        <v>-2089075.69</v>
      </c>
      <c r="R29" s="66">
        <v>-1930107.35</v>
      </c>
      <c r="S29" s="66">
        <f t="shared" si="1"/>
        <v>-28167425.470000003</v>
      </c>
    </row>
    <row r="30" spans="1:19" x14ac:dyDescent="0.25">
      <c r="A30" s="44" t="str">
        <f t="shared" si="0"/>
        <v>145</v>
      </c>
      <c r="B30" s="41" t="s">
        <v>173</v>
      </c>
      <c r="C30" s="41" t="s">
        <v>1326</v>
      </c>
      <c r="D30" s="211" t="s">
        <v>351</v>
      </c>
      <c r="E30" s="66" t="s">
        <v>352</v>
      </c>
      <c r="F30" s="66">
        <v>0</v>
      </c>
      <c r="G30" s="66">
        <v>768663714.58000004</v>
      </c>
      <c r="H30" s="66">
        <v>785599854.10000002</v>
      </c>
      <c r="I30" s="66">
        <v>805329548.30999994</v>
      </c>
      <c r="J30" s="66">
        <v>816720367.30999994</v>
      </c>
      <c r="K30" s="66">
        <v>830336818.73000002</v>
      </c>
      <c r="L30" s="66">
        <v>861048618.13999999</v>
      </c>
      <c r="M30" s="66">
        <v>868144634.12</v>
      </c>
      <c r="N30" s="66">
        <v>882382910</v>
      </c>
      <c r="O30" s="66">
        <v>889356711</v>
      </c>
      <c r="P30" s="66">
        <v>935682810.75</v>
      </c>
      <c r="Q30" s="66">
        <v>935853847.76999998</v>
      </c>
      <c r="R30" s="66">
        <v>0</v>
      </c>
      <c r="S30" s="66">
        <f t="shared" si="1"/>
        <v>9379119834.8099995</v>
      </c>
    </row>
    <row r="31" spans="1:19" x14ac:dyDescent="0.25">
      <c r="A31" s="44" t="str">
        <f t="shared" si="0"/>
        <v>146</v>
      </c>
      <c r="B31" s="41" t="s">
        <v>173</v>
      </c>
      <c r="C31" s="41" t="s">
        <v>1326</v>
      </c>
      <c r="D31" s="211" t="s">
        <v>353</v>
      </c>
      <c r="E31" s="66" t="s">
        <v>354</v>
      </c>
      <c r="F31" s="66">
        <v>25135738.690000001</v>
      </c>
      <c r="G31" s="66">
        <v>14885233.550000001</v>
      </c>
      <c r="H31" s="66">
        <v>19921694.370000001</v>
      </c>
      <c r="I31" s="66">
        <v>23813771.640000001</v>
      </c>
      <c r="J31" s="66">
        <v>32944203.16</v>
      </c>
      <c r="K31" s="66">
        <v>29543497.039999999</v>
      </c>
      <c r="L31" s="66">
        <v>12798981.27</v>
      </c>
      <c r="M31" s="66">
        <v>28629889.940000001</v>
      </c>
      <c r="N31" s="66">
        <v>16942319.699999999</v>
      </c>
      <c r="O31" s="66">
        <v>18200930.07</v>
      </c>
      <c r="P31" s="66">
        <v>18507413.34</v>
      </c>
      <c r="Q31" s="66">
        <v>17380824.989999998</v>
      </c>
      <c r="R31" s="66">
        <v>16583200.470000001</v>
      </c>
      <c r="S31" s="66">
        <f t="shared" si="1"/>
        <v>250151959.53999999</v>
      </c>
    </row>
    <row r="32" spans="1:19" x14ac:dyDescent="0.25">
      <c r="A32" s="44" t="str">
        <f t="shared" si="0"/>
        <v>151</v>
      </c>
      <c r="B32" s="41" t="s">
        <v>173</v>
      </c>
      <c r="C32" s="41" t="s">
        <v>1326</v>
      </c>
      <c r="D32" s="211" t="s">
        <v>355</v>
      </c>
      <c r="E32" s="66" t="s">
        <v>356</v>
      </c>
      <c r="F32" s="66">
        <v>23065340.530000001</v>
      </c>
      <c r="G32" s="66">
        <v>28944547.34</v>
      </c>
      <c r="H32" s="66">
        <v>34514687.049999997</v>
      </c>
      <c r="I32" s="66">
        <v>30709999.149999999</v>
      </c>
      <c r="J32" s="66">
        <v>34930885.850000001</v>
      </c>
      <c r="K32" s="66">
        <v>39475797.159999996</v>
      </c>
      <c r="L32" s="66">
        <v>43058739.649999999</v>
      </c>
      <c r="M32" s="66">
        <v>44191355.25</v>
      </c>
      <c r="N32" s="66">
        <v>45429282.520000003</v>
      </c>
      <c r="O32" s="66">
        <v>48109283.579999998</v>
      </c>
      <c r="P32" s="66">
        <v>43568175.689999998</v>
      </c>
      <c r="Q32" s="66">
        <v>39308669.93</v>
      </c>
      <c r="R32" s="66">
        <v>35600010.369999997</v>
      </c>
      <c r="S32" s="66">
        <f t="shared" si="1"/>
        <v>467841433.53999996</v>
      </c>
    </row>
    <row r="33" spans="1:19" x14ac:dyDescent="0.25">
      <c r="A33" s="44" t="str">
        <f t="shared" si="0"/>
        <v>154</v>
      </c>
      <c r="B33" s="41" t="s">
        <v>173</v>
      </c>
      <c r="C33" s="41" t="s">
        <v>1326</v>
      </c>
      <c r="D33" s="211" t="s">
        <v>361</v>
      </c>
      <c r="E33" s="66" t="s">
        <v>362</v>
      </c>
      <c r="F33" s="66">
        <v>154369560.02000001</v>
      </c>
      <c r="G33" s="66">
        <v>152956010.75</v>
      </c>
      <c r="H33" s="66">
        <v>153456985.03</v>
      </c>
      <c r="I33" s="66">
        <v>156985692.93000001</v>
      </c>
      <c r="J33" s="66">
        <v>158293895.61000001</v>
      </c>
      <c r="K33" s="66">
        <v>161834096.41999999</v>
      </c>
      <c r="L33" s="66">
        <v>164625809.58000001</v>
      </c>
      <c r="M33" s="66">
        <v>172014389.59</v>
      </c>
      <c r="N33" s="66">
        <v>175278727.28999999</v>
      </c>
      <c r="O33" s="66">
        <v>176473694.19999999</v>
      </c>
      <c r="P33" s="66">
        <v>179008549.65000001</v>
      </c>
      <c r="Q33" s="66">
        <v>180661611.38</v>
      </c>
      <c r="R33" s="66">
        <v>180913449.38999999</v>
      </c>
      <c r="S33" s="66">
        <f t="shared" si="1"/>
        <v>2012502911.8199997</v>
      </c>
    </row>
    <row r="34" spans="1:19" x14ac:dyDescent="0.25">
      <c r="A34" s="44" t="str">
        <f t="shared" si="0"/>
        <v>165</v>
      </c>
      <c r="B34" s="41" t="s">
        <v>173</v>
      </c>
      <c r="C34" s="41" t="s">
        <v>1326</v>
      </c>
      <c r="D34" s="211" t="s">
        <v>379</v>
      </c>
      <c r="E34" s="66" t="s">
        <v>380</v>
      </c>
      <c r="F34" s="66">
        <v>26186389.98</v>
      </c>
      <c r="G34" s="66">
        <v>25894951.82</v>
      </c>
      <c r="H34" s="66">
        <v>22054123.719999999</v>
      </c>
      <c r="I34" s="66">
        <v>22475881.629999999</v>
      </c>
      <c r="J34" s="66">
        <v>19655903.280000001</v>
      </c>
      <c r="K34" s="66">
        <v>18025731.109999999</v>
      </c>
      <c r="L34" s="66">
        <v>27734706.859999999</v>
      </c>
      <c r="M34" s="66">
        <v>37724925.200000003</v>
      </c>
      <c r="N34" s="66">
        <v>37841758.770000003</v>
      </c>
      <c r="O34" s="66">
        <v>38185730.25</v>
      </c>
      <c r="P34" s="66">
        <v>34277962.140000001</v>
      </c>
      <c r="Q34" s="66">
        <v>31955843.280000001</v>
      </c>
      <c r="R34" s="66">
        <v>32486033.239999998</v>
      </c>
      <c r="S34" s="66">
        <f t="shared" si="1"/>
        <v>348313551.30000007</v>
      </c>
    </row>
    <row r="35" spans="1:19" x14ac:dyDescent="0.25">
      <c r="A35" s="44" t="str">
        <f t="shared" si="0"/>
        <v>173</v>
      </c>
      <c r="B35" s="41" t="s">
        <v>173</v>
      </c>
      <c r="C35" s="41" t="s">
        <v>1326</v>
      </c>
      <c r="D35" s="211" t="s">
        <v>385</v>
      </c>
      <c r="E35" s="66" t="s">
        <v>386</v>
      </c>
      <c r="F35" s="66">
        <v>65330194</v>
      </c>
      <c r="G35" s="66">
        <v>63073367</v>
      </c>
      <c r="H35" s="66">
        <v>59623658</v>
      </c>
      <c r="I35" s="66">
        <v>67807839</v>
      </c>
      <c r="J35" s="66">
        <v>69482951</v>
      </c>
      <c r="K35" s="66">
        <v>77079065</v>
      </c>
      <c r="L35" s="66">
        <v>89177746</v>
      </c>
      <c r="M35" s="66">
        <v>91221472</v>
      </c>
      <c r="N35" s="66">
        <v>99380372</v>
      </c>
      <c r="O35" s="66">
        <v>80927259</v>
      </c>
      <c r="P35" s="66">
        <v>71770771</v>
      </c>
      <c r="Q35" s="66">
        <v>65877638</v>
      </c>
      <c r="R35" s="66">
        <v>63361325</v>
      </c>
      <c r="S35" s="66">
        <f t="shared" si="1"/>
        <v>898783463</v>
      </c>
    </row>
    <row r="36" spans="1:19" x14ac:dyDescent="0.25">
      <c r="A36" s="44" t="str">
        <f t="shared" si="0"/>
        <v>176</v>
      </c>
      <c r="B36" s="41" t="s">
        <v>173</v>
      </c>
      <c r="C36" s="41" t="s">
        <v>1326</v>
      </c>
      <c r="D36" s="211" t="s">
        <v>389</v>
      </c>
      <c r="E36" s="66" t="s">
        <v>390</v>
      </c>
      <c r="F36" s="66">
        <v>4525000</v>
      </c>
      <c r="G36" s="66">
        <v>4525000</v>
      </c>
      <c r="H36" s="66">
        <v>4525000</v>
      </c>
      <c r="I36" s="66">
        <v>0</v>
      </c>
      <c r="J36" s="66">
        <v>0</v>
      </c>
      <c r="K36" s="66">
        <v>24007.58</v>
      </c>
      <c r="L36" s="66">
        <v>321859.03999999998</v>
      </c>
      <c r="M36" s="66">
        <v>527499.96</v>
      </c>
      <c r="N36" s="66">
        <v>499156.04</v>
      </c>
      <c r="O36" s="66">
        <v>775241.59</v>
      </c>
      <c r="P36" s="66">
        <v>780776.92</v>
      </c>
      <c r="Q36" s="66">
        <v>906631.74</v>
      </c>
      <c r="R36" s="66">
        <v>665079.21</v>
      </c>
      <c r="S36" s="66">
        <f t="shared" si="1"/>
        <v>13550252.079999998</v>
      </c>
    </row>
    <row r="37" spans="1:19" x14ac:dyDescent="0.25">
      <c r="A37" s="44" t="str">
        <f t="shared" si="0"/>
        <v>181</v>
      </c>
      <c r="B37" s="41" t="s">
        <v>173</v>
      </c>
      <c r="C37" s="41" t="s">
        <v>1326</v>
      </c>
      <c r="D37" s="211" t="s">
        <v>391</v>
      </c>
      <c r="E37" s="66" t="s">
        <v>392</v>
      </c>
      <c r="F37" s="66">
        <v>25769001.050000001</v>
      </c>
      <c r="G37" s="66">
        <v>30450811</v>
      </c>
      <c r="H37" s="66">
        <v>30249042.640000001</v>
      </c>
      <c r="I37" s="66">
        <v>30130264.879999999</v>
      </c>
      <c r="J37" s="66">
        <v>29922353.210000001</v>
      </c>
      <c r="K37" s="66">
        <v>29718626.370000001</v>
      </c>
      <c r="L37" s="66">
        <v>29508537.030000001</v>
      </c>
      <c r="M37" s="66">
        <v>29298447.690000001</v>
      </c>
      <c r="N37" s="66">
        <v>29088358.350000001</v>
      </c>
      <c r="O37" s="66">
        <v>28878269.010000002</v>
      </c>
      <c r="P37" s="66">
        <v>28668179.670000002</v>
      </c>
      <c r="Q37" s="66">
        <v>28458090.329999998</v>
      </c>
      <c r="R37" s="66">
        <v>28262912.219999999</v>
      </c>
      <c r="S37" s="66">
        <f t="shared" si="1"/>
        <v>352633892.39999998</v>
      </c>
    </row>
    <row r="38" spans="1:19" x14ac:dyDescent="0.25">
      <c r="A38" s="44" t="str">
        <f t="shared" si="0"/>
        <v>182</v>
      </c>
      <c r="B38" s="41" t="s">
        <v>173</v>
      </c>
      <c r="C38" s="41" t="s">
        <v>1326</v>
      </c>
      <c r="D38" s="211" t="s">
        <v>395</v>
      </c>
      <c r="E38" s="66" t="s">
        <v>396</v>
      </c>
      <c r="F38" s="66">
        <v>497407676.98000002</v>
      </c>
      <c r="G38" s="66">
        <v>495856678.31</v>
      </c>
      <c r="H38" s="66">
        <v>494637510.36000001</v>
      </c>
      <c r="I38" s="66">
        <v>493346918.08999997</v>
      </c>
      <c r="J38" s="66">
        <v>492760024.64999998</v>
      </c>
      <c r="K38" s="66">
        <v>492434471.77999997</v>
      </c>
      <c r="L38" s="66">
        <v>493725049.23000002</v>
      </c>
      <c r="M38" s="66">
        <v>494679843.92000002</v>
      </c>
      <c r="N38" s="66">
        <v>496293244.16000003</v>
      </c>
      <c r="O38" s="66">
        <v>498760163.49000001</v>
      </c>
      <c r="P38" s="66">
        <v>499855133.06999999</v>
      </c>
      <c r="Q38" s="66">
        <v>503333831.81999999</v>
      </c>
      <c r="R38" s="66">
        <v>507313063.85000002</v>
      </c>
      <c r="S38" s="66">
        <f t="shared" si="1"/>
        <v>5962995932.7299995</v>
      </c>
    </row>
    <row r="39" spans="1:19" x14ac:dyDescent="0.25">
      <c r="A39" s="44" t="str">
        <f t="shared" si="0"/>
        <v>182</v>
      </c>
      <c r="B39" s="41" t="s">
        <v>173</v>
      </c>
      <c r="C39" s="41" t="s">
        <v>1326</v>
      </c>
      <c r="D39" s="211" t="s">
        <v>397</v>
      </c>
      <c r="E39" s="66" t="s">
        <v>398</v>
      </c>
      <c r="F39" s="66">
        <v>934530802.61000001</v>
      </c>
      <c r="G39" s="66">
        <v>965769031.63999999</v>
      </c>
      <c r="H39" s="66">
        <v>944804517.03999996</v>
      </c>
      <c r="I39" s="66">
        <v>917404994.27999997</v>
      </c>
      <c r="J39" s="66">
        <v>873217374.04999995</v>
      </c>
      <c r="K39" s="66">
        <v>827382519.12</v>
      </c>
      <c r="L39" s="66">
        <v>767928341.25999999</v>
      </c>
      <c r="M39" s="66">
        <v>705940539.21000004</v>
      </c>
      <c r="N39" s="66">
        <v>682897604.44000006</v>
      </c>
      <c r="O39" s="66">
        <v>614214543.59000003</v>
      </c>
      <c r="P39" s="66">
        <v>561506931.69000006</v>
      </c>
      <c r="Q39" s="66">
        <v>519568691.45999998</v>
      </c>
      <c r="R39" s="66">
        <v>477534176.08999997</v>
      </c>
      <c r="S39" s="66">
        <f t="shared" si="1"/>
        <v>8858169263.8700008</v>
      </c>
    </row>
    <row r="40" spans="1:19" x14ac:dyDescent="0.25">
      <c r="A40" s="44" t="str">
        <f t="shared" si="0"/>
        <v>183</v>
      </c>
      <c r="B40" s="41" t="s">
        <v>173</v>
      </c>
      <c r="C40" s="41" t="s">
        <v>1326</v>
      </c>
      <c r="D40" s="211" t="s">
        <v>399</v>
      </c>
      <c r="E40" s="66" t="s">
        <v>400</v>
      </c>
      <c r="F40" s="66">
        <v>2061602.77</v>
      </c>
      <c r="G40" s="66">
        <v>2262806.96</v>
      </c>
      <c r="H40" s="66">
        <v>2198070.27</v>
      </c>
      <c r="I40" s="66">
        <v>3167369.31</v>
      </c>
      <c r="J40" s="66">
        <v>3897786.09</v>
      </c>
      <c r="K40" s="66">
        <v>3757362.08</v>
      </c>
      <c r="L40" s="66">
        <v>4137859.18</v>
      </c>
      <c r="M40" s="66">
        <v>4854782.5999999996</v>
      </c>
      <c r="N40" s="66">
        <v>5514525.04</v>
      </c>
      <c r="O40" s="66">
        <v>6932935.2300000004</v>
      </c>
      <c r="P40" s="66">
        <v>8559210.1300000008</v>
      </c>
      <c r="Q40" s="66">
        <v>9933603.1199999992</v>
      </c>
      <c r="R40" s="66">
        <v>10078821.82</v>
      </c>
      <c r="S40" s="66">
        <f t="shared" si="1"/>
        <v>65295131.830000006</v>
      </c>
    </row>
    <row r="41" spans="1:19" x14ac:dyDescent="0.25">
      <c r="A41" s="44" t="str">
        <f t="shared" si="0"/>
        <v>184</v>
      </c>
      <c r="B41" s="41" t="s">
        <v>173</v>
      </c>
      <c r="C41" s="41" t="s">
        <v>1326</v>
      </c>
      <c r="D41" s="211" t="s">
        <v>405</v>
      </c>
      <c r="E41" s="66" t="s">
        <v>406</v>
      </c>
      <c r="F41" s="66">
        <v>67773.86</v>
      </c>
      <c r="G41" s="66">
        <v>67455.17</v>
      </c>
      <c r="H41" s="66">
        <v>68381.16</v>
      </c>
      <c r="I41" s="66">
        <v>69392.33</v>
      </c>
      <c r="J41" s="66">
        <v>70494.36</v>
      </c>
      <c r="K41" s="66">
        <v>70456.509999999995</v>
      </c>
      <c r="L41" s="66">
        <v>71892.42</v>
      </c>
      <c r="M41" s="66">
        <v>72053.320000000007</v>
      </c>
      <c r="N41" s="66">
        <v>73763.89</v>
      </c>
      <c r="O41" s="66">
        <v>74647.199999999997</v>
      </c>
      <c r="P41" s="66">
        <v>75308.81</v>
      </c>
      <c r="Q41" s="66">
        <v>75748.45</v>
      </c>
      <c r="R41" s="66">
        <v>76622.31</v>
      </c>
      <c r="S41" s="66">
        <f t="shared" si="1"/>
        <v>866215.92999999993</v>
      </c>
    </row>
    <row r="42" spans="1:19" x14ac:dyDescent="0.25">
      <c r="A42" s="44" t="str">
        <f t="shared" si="0"/>
        <v>186</v>
      </c>
      <c r="B42" s="41" t="s">
        <v>173</v>
      </c>
      <c r="C42" s="41" t="s">
        <v>1326</v>
      </c>
      <c r="D42" s="211" t="s">
        <v>409</v>
      </c>
      <c r="E42" s="66" t="s">
        <v>410</v>
      </c>
      <c r="F42" s="66">
        <v>12387669.57</v>
      </c>
      <c r="G42" s="66">
        <v>12823384.050000001</v>
      </c>
      <c r="H42" s="66">
        <v>12946700.1</v>
      </c>
      <c r="I42" s="66">
        <v>12407220.27</v>
      </c>
      <c r="J42" s="66">
        <v>12558118.24</v>
      </c>
      <c r="K42" s="66">
        <v>12266335.07</v>
      </c>
      <c r="L42" s="66">
        <v>8046842.3300000001</v>
      </c>
      <c r="M42" s="66">
        <v>7806208.4400000004</v>
      </c>
      <c r="N42" s="66">
        <v>10302964.300000001</v>
      </c>
      <c r="O42" s="66">
        <v>8979025.6400000006</v>
      </c>
      <c r="P42" s="66">
        <v>10195414.119999999</v>
      </c>
      <c r="Q42" s="66">
        <v>11467779.77</v>
      </c>
      <c r="R42" s="66">
        <v>8801280.9499999993</v>
      </c>
      <c r="S42" s="66">
        <f t="shared" si="1"/>
        <v>128601273.28</v>
      </c>
    </row>
    <row r="43" spans="1:19" x14ac:dyDescent="0.25">
      <c r="A43" s="44" t="str">
        <f t="shared" si="0"/>
        <v>189</v>
      </c>
      <c r="B43" s="41" t="s">
        <v>173</v>
      </c>
      <c r="C43" s="41" t="s">
        <v>1326</v>
      </c>
      <c r="D43" s="211" t="s">
        <v>415</v>
      </c>
      <c r="E43" s="66" t="s">
        <v>416</v>
      </c>
      <c r="F43" s="66">
        <v>3367124.77</v>
      </c>
      <c r="G43" s="66">
        <v>3327730.07</v>
      </c>
      <c r="H43" s="66">
        <v>3288335.37</v>
      </c>
      <c r="I43" s="66">
        <v>3248940.67</v>
      </c>
      <c r="J43" s="66">
        <v>3209545.97</v>
      </c>
      <c r="K43" s="66">
        <v>3170151.27</v>
      </c>
      <c r="L43" s="66">
        <v>3130756.57</v>
      </c>
      <c r="M43" s="66">
        <v>3091361.87</v>
      </c>
      <c r="N43" s="66">
        <v>3051967.17</v>
      </c>
      <c r="O43" s="66">
        <v>3012572.47</v>
      </c>
      <c r="P43" s="66">
        <v>2980725.9</v>
      </c>
      <c r="Q43" s="66">
        <v>2948879.33</v>
      </c>
      <c r="R43" s="66">
        <v>2917032.76</v>
      </c>
      <c r="S43" s="66">
        <f t="shared" si="1"/>
        <v>37377999.419999994</v>
      </c>
    </row>
    <row r="44" spans="1:19" x14ac:dyDescent="0.25">
      <c r="A44" s="44" t="str">
        <f t="shared" si="0"/>
        <v>190</v>
      </c>
      <c r="B44" s="41" t="s">
        <v>173</v>
      </c>
      <c r="C44" s="41" t="s">
        <v>1326</v>
      </c>
      <c r="D44" s="211" t="s">
        <v>417</v>
      </c>
      <c r="E44" s="66" t="s">
        <v>418</v>
      </c>
      <c r="F44" s="66">
        <v>707472755.88999999</v>
      </c>
      <c r="G44" s="66">
        <v>722459626.45000005</v>
      </c>
      <c r="H44" s="66">
        <v>723886448.99000001</v>
      </c>
      <c r="I44" s="66">
        <v>723751766.91999996</v>
      </c>
      <c r="J44" s="66">
        <v>728171973.23000002</v>
      </c>
      <c r="K44" s="66">
        <v>732011887.73000002</v>
      </c>
      <c r="L44" s="66">
        <v>725750889.40999997</v>
      </c>
      <c r="M44" s="66">
        <v>730411310.10000002</v>
      </c>
      <c r="N44" s="66">
        <v>725165050.70000005</v>
      </c>
      <c r="O44" s="66">
        <v>715443750.63</v>
      </c>
      <c r="P44" s="66">
        <v>718700654.16999996</v>
      </c>
      <c r="Q44" s="66">
        <v>721554029.97000003</v>
      </c>
      <c r="R44" s="66">
        <v>716561901.19000006</v>
      </c>
      <c r="S44" s="66">
        <f t="shared" si="1"/>
        <v>8683869289.4900017</v>
      </c>
    </row>
    <row r="45" spans="1:19" x14ac:dyDescent="0.25">
      <c r="A45" s="44" t="str">
        <f t="shared" si="0"/>
        <v>201</v>
      </c>
      <c r="B45" s="41" t="s">
        <v>173</v>
      </c>
      <c r="C45" s="41" t="s">
        <v>1326</v>
      </c>
      <c r="D45" s="211" t="s">
        <v>421</v>
      </c>
      <c r="E45" s="66" t="s">
        <v>422</v>
      </c>
      <c r="F45" s="66">
        <v>119696788.17</v>
      </c>
      <c r="G45" s="66">
        <v>119696788.17</v>
      </c>
      <c r="H45" s="66">
        <v>119696788.17</v>
      </c>
      <c r="I45" s="66">
        <v>119696788.17</v>
      </c>
      <c r="J45" s="66">
        <v>119696788.17</v>
      </c>
      <c r="K45" s="66">
        <v>119696788.17</v>
      </c>
      <c r="L45" s="66">
        <v>119696788.17</v>
      </c>
      <c r="M45" s="66">
        <v>119696788.17</v>
      </c>
      <c r="N45" s="66">
        <v>119696788.17</v>
      </c>
      <c r="O45" s="66">
        <v>119696788.17</v>
      </c>
      <c r="P45" s="66">
        <v>119696788.17</v>
      </c>
      <c r="Q45" s="66">
        <v>119696788.17</v>
      </c>
      <c r="R45" s="66">
        <v>119696788.17</v>
      </c>
      <c r="S45" s="66">
        <f t="shared" si="1"/>
        <v>1436361458.0400002</v>
      </c>
    </row>
    <row r="46" spans="1:19" x14ac:dyDescent="0.25">
      <c r="A46" s="44" t="str">
        <f t="shared" si="0"/>
        <v>211</v>
      </c>
      <c r="B46" s="41" t="s">
        <v>173</v>
      </c>
      <c r="C46" s="41" t="s">
        <v>1326</v>
      </c>
      <c r="D46" s="211" t="s">
        <v>427</v>
      </c>
      <c r="E46" s="66" t="s">
        <v>428</v>
      </c>
      <c r="F46" s="66">
        <v>4085840249.4899998</v>
      </c>
      <c r="G46" s="66">
        <v>4085840249.4899998</v>
      </c>
      <c r="H46" s="66">
        <v>4185840249.4899998</v>
      </c>
      <c r="I46" s="66">
        <v>4185840249.4899998</v>
      </c>
      <c r="J46" s="66">
        <v>4185840249.4899998</v>
      </c>
      <c r="K46" s="66">
        <v>4285840249.4899998</v>
      </c>
      <c r="L46" s="66">
        <v>4285840249.4899998</v>
      </c>
      <c r="M46" s="66">
        <v>4285840249.4899998</v>
      </c>
      <c r="N46" s="66">
        <v>4385840249.4899998</v>
      </c>
      <c r="O46" s="66">
        <v>4385840249.4899998</v>
      </c>
      <c r="P46" s="66">
        <v>4385840249.4899998</v>
      </c>
      <c r="Q46" s="66">
        <v>4385840249.4899998</v>
      </c>
      <c r="R46" s="66">
        <v>4385840249.4899998</v>
      </c>
      <c r="S46" s="66">
        <f t="shared" si="1"/>
        <v>51430082993.879982</v>
      </c>
    </row>
    <row r="47" spans="1:19" x14ac:dyDescent="0.25">
      <c r="A47" s="44" t="str">
        <f t="shared" si="0"/>
        <v>214</v>
      </c>
      <c r="B47" s="41" t="s">
        <v>173</v>
      </c>
      <c r="C47" s="41" t="s">
        <v>1326</v>
      </c>
      <c r="D47" s="211" t="s">
        <v>429</v>
      </c>
      <c r="E47" s="66" t="s">
        <v>430</v>
      </c>
      <c r="F47" s="66">
        <v>-700920.51</v>
      </c>
      <c r="G47" s="66">
        <v>-700920.51</v>
      </c>
      <c r="H47" s="66">
        <v>-700920.51</v>
      </c>
      <c r="I47" s="66">
        <v>-700920.51</v>
      </c>
      <c r="J47" s="66">
        <v>-700920.51</v>
      </c>
      <c r="K47" s="66">
        <v>-700920.51</v>
      </c>
      <c r="L47" s="66">
        <v>-700920.51</v>
      </c>
      <c r="M47" s="66">
        <v>-700920.51</v>
      </c>
      <c r="N47" s="66">
        <v>-700920.51</v>
      </c>
      <c r="O47" s="66">
        <v>-700920.51</v>
      </c>
      <c r="P47" s="66">
        <v>-700920.51</v>
      </c>
      <c r="Q47" s="66">
        <v>-700920.51</v>
      </c>
      <c r="R47" s="66">
        <v>-700920.51</v>
      </c>
      <c r="S47" s="66">
        <f t="shared" si="1"/>
        <v>-8411046.1199999992</v>
      </c>
    </row>
    <row r="48" spans="1:19" x14ac:dyDescent="0.25">
      <c r="A48" s="44" t="str">
        <f t="shared" si="0"/>
        <v>216</v>
      </c>
      <c r="B48" s="41" t="s">
        <v>173</v>
      </c>
      <c r="C48" s="41" t="s">
        <v>1326</v>
      </c>
      <c r="D48" s="211" t="s">
        <v>435</v>
      </c>
      <c r="E48" s="66" t="s">
        <v>436</v>
      </c>
      <c r="F48" s="66">
        <v>225276529.41</v>
      </c>
      <c r="G48" s="66">
        <v>257504587.68000001</v>
      </c>
      <c r="H48" s="66">
        <v>187957983.75</v>
      </c>
      <c r="I48" s="66">
        <v>213408199.78</v>
      </c>
      <c r="J48" s="66">
        <v>248262462.44999999</v>
      </c>
      <c r="K48" s="66">
        <v>212823494.81999999</v>
      </c>
      <c r="L48" s="66">
        <v>265545817.84999999</v>
      </c>
      <c r="M48" s="66">
        <v>322763443.83999997</v>
      </c>
      <c r="N48" s="66">
        <v>253237615.59</v>
      </c>
      <c r="O48" s="66">
        <v>303981431.95999998</v>
      </c>
      <c r="P48" s="66">
        <v>341436991.25</v>
      </c>
      <c r="Q48" s="66">
        <v>197437007.52000001</v>
      </c>
      <c r="R48" s="66">
        <v>218642898.91999999</v>
      </c>
      <c r="S48" s="66">
        <f t="shared" si="1"/>
        <v>3023001935.4099998</v>
      </c>
    </row>
    <row r="49" spans="1:19" x14ac:dyDescent="0.25">
      <c r="A49" s="44" t="str">
        <f t="shared" si="0"/>
        <v>219</v>
      </c>
      <c r="B49" s="41" t="s">
        <v>173</v>
      </c>
      <c r="C49" s="41" t="s">
        <v>1326</v>
      </c>
      <c r="D49" s="211" t="s">
        <v>439</v>
      </c>
      <c r="E49" s="66" t="s">
        <v>440</v>
      </c>
      <c r="F49" s="66">
        <v>-714573.54</v>
      </c>
      <c r="G49" s="66">
        <v>-911523.57</v>
      </c>
      <c r="H49" s="66">
        <v>-856849.63</v>
      </c>
      <c r="I49" s="66">
        <v>-811145.5</v>
      </c>
      <c r="J49" s="66">
        <v>-802994.77</v>
      </c>
      <c r="K49" s="66">
        <v>-794843.95</v>
      </c>
      <c r="L49" s="66">
        <v>-786693.13</v>
      </c>
      <c r="M49" s="66">
        <v>-778542.31</v>
      </c>
      <c r="N49" s="66">
        <v>-770391.49</v>
      </c>
      <c r="O49" s="66">
        <v>-762240.66</v>
      </c>
      <c r="P49" s="66">
        <v>-754089.87</v>
      </c>
      <c r="Q49" s="66">
        <v>-745939.05</v>
      </c>
      <c r="R49" s="66">
        <v>-737788.26</v>
      </c>
      <c r="S49" s="66">
        <f t="shared" si="1"/>
        <v>-9513042.1899999995</v>
      </c>
    </row>
    <row r="50" spans="1:19" x14ac:dyDescent="0.25">
      <c r="A50" s="44" t="str">
        <f t="shared" si="0"/>
        <v>221</v>
      </c>
      <c r="B50" s="41" t="s">
        <v>173</v>
      </c>
      <c r="C50" s="41" t="s">
        <v>1326</v>
      </c>
      <c r="D50" s="211" t="s">
        <v>441</v>
      </c>
      <c r="E50" s="66" t="s">
        <v>442</v>
      </c>
      <c r="F50" s="66">
        <v>3205000000</v>
      </c>
      <c r="G50" s="66">
        <v>3775000000</v>
      </c>
      <c r="H50" s="66">
        <v>3775000000</v>
      </c>
      <c r="I50" s="66">
        <v>3775000000</v>
      </c>
      <c r="J50" s="66">
        <v>3775000000</v>
      </c>
      <c r="K50" s="66">
        <v>3775000000</v>
      </c>
      <c r="L50" s="66">
        <v>3775000000</v>
      </c>
      <c r="M50" s="66">
        <v>3775000000</v>
      </c>
      <c r="N50" s="66">
        <v>3775000000</v>
      </c>
      <c r="O50" s="66">
        <v>3775000000</v>
      </c>
      <c r="P50" s="66">
        <v>3775000000</v>
      </c>
      <c r="Q50" s="66">
        <v>3775000000</v>
      </c>
      <c r="R50" s="66">
        <v>3775000000</v>
      </c>
      <c r="S50" s="66">
        <f t="shared" si="1"/>
        <v>45300000000</v>
      </c>
    </row>
    <row r="51" spans="1:19" x14ac:dyDescent="0.25">
      <c r="A51" s="44" t="str">
        <f t="shared" si="0"/>
        <v>226</v>
      </c>
      <c r="B51" s="41" t="s">
        <v>173</v>
      </c>
      <c r="C51" s="41" t="s">
        <v>1326</v>
      </c>
      <c r="D51" s="211" t="s">
        <v>449</v>
      </c>
      <c r="E51" s="66" t="s">
        <v>450</v>
      </c>
      <c r="F51" s="66">
        <v>-9656549</v>
      </c>
      <c r="G51" s="66">
        <v>-11216674.83</v>
      </c>
      <c r="H51" s="66">
        <v>-11164769.800000001</v>
      </c>
      <c r="I51" s="66">
        <v>-11112864.77</v>
      </c>
      <c r="J51" s="66">
        <v>-11060959.74</v>
      </c>
      <c r="K51" s="66">
        <v>-11009054.710000001</v>
      </c>
      <c r="L51" s="66">
        <v>-10957149.68</v>
      </c>
      <c r="M51" s="66">
        <v>-10905244.65</v>
      </c>
      <c r="N51" s="66">
        <v>-10853339.619999999</v>
      </c>
      <c r="O51" s="66">
        <v>-10801434.59</v>
      </c>
      <c r="P51" s="66">
        <v>-10749529.560000001</v>
      </c>
      <c r="Q51" s="66">
        <v>-10697624.529999999</v>
      </c>
      <c r="R51" s="66">
        <v>-10645719.5</v>
      </c>
      <c r="S51" s="66">
        <f t="shared" si="1"/>
        <v>-131174365.98000002</v>
      </c>
    </row>
    <row r="52" spans="1:19" x14ac:dyDescent="0.25">
      <c r="A52" s="44" t="str">
        <f t="shared" si="0"/>
        <v>227</v>
      </c>
      <c r="B52" s="41" t="s">
        <v>173</v>
      </c>
      <c r="C52" s="41" t="s">
        <v>1326</v>
      </c>
      <c r="D52" s="211" t="s">
        <v>451</v>
      </c>
      <c r="E52" s="66" t="s">
        <v>452</v>
      </c>
      <c r="F52" s="66">
        <v>24402978.280000001</v>
      </c>
      <c r="G52" s="66">
        <v>24371840.300000001</v>
      </c>
      <c r="H52" s="66">
        <v>24340663.120000001</v>
      </c>
      <c r="I52" s="66">
        <v>24697224.48</v>
      </c>
      <c r="J52" s="66">
        <v>24667373.809999999</v>
      </c>
      <c r="K52" s="66">
        <v>24619891.399999999</v>
      </c>
      <c r="L52" s="66">
        <v>24098833.649999999</v>
      </c>
      <c r="M52" s="66">
        <v>24050338.23</v>
      </c>
      <c r="N52" s="66">
        <v>24001757.100000001</v>
      </c>
      <c r="O52" s="66">
        <v>23492268.129999999</v>
      </c>
      <c r="P52" s="66">
        <v>23443515.030000001</v>
      </c>
      <c r="Q52" s="66">
        <v>23394675.670000002</v>
      </c>
      <c r="R52" s="66">
        <v>22880584.18</v>
      </c>
      <c r="S52" s="66">
        <f t="shared" si="1"/>
        <v>288058965.10000002</v>
      </c>
    </row>
    <row r="53" spans="1:19" x14ac:dyDescent="0.25">
      <c r="A53" s="44" t="str">
        <f t="shared" si="0"/>
        <v>228</v>
      </c>
      <c r="B53" s="41" t="s">
        <v>173</v>
      </c>
      <c r="C53" s="41" t="s">
        <v>1326</v>
      </c>
      <c r="D53" s="211" t="s">
        <v>453</v>
      </c>
      <c r="E53" s="66" t="s">
        <v>454</v>
      </c>
      <c r="F53" s="66">
        <v>0</v>
      </c>
      <c r="G53" s="66">
        <v>0</v>
      </c>
      <c r="H53" s="66">
        <v>0</v>
      </c>
      <c r="I53" s="66">
        <v>0.21</v>
      </c>
      <c r="J53" s="66">
        <v>0</v>
      </c>
      <c r="K53" s="66">
        <v>0</v>
      </c>
      <c r="L53" s="66">
        <v>0</v>
      </c>
      <c r="M53" s="66">
        <v>30</v>
      </c>
      <c r="N53" s="66">
        <v>0</v>
      </c>
      <c r="O53" s="66">
        <v>0</v>
      </c>
      <c r="P53" s="66">
        <v>0</v>
      </c>
      <c r="Q53" s="66">
        <v>0</v>
      </c>
      <c r="R53" s="66">
        <v>0</v>
      </c>
      <c r="S53" s="66">
        <f t="shared" si="1"/>
        <v>30.21</v>
      </c>
    </row>
    <row r="54" spans="1:19" x14ac:dyDescent="0.25">
      <c r="A54" s="44" t="str">
        <f t="shared" si="0"/>
        <v>228</v>
      </c>
      <c r="B54" s="41" t="s">
        <v>173</v>
      </c>
      <c r="C54" s="41" t="s">
        <v>1326</v>
      </c>
      <c r="D54" s="211" t="s">
        <v>455</v>
      </c>
      <c r="E54" s="66" t="s">
        <v>456</v>
      </c>
      <c r="F54" s="66">
        <v>8188946</v>
      </c>
      <c r="G54" s="66">
        <v>8448016.9700000007</v>
      </c>
      <c r="H54" s="66">
        <v>8433668.0500000007</v>
      </c>
      <c r="I54" s="66">
        <v>7911723</v>
      </c>
      <c r="J54" s="66">
        <v>8095936.9199999999</v>
      </c>
      <c r="K54" s="66">
        <v>8116715.5700000003</v>
      </c>
      <c r="L54" s="66">
        <v>8063735</v>
      </c>
      <c r="M54" s="66">
        <v>8214019.6200000001</v>
      </c>
      <c r="N54" s="66">
        <v>8156349.7400000002</v>
      </c>
      <c r="O54" s="66">
        <v>8080573</v>
      </c>
      <c r="P54" s="66">
        <v>8058108.6100000003</v>
      </c>
      <c r="Q54" s="66">
        <v>8112165.7599999998</v>
      </c>
      <c r="R54" s="66">
        <v>7974627</v>
      </c>
      <c r="S54" s="66">
        <f t="shared" si="1"/>
        <v>97665639.24000001</v>
      </c>
    </row>
    <row r="55" spans="1:19" x14ac:dyDescent="0.25">
      <c r="A55" s="44" t="str">
        <f t="shared" si="0"/>
        <v>228</v>
      </c>
      <c r="B55" s="41" t="s">
        <v>173</v>
      </c>
      <c r="C55" s="41" t="s">
        <v>1326</v>
      </c>
      <c r="D55" s="211" t="s">
        <v>457</v>
      </c>
      <c r="E55" s="66" t="s">
        <v>458</v>
      </c>
      <c r="F55" s="66">
        <v>74641986.299999997</v>
      </c>
      <c r="G55" s="66">
        <v>119371093.45</v>
      </c>
      <c r="H55" s="66">
        <v>118462862.98</v>
      </c>
      <c r="I55" s="66">
        <v>116489462.73999999</v>
      </c>
      <c r="J55" s="66">
        <v>113142354.75</v>
      </c>
      <c r="K55" s="66">
        <v>112518530.95</v>
      </c>
      <c r="L55" s="66">
        <v>109484883.29000001</v>
      </c>
      <c r="M55" s="66">
        <v>105975565.12</v>
      </c>
      <c r="N55" s="66">
        <v>105816360.64</v>
      </c>
      <c r="O55" s="66">
        <v>106737870.78</v>
      </c>
      <c r="P55" s="66">
        <v>104853196.25</v>
      </c>
      <c r="Q55" s="66">
        <v>103606911.72</v>
      </c>
      <c r="R55" s="66">
        <v>102007176.86</v>
      </c>
      <c r="S55" s="66">
        <f t="shared" si="1"/>
        <v>1318466269.5299997</v>
      </c>
    </row>
    <row r="56" spans="1:19" x14ac:dyDescent="0.25">
      <c r="A56" s="44" t="str">
        <f t="shared" si="0"/>
        <v>228</v>
      </c>
      <c r="B56" s="41" t="s">
        <v>173</v>
      </c>
      <c r="C56" s="41" t="s">
        <v>1326</v>
      </c>
      <c r="D56" s="211" t="s">
        <v>459</v>
      </c>
      <c r="E56" s="66" t="s">
        <v>460</v>
      </c>
      <c r="F56" s="66">
        <v>33653.22</v>
      </c>
      <c r="G56" s="66">
        <v>33653.22</v>
      </c>
      <c r="H56" s="66">
        <v>33653.22</v>
      </c>
      <c r="I56" s="66">
        <v>493661.4</v>
      </c>
      <c r="J56" s="66">
        <v>493661.4</v>
      </c>
      <c r="K56" s="66">
        <v>493661.4</v>
      </c>
      <c r="L56" s="66">
        <v>421701.9</v>
      </c>
      <c r="M56" s="66">
        <v>421701.9</v>
      </c>
      <c r="N56" s="66">
        <v>421701.9</v>
      </c>
      <c r="O56" s="66">
        <v>967017.4</v>
      </c>
      <c r="P56" s="66">
        <v>967017.4</v>
      </c>
      <c r="Q56" s="66">
        <v>967017.4</v>
      </c>
      <c r="R56" s="66">
        <v>782704.03</v>
      </c>
      <c r="S56" s="66">
        <f t="shared" si="1"/>
        <v>6497152.5700000003</v>
      </c>
    </row>
    <row r="57" spans="1:19" x14ac:dyDescent="0.25">
      <c r="A57" s="44" t="str">
        <f t="shared" si="0"/>
        <v>230</v>
      </c>
      <c r="B57" s="41" t="s">
        <v>173</v>
      </c>
      <c r="C57" s="41" t="s">
        <v>1326</v>
      </c>
      <c r="D57" s="211" t="s">
        <v>463</v>
      </c>
      <c r="E57" s="66" t="s">
        <v>464</v>
      </c>
      <c r="F57" s="66">
        <v>35307076.869999997</v>
      </c>
      <c r="G57" s="66">
        <v>35431131.07</v>
      </c>
      <c r="H57" s="66">
        <v>35555658.57</v>
      </c>
      <c r="I57" s="66">
        <v>32516236.219999999</v>
      </c>
      <c r="J57" s="66">
        <v>32630113.350000001</v>
      </c>
      <c r="K57" s="66">
        <v>32744427.039999999</v>
      </c>
      <c r="L57" s="66">
        <v>32859179.079999998</v>
      </c>
      <c r="M57" s="66">
        <v>32974371.260000002</v>
      </c>
      <c r="N57" s="66">
        <v>33090005.420000002</v>
      </c>
      <c r="O57" s="66">
        <v>33206083.289999999</v>
      </c>
      <c r="P57" s="66">
        <v>33322606.75</v>
      </c>
      <c r="Q57" s="66">
        <v>33439577.620000001</v>
      </c>
      <c r="R57" s="66">
        <v>32144872.23</v>
      </c>
      <c r="S57" s="66">
        <f t="shared" si="1"/>
        <v>399914261.90000004</v>
      </c>
    </row>
    <row r="58" spans="1:19" x14ac:dyDescent="0.25">
      <c r="A58" s="44" t="str">
        <f t="shared" si="0"/>
        <v>231</v>
      </c>
      <c r="B58" s="41" t="s">
        <v>173</v>
      </c>
      <c r="C58" s="41" t="s">
        <v>1326</v>
      </c>
      <c r="D58" s="211" t="s">
        <v>465</v>
      </c>
      <c r="E58" s="66" t="s">
        <v>466</v>
      </c>
      <c r="F58" s="66">
        <v>853002849.89999998</v>
      </c>
      <c r="G58" s="66">
        <v>1130000000</v>
      </c>
      <c r="H58" s="66">
        <v>1128000000</v>
      </c>
      <c r="I58" s="66">
        <v>1182900000</v>
      </c>
      <c r="J58" s="66">
        <v>1196000000</v>
      </c>
      <c r="K58" s="66">
        <v>1201000000</v>
      </c>
      <c r="L58" s="66">
        <v>1224000000</v>
      </c>
      <c r="M58" s="66">
        <v>1234000000</v>
      </c>
      <c r="N58" s="66">
        <v>1186000000</v>
      </c>
      <c r="O58" s="66">
        <v>1158000000</v>
      </c>
      <c r="P58" s="66">
        <v>1127500000</v>
      </c>
      <c r="Q58" s="66">
        <v>1144000000</v>
      </c>
      <c r="R58" s="66">
        <v>706000000</v>
      </c>
      <c r="S58" s="66">
        <f t="shared" si="1"/>
        <v>13617400000</v>
      </c>
    </row>
    <row r="59" spans="1:19" x14ac:dyDescent="0.25">
      <c r="A59" s="44" t="str">
        <f t="shared" si="0"/>
        <v>232</v>
      </c>
      <c r="B59" s="41" t="s">
        <v>173</v>
      </c>
      <c r="C59" s="41" t="s">
        <v>1326</v>
      </c>
      <c r="D59" s="211" t="s">
        <v>467</v>
      </c>
      <c r="E59" s="66" t="s">
        <v>468</v>
      </c>
      <c r="F59" s="66">
        <v>364873681.25999999</v>
      </c>
      <c r="G59" s="66">
        <v>293818078.88</v>
      </c>
      <c r="H59" s="66">
        <v>251262329.99000001</v>
      </c>
      <c r="I59" s="66">
        <v>219303436.37</v>
      </c>
      <c r="J59" s="66">
        <v>218308617.74000001</v>
      </c>
      <c r="K59" s="66">
        <v>232908482.25999999</v>
      </c>
      <c r="L59" s="66">
        <v>232257571.30000001</v>
      </c>
      <c r="M59" s="66">
        <v>229627204.44999999</v>
      </c>
      <c r="N59" s="66">
        <v>290999851.56</v>
      </c>
      <c r="O59" s="66">
        <v>286564155.12</v>
      </c>
      <c r="P59" s="66">
        <v>258423356.75999999</v>
      </c>
      <c r="Q59" s="66">
        <v>284695343.13</v>
      </c>
      <c r="R59" s="66">
        <v>320892311.77999997</v>
      </c>
      <c r="S59" s="66">
        <f t="shared" si="1"/>
        <v>3119060739.3400002</v>
      </c>
    </row>
    <row r="60" spans="1:19" x14ac:dyDescent="0.25">
      <c r="A60" s="44" t="str">
        <f t="shared" si="0"/>
        <v>233</v>
      </c>
      <c r="B60" s="41" t="s">
        <v>173</v>
      </c>
      <c r="C60" s="41" t="s">
        <v>1326</v>
      </c>
      <c r="D60" s="211" t="s">
        <v>469</v>
      </c>
      <c r="E60" s="66" t="s">
        <v>470</v>
      </c>
      <c r="F60" s="66">
        <v>195000000</v>
      </c>
      <c r="G60" s="66">
        <v>195000000</v>
      </c>
      <c r="H60" s="66">
        <v>195000000</v>
      </c>
      <c r="I60" s="66">
        <v>195000000</v>
      </c>
      <c r="J60" s="66">
        <v>195000000</v>
      </c>
      <c r="K60" s="66">
        <v>195000000</v>
      </c>
      <c r="L60" s="66">
        <v>195000000</v>
      </c>
      <c r="M60" s="66">
        <v>195000000</v>
      </c>
      <c r="N60" s="66">
        <v>195000000</v>
      </c>
      <c r="O60" s="66">
        <v>195000000</v>
      </c>
      <c r="P60" s="66">
        <v>195000000</v>
      </c>
      <c r="Q60" s="66">
        <v>195000000</v>
      </c>
      <c r="R60" s="66">
        <v>0</v>
      </c>
      <c r="S60" s="66">
        <f t="shared" si="1"/>
        <v>2145000000</v>
      </c>
    </row>
    <row r="61" spans="1:19" x14ac:dyDescent="0.25">
      <c r="A61" s="44" t="str">
        <f t="shared" si="0"/>
        <v>234</v>
      </c>
      <c r="B61" s="41" t="s">
        <v>173</v>
      </c>
      <c r="C61" s="41" t="s">
        <v>1326</v>
      </c>
      <c r="D61" s="211" t="s">
        <v>471</v>
      </c>
      <c r="E61" s="66" t="s">
        <v>472</v>
      </c>
      <c r="F61" s="66">
        <v>20807524.899999999</v>
      </c>
      <c r="G61" s="66">
        <v>17354466.289999999</v>
      </c>
      <c r="H61" s="66">
        <v>12045961.109999999</v>
      </c>
      <c r="I61" s="66">
        <v>18658820.289999999</v>
      </c>
      <c r="J61" s="66">
        <v>41043318.560000002</v>
      </c>
      <c r="K61" s="66">
        <v>15684230.949999999</v>
      </c>
      <c r="L61" s="66">
        <v>13637554.4</v>
      </c>
      <c r="M61" s="66">
        <v>16406306.369999999</v>
      </c>
      <c r="N61" s="66">
        <v>13657074.439999999</v>
      </c>
      <c r="O61" s="66">
        <v>14751879.390000001</v>
      </c>
      <c r="P61" s="66">
        <v>12289311.93</v>
      </c>
      <c r="Q61" s="66">
        <v>9045528.2100000009</v>
      </c>
      <c r="R61" s="66">
        <v>10201858.869999999</v>
      </c>
      <c r="S61" s="66">
        <f t="shared" si="1"/>
        <v>194776310.81000003</v>
      </c>
    </row>
    <row r="62" spans="1:19" x14ac:dyDescent="0.25">
      <c r="A62" s="44" t="str">
        <f t="shared" si="0"/>
        <v>235</v>
      </c>
      <c r="B62" s="41" t="s">
        <v>173</v>
      </c>
      <c r="C62" s="41" t="s">
        <v>1326</v>
      </c>
      <c r="D62" s="211" t="s">
        <v>473</v>
      </c>
      <c r="E62" s="66" t="s">
        <v>474</v>
      </c>
      <c r="F62" s="66">
        <v>114803917.33</v>
      </c>
      <c r="G62" s="66">
        <v>116588139.98999999</v>
      </c>
      <c r="H62" s="66">
        <v>118062442.48</v>
      </c>
      <c r="I62" s="66">
        <v>119418997.5</v>
      </c>
      <c r="J62" s="66">
        <v>120370885.06</v>
      </c>
      <c r="K62" s="66">
        <v>121826567.34999999</v>
      </c>
      <c r="L62" s="66">
        <v>122838705.41</v>
      </c>
      <c r="M62" s="66">
        <v>123592240.5</v>
      </c>
      <c r="N62" s="66">
        <v>124815484.29000001</v>
      </c>
      <c r="O62" s="66">
        <v>118650839.42</v>
      </c>
      <c r="P62" s="66">
        <v>118833528.97</v>
      </c>
      <c r="Q62" s="66">
        <v>120058043.37</v>
      </c>
      <c r="R62" s="66">
        <v>120634376.44</v>
      </c>
      <c r="S62" s="66">
        <f t="shared" si="1"/>
        <v>1445690250.7800002</v>
      </c>
    </row>
    <row r="63" spans="1:19" x14ac:dyDescent="0.25">
      <c r="A63" s="44" t="str">
        <f t="shared" si="0"/>
        <v>236</v>
      </c>
      <c r="B63" s="41" t="s">
        <v>173</v>
      </c>
      <c r="C63" s="41" t="s">
        <v>1326</v>
      </c>
      <c r="D63" s="211" t="s">
        <v>475</v>
      </c>
      <c r="E63" s="66" t="s">
        <v>476</v>
      </c>
      <c r="F63" s="66">
        <v>9718285.8000000007</v>
      </c>
      <c r="G63" s="66">
        <v>10537480.84</v>
      </c>
      <c r="H63" s="66">
        <v>20804548.300000001</v>
      </c>
      <c r="I63" s="66">
        <v>18441952.710000001</v>
      </c>
      <c r="J63" s="66">
        <v>18427966.870000001</v>
      </c>
      <c r="K63" s="66">
        <v>46598712.640000001</v>
      </c>
      <c r="L63" s="66">
        <v>36373954.060000002</v>
      </c>
      <c r="M63" s="66">
        <v>67894407.950000003</v>
      </c>
      <c r="N63" s="66">
        <v>90485218.010000005</v>
      </c>
      <c r="O63" s="66">
        <v>80643858.879999995</v>
      </c>
      <c r="P63" s="66">
        <v>100970601.20999999</v>
      </c>
      <c r="Q63" s="66">
        <v>35017802.909999996</v>
      </c>
      <c r="R63" s="66">
        <v>11208630.720000001</v>
      </c>
      <c r="S63" s="66">
        <f t="shared" si="1"/>
        <v>537405135.10000002</v>
      </c>
    </row>
    <row r="64" spans="1:19" x14ac:dyDescent="0.25">
      <c r="A64" s="44" t="str">
        <f t="shared" si="0"/>
        <v>237</v>
      </c>
      <c r="B64" s="41" t="s">
        <v>173</v>
      </c>
      <c r="C64" s="41" t="s">
        <v>1326</v>
      </c>
      <c r="D64" s="211" t="s">
        <v>477</v>
      </c>
      <c r="E64" s="66" t="s">
        <v>478</v>
      </c>
      <c r="F64" s="66">
        <v>25147687</v>
      </c>
      <c r="G64" s="66">
        <v>29579958.100000001</v>
      </c>
      <c r="H64" s="66">
        <v>42996387.450000003</v>
      </c>
      <c r="I64" s="66">
        <v>45090694.18</v>
      </c>
      <c r="J64" s="66">
        <v>58629433.130000003</v>
      </c>
      <c r="K64" s="66">
        <v>44652349.479999997</v>
      </c>
      <c r="L64" s="66">
        <v>30525382.07</v>
      </c>
      <c r="M64" s="66">
        <v>30867957</v>
      </c>
      <c r="N64" s="66">
        <v>44358318.969999999</v>
      </c>
      <c r="O64" s="66">
        <v>46029324.390000001</v>
      </c>
      <c r="P64" s="66">
        <v>59508835.460000001</v>
      </c>
      <c r="Q64" s="66">
        <v>45417124.710000001</v>
      </c>
      <c r="R64" s="66">
        <v>28439716.84</v>
      </c>
      <c r="S64" s="66">
        <f t="shared" si="1"/>
        <v>506095481.77999991</v>
      </c>
    </row>
    <row r="65" spans="1:19" x14ac:dyDescent="0.25">
      <c r="A65" s="44" t="str">
        <f t="shared" si="0"/>
        <v>238</v>
      </c>
      <c r="B65" s="41" t="s">
        <v>173</v>
      </c>
      <c r="C65" s="41" t="s">
        <v>1326</v>
      </c>
      <c r="D65" s="211" t="s">
        <v>479</v>
      </c>
      <c r="E65" s="66" t="s">
        <v>480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v>0</v>
      </c>
      <c r="P65" s="66">
        <v>0</v>
      </c>
      <c r="Q65" s="66">
        <v>169965146</v>
      </c>
      <c r="R65" s="66">
        <v>0</v>
      </c>
      <c r="S65" s="66">
        <f t="shared" si="1"/>
        <v>169965146</v>
      </c>
    </row>
    <row r="66" spans="1:19" x14ac:dyDescent="0.25">
      <c r="A66" s="44" t="str">
        <f t="shared" si="0"/>
        <v>241</v>
      </c>
      <c r="B66" s="41" t="s">
        <v>173</v>
      </c>
      <c r="C66" s="41" t="s">
        <v>1326</v>
      </c>
      <c r="D66" s="211" t="s">
        <v>481</v>
      </c>
      <c r="E66" s="66" t="s">
        <v>482</v>
      </c>
      <c r="F66" s="66">
        <v>8273463.1600000001</v>
      </c>
      <c r="G66" s="66">
        <v>4961295.3600000003</v>
      </c>
      <c r="H66" s="66">
        <v>6336609.8700000001</v>
      </c>
      <c r="I66" s="66">
        <v>5900965.9100000001</v>
      </c>
      <c r="J66" s="66">
        <v>7520179.71</v>
      </c>
      <c r="K66" s="66">
        <v>9794711.0899999999</v>
      </c>
      <c r="L66" s="66">
        <v>12497076.800000001</v>
      </c>
      <c r="M66" s="66">
        <v>11953788.82</v>
      </c>
      <c r="N66" s="66">
        <v>12378407.890000001</v>
      </c>
      <c r="O66" s="66">
        <v>12634688.08</v>
      </c>
      <c r="P66" s="66">
        <v>10294784.6</v>
      </c>
      <c r="Q66" s="66">
        <v>10084166.130000001</v>
      </c>
      <c r="R66" s="66">
        <v>10948055.890000001</v>
      </c>
      <c r="S66" s="66">
        <f t="shared" si="1"/>
        <v>115304730.14999998</v>
      </c>
    </row>
    <row r="67" spans="1:19" x14ac:dyDescent="0.25">
      <c r="A67" s="44" t="str">
        <f t="shared" si="0"/>
        <v>242</v>
      </c>
      <c r="B67" s="41" t="s">
        <v>173</v>
      </c>
      <c r="C67" s="41" t="s">
        <v>1326</v>
      </c>
      <c r="D67" s="211" t="s">
        <v>483</v>
      </c>
      <c r="E67" s="66" t="s">
        <v>484</v>
      </c>
      <c r="F67" s="66">
        <v>40684940.740000002</v>
      </c>
      <c r="G67" s="66">
        <v>46247382.82</v>
      </c>
      <c r="H67" s="66">
        <v>46337225.619999997</v>
      </c>
      <c r="I67" s="66">
        <v>44351323.100000001</v>
      </c>
      <c r="J67" s="66">
        <v>44428639.590000004</v>
      </c>
      <c r="K67" s="66">
        <v>44481906.789999999</v>
      </c>
      <c r="L67" s="66">
        <v>45033915.329999998</v>
      </c>
      <c r="M67" s="66">
        <v>44718948.270000003</v>
      </c>
      <c r="N67" s="66">
        <v>44677947.450000003</v>
      </c>
      <c r="O67" s="66">
        <v>40212255.159999996</v>
      </c>
      <c r="P67" s="66">
        <v>40000504.649999999</v>
      </c>
      <c r="Q67" s="66">
        <v>39902357.890000001</v>
      </c>
      <c r="R67" s="66">
        <v>39977160.109999999</v>
      </c>
      <c r="S67" s="66">
        <f t="shared" si="1"/>
        <v>520369566.77999997</v>
      </c>
    </row>
    <row r="68" spans="1:19" x14ac:dyDescent="0.25">
      <c r="A68" s="44" t="str">
        <f t="shared" si="0"/>
        <v>243</v>
      </c>
      <c r="B68" s="41" t="s">
        <v>173</v>
      </c>
      <c r="C68" s="41" t="s">
        <v>1326</v>
      </c>
      <c r="D68" s="211" t="s">
        <v>485</v>
      </c>
      <c r="E68" s="66" t="s">
        <v>486</v>
      </c>
      <c r="F68" s="66">
        <v>2116732.13</v>
      </c>
      <c r="G68" s="66">
        <v>2116732.13</v>
      </c>
      <c r="H68" s="66">
        <v>2116732.13</v>
      </c>
      <c r="I68" s="66">
        <v>2328767.4900000002</v>
      </c>
      <c r="J68" s="66">
        <v>2328767.4900000002</v>
      </c>
      <c r="K68" s="66">
        <v>2328767.4900000002</v>
      </c>
      <c r="L68" s="66">
        <v>2355008.7000000002</v>
      </c>
      <c r="M68" s="66">
        <v>2355008.7000000002</v>
      </c>
      <c r="N68" s="66">
        <v>2355008.7000000002</v>
      </c>
      <c r="O68" s="66">
        <v>2381348.7999999998</v>
      </c>
      <c r="P68" s="66">
        <v>2381348.7999999998</v>
      </c>
      <c r="Q68" s="66">
        <v>2381348.7999999998</v>
      </c>
      <c r="R68" s="66">
        <v>2408283.37</v>
      </c>
      <c r="S68" s="66">
        <f t="shared" si="1"/>
        <v>27837122.600000001</v>
      </c>
    </row>
    <row r="69" spans="1:19" x14ac:dyDescent="0.25">
      <c r="A69" s="44" t="str">
        <f t="shared" si="0"/>
        <v>245</v>
      </c>
      <c r="B69" s="41" t="s">
        <v>173</v>
      </c>
      <c r="C69" s="41" t="s">
        <v>1326</v>
      </c>
      <c r="D69" s="211" t="s">
        <v>487</v>
      </c>
      <c r="E69" s="66" t="s">
        <v>488</v>
      </c>
      <c r="F69" s="66">
        <v>1490119.05</v>
      </c>
      <c r="G69" s="66">
        <v>3080248.11</v>
      </c>
      <c r="H69" s="66">
        <v>2972674.16</v>
      </c>
      <c r="I69" s="66">
        <v>1079010.74</v>
      </c>
      <c r="J69" s="66">
        <v>95153.88</v>
      </c>
      <c r="K69" s="66">
        <v>0</v>
      </c>
      <c r="L69" s="66">
        <v>0</v>
      </c>
      <c r="M69" s="66">
        <v>0</v>
      </c>
      <c r="N69" s="66">
        <v>0</v>
      </c>
      <c r="O69" s="66">
        <v>0</v>
      </c>
      <c r="P69" s="66">
        <v>0</v>
      </c>
      <c r="Q69" s="66">
        <v>0</v>
      </c>
      <c r="R69" s="66">
        <v>0</v>
      </c>
      <c r="S69" s="66">
        <f t="shared" si="1"/>
        <v>7227086.8899999997</v>
      </c>
    </row>
    <row r="70" spans="1:19" x14ac:dyDescent="0.25">
      <c r="A70" s="44" t="str">
        <f t="shared" si="0"/>
        <v>253</v>
      </c>
      <c r="B70" s="41" t="s">
        <v>173</v>
      </c>
      <c r="C70" s="41" t="s">
        <v>1326</v>
      </c>
      <c r="D70" s="211" t="s">
        <v>491</v>
      </c>
      <c r="E70" s="66" t="s">
        <v>492</v>
      </c>
      <c r="F70" s="66">
        <v>14644478.880000001</v>
      </c>
      <c r="G70" s="66">
        <v>15997391.01</v>
      </c>
      <c r="H70" s="66">
        <v>17112836.149999999</v>
      </c>
      <c r="I70" s="66">
        <v>13930392.67</v>
      </c>
      <c r="J70" s="66">
        <v>23578525.800000001</v>
      </c>
      <c r="K70" s="66">
        <v>16322578.300000001</v>
      </c>
      <c r="L70" s="66">
        <v>18817331.100000001</v>
      </c>
      <c r="M70" s="66">
        <v>30678873.940000001</v>
      </c>
      <c r="N70" s="66">
        <v>22773256.420000002</v>
      </c>
      <c r="O70" s="66">
        <v>25243088.82</v>
      </c>
      <c r="P70" s="66">
        <v>26368637.579999998</v>
      </c>
      <c r="Q70" s="66">
        <v>27616856.260000002</v>
      </c>
      <c r="R70" s="66">
        <v>30209508.5</v>
      </c>
      <c r="S70" s="66">
        <f t="shared" si="1"/>
        <v>268649276.54999995</v>
      </c>
    </row>
    <row r="71" spans="1:19" x14ac:dyDescent="0.25">
      <c r="A71" s="44" t="str">
        <f t="shared" si="0"/>
        <v>254</v>
      </c>
      <c r="B71" s="41" t="s">
        <v>173</v>
      </c>
      <c r="C71" s="41" t="s">
        <v>1326</v>
      </c>
      <c r="D71" s="211" t="s">
        <v>493</v>
      </c>
      <c r="E71" s="66" t="s">
        <v>494</v>
      </c>
      <c r="F71" s="66">
        <v>549808332.34000003</v>
      </c>
      <c r="G71" s="66">
        <v>545655034.02999997</v>
      </c>
      <c r="H71" s="66">
        <v>541844560.13</v>
      </c>
      <c r="I71" s="66">
        <v>541917869.98000002</v>
      </c>
      <c r="J71" s="66">
        <v>539329595.33000004</v>
      </c>
      <c r="K71" s="66">
        <v>537026022.88999999</v>
      </c>
      <c r="L71" s="66">
        <v>532728373.27999997</v>
      </c>
      <c r="M71" s="66">
        <v>532692300.54000002</v>
      </c>
      <c r="N71" s="66">
        <v>531451949.94999999</v>
      </c>
      <c r="O71" s="66">
        <v>525038137.13</v>
      </c>
      <c r="P71" s="66">
        <v>522219417.10000002</v>
      </c>
      <c r="Q71" s="66">
        <v>518051448.56999999</v>
      </c>
      <c r="R71" s="66">
        <v>523312089.22000003</v>
      </c>
      <c r="S71" s="66">
        <f t="shared" si="1"/>
        <v>6391266798.1499996</v>
      </c>
    </row>
    <row r="72" spans="1:19" x14ac:dyDescent="0.25">
      <c r="A72" s="44" t="str">
        <f t="shared" si="0"/>
        <v>255</v>
      </c>
      <c r="B72" s="41" t="s">
        <v>173</v>
      </c>
      <c r="C72" s="41" t="s">
        <v>1326</v>
      </c>
      <c r="D72" s="211" t="s">
        <v>495</v>
      </c>
      <c r="E72" s="66" t="s">
        <v>496</v>
      </c>
      <c r="F72" s="66">
        <v>243216489.00999999</v>
      </c>
      <c r="G72" s="66">
        <v>242671624.88</v>
      </c>
      <c r="H72" s="66">
        <v>242126760.71000001</v>
      </c>
      <c r="I72" s="66">
        <v>242663723.19</v>
      </c>
      <c r="J72" s="66">
        <v>241762452.53</v>
      </c>
      <c r="K72" s="66">
        <v>241085856.94999999</v>
      </c>
      <c r="L72" s="66">
        <v>240445384.94999999</v>
      </c>
      <c r="M72" s="66">
        <v>239775624.40000001</v>
      </c>
      <c r="N72" s="66">
        <v>239108694.09999999</v>
      </c>
      <c r="O72" s="66">
        <v>238439404.78999999</v>
      </c>
      <c r="P72" s="66">
        <v>237770115.56</v>
      </c>
      <c r="Q72" s="66">
        <v>237496678.25999999</v>
      </c>
      <c r="R72" s="66">
        <v>237151599.27000001</v>
      </c>
      <c r="S72" s="66">
        <f t="shared" si="1"/>
        <v>2880497919.5899997</v>
      </c>
    </row>
    <row r="73" spans="1:19" x14ac:dyDescent="0.25">
      <c r="A73" s="44" t="str">
        <f t="shared" si="0"/>
        <v>256</v>
      </c>
      <c r="B73" s="41" t="s">
        <v>173</v>
      </c>
      <c r="C73" s="41" t="s">
        <v>1326</v>
      </c>
      <c r="D73" s="211" t="s">
        <v>497</v>
      </c>
      <c r="E73" s="66" t="s">
        <v>498</v>
      </c>
      <c r="F73" s="66">
        <v>-7876.12</v>
      </c>
      <c r="G73" s="66">
        <v>-7876.12</v>
      </c>
      <c r="H73" s="66">
        <v>-7876.12</v>
      </c>
      <c r="I73" s="66">
        <v>-7876.12</v>
      </c>
      <c r="J73" s="66">
        <v>-7876.12</v>
      </c>
      <c r="K73" s="66">
        <v>-7876.12</v>
      </c>
      <c r="L73" s="66">
        <v>-7876.12</v>
      </c>
      <c r="M73" s="66">
        <v>-7876.12</v>
      </c>
      <c r="N73" s="66">
        <v>-7876.12</v>
      </c>
      <c r="O73" s="66">
        <v>-7876.12</v>
      </c>
      <c r="P73" s="66">
        <v>-7876.12</v>
      </c>
      <c r="Q73" s="66">
        <v>-7876.12</v>
      </c>
      <c r="R73" s="66">
        <v>-7876.12</v>
      </c>
      <c r="S73" s="66">
        <f t="shared" si="1"/>
        <v>-94513.439999999988</v>
      </c>
    </row>
    <row r="74" spans="1:19" x14ac:dyDescent="0.25">
      <c r="A74" s="44" t="str">
        <f t="shared" si="0"/>
        <v>281</v>
      </c>
      <c r="B74" s="41" t="s">
        <v>173</v>
      </c>
      <c r="C74" s="41" t="s">
        <v>1326</v>
      </c>
      <c r="D74" s="211" t="s">
        <v>501</v>
      </c>
      <c r="E74" s="66" t="s">
        <v>502</v>
      </c>
      <c r="F74" s="66">
        <v>52270668.340000004</v>
      </c>
      <c r="G74" s="66">
        <v>52376513.880000003</v>
      </c>
      <c r="H74" s="66">
        <v>52475034.630000003</v>
      </c>
      <c r="I74" s="66">
        <v>52579695.039999999</v>
      </c>
      <c r="J74" s="66">
        <v>52682703.979999997</v>
      </c>
      <c r="K74" s="66">
        <v>52785712.909999996</v>
      </c>
      <c r="L74" s="66">
        <v>52944259.82</v>
      </c>
      <c r="M74" s="66">
        <v>53056525.090000004</v>
      </c>
      <c r="N74" s="66">
        <v>53169874.530000001</v>
      </c>
      <c r="O74" s="66">
        <v>53284958.689999998</v>
      </c>
      <c r="P74" s="66">
        <v>53397657.630000003</v>
      </c>
      <c r="Q74" s="66">
        <v>54880950.289999999</v>
      </c>
      <c r="R74" s="66">
        <v>55086302.539999999</v>
      </c>
      <c r="S74" s="66">
        <f t="shared" si="1"/>
        <v>638720189.02999997</v>
      </c>
    </row>
    <row r="75" spans="1:19" x14ac:dyDescent="0.25">
      <c r="A75" s="44" t="str">
        <f t="shared" si="0"/>
        <v>282</v>
      </c>
      <c r="B75" s="41" t="s">
        <v>173</v>
      </c>
      <c r="C75" s="41" t="s">
        <v>1326</v>
      </c>
      <c r="D75" s="211" t="s">
        <v>503</v>
      </c>
      <c r="E75" s="66" t="s">
        <v>504</v>
      </c>
      <c r="F75" s="66">
        <v>1383921096.21</v>
      </c>
      <c r="G75" s="66">
        <v>1386062553.3199999</v>
      </c>
      <c r="H75" s="66">
        <v>1394473882.25</v>
      </c>
      <c r="I75" s="66">
        <v>1401537298.8199999</v>
      </c>
      <c r="J75" s="66">
        <v>1412656658.26</v>
      </c>
      <c r="K75" s="66">
        <v>1420620201.72</v>
      </c>
      <c r="L75" s="66">
        <v>1433400412.73</v>
      </c>
      <c r="M75" s="66">
        <v>1442823428.0599999</v>
      </c>
      <c r="N75" s="66">
        <v>1449445786.74</v>
      </c>
      <c r="O75" s="66">
        <v>1463500350.04</v>
      </c>
      <c r="P75" s="66">
        <v>1472352325.52</v>
      </c>
      <c r="Q75" s="66">
        <v>1479534846.4000001</v>
      </c>
      <c r="R75" s="66">
        <v>1483702467.6700001</v>
      </c>
      <c r="S75" s="66">
        <f t="shared" si="1"/>
        <v>17240110211.529999</v>
      </c>
    </row>
    <row r="76" spans="1:19" x14ac:dyDescent="0.25">
      <c r="A76" s="44" t="str">
        <f t="shared" si="0"/>
        <v>283</v>
      </c>
      <c r="B76" s="41" t="s">
        <v>173</v>
      </c>
      <c r="C76" s="41" t="s">
        <v>1326</v>
      </c>
      <c r="D76" s="211" t="s">
        <v>505</v>
      </c>
      <c r="E76" s="66" t="s">
        <v>506</v>
      </c>
      <c r="F76" s="66">
        <v>140201297.56999999</v>
      </c>
      <c r="G76" s="66">
        <v>147972010.41999999</v>
      </c>
      <c r="H76" s="66">
        <v>142458106.75999999</v>
      </c>
      <c r="I76" s="66">
        <v>147460153.87</v>
      </c>
      <c r="J76" s="66">
        <v>138959599.55000001</v>
      </c>
      <c r="K76" s="66">
        <v>129758770.77</v>
      </c>
      <c r="L76" s="66">
        <v>114948593.48</v>
      </c>
      <c r="M76" s="66">
        <v>103059559.48</v>
      </c>
      <c r="N76" s="66">
        <v>94695776.109999999</v>
      </c>
      <c r="O76" s="66">
        <v>78425306.010000005</v>
      </c>
      <c r="P76" s="66">
        <v>68491901.069999993</v>
      </c>
      <c r="Q76" s="66">
        <v>61426077.780000001</v>
      </c>
      <c r="R76" s="66">
        <v>58119338.350000001</v>
      </c>
      <c r="S76" s="66">
        <f t="shared" si="1"/>
        <v>1285775193.6499999</v>
      </c>
    </row>
    <row r="77" spans="1:19" x14ac:dyDescent="0.25">
      <c r="A77" s="44" t="str">
        <f t="shared" si="0"/>
        <v>403</v>
      </c>
      <c r="B77" s="41" t="s">
        <v>173</v>
      </c>
      <c r="C77" s="41" t="s">
        <v>1326</v>
      </c>
      <c r="D77" s="211" t="s">
        <v>507</v>
      </c>
      <c r="E77" s="66" t="s">
        <v>508</v>
      </c>
      <c r="F77" s="66">
        <v>30296392.239999998</v>
      </c>
      <c r="G77" s="66">
        <v>31832688.899999999</v>
      </c>
      <c r="H77" s="66">
        <v>31914955.629999999</v>
      </c>
      <c r="I77" s="66">
        <v>32075990.469999999</v>
      </c>
      <c r="J77" s="66">
        <v>32361565.600000001</v>
      </c>
      <c r="K77" s="66">
        <v>32364262.309999999</v>
      </c>
      <c r="L77" s="66">
        <v>32391448.449999999</v>
      </c>
      <c r="M77" s="66">
        <v>32621678.77</v>
      </c>
      <c r="N77" s="66">
        <v>32650065.359999999</v>
      </c>
      <c r="O77" s="66">
        <v>32723460.280000001</v>
      </c>
      <c r="P77" s="66">
        <v>32879707.280000001</v>
      </c>
      <c r="Q77" s="66">
        <v>33089234.309999999</v>
      </c>
      <c r="R77" s="66">
        <v>33020537.760000002</v>
      </c>
      <c r="S77" s="66">
        <f t="shared" si="1"/>
        <v>389925595.11999995</v>
      </c>
    </row>
    <row r="78" spans="1:19" x14ac:dyDescent="0.25">
      <c r="A78" s="44" t="str">
        <f t="shared" ref="A78:A141" si="2">LEFT(RIGHT(D78,6),3)</f>
        <v>404</v>
      </c>
      <c r="B78" s="41" t="s">
        <v>173</v>
      </c>
      <c r="C78" s="41" t="s">
        <v>1326</v>
      </c>
      <c r="D78" s="211" t="s">
        <v>511</v>
      </c>
      <c r="E78" s="66" t="s">
        <v>512</v>
      </c>
      <c r="F78" s="66">
        <v>2530413.2999999998</v>
      </c>
      <c r="G78" s="66">
        <v>2593564.1</v>
      </c>
      <c r="H78" s="66">
        <v>2610764.67</v>
      </c>
      <c r="I78" s="66">
        <v>2602057.56</v>
      </c>
      <c r="J78" s="66">
        <v>2679159.65</v>
      </c>
      <c r="K78" s="66">
        <v>2678879.9300000002</v>
      </c>
      <c r="L78" s="66">
        <v>2682464.56</v>
      </c>
      <c r="M78" s="66">
        <v>2725971.96</v>
      </c>
      <c r="N78" s="66">
        <v>2750516.79</v>
      </c>
      <c r="O78" s="66">
        <v>2777191.03</v>
      </c>
      <c r="P78" s="66">
        <v>2760907.91</v>
      </c>
      <c r="Q78" s="66">
        <v>2766616.34</v>
      </c>
      <c r="R78" s="66">
        <v>2765827.3</v>
      </c>
      <c r="S78" s="66">
        <f t="shared" ref="S78:S141" si="3">SUM(G78:R78)</f>
        <v>32393921.800000001</v>
      </c>
    </row>
    <row r="79" spans="1:19" x14ac:dyDescent="0.25">
      <c r="A79" s="44" t="str">
        <f t="shared" si="2"/>
        <v>406</v>
      </c>
      <c r="B79" s="41" t="s">
        <v>173</v>
      </c>
      <c r="C79" s="41" t="s">
        <v>1326</v>
      </c>
      <c r="D79" s="211" t="s">
        <v>521</v>
      </c>
      <c r="E79" s="66" t="s">
        <v>522</v>
      </c>
      <c r="F79" s="66">
        <v>15479.11</v>
      </c>
      <c r="G79" s="66">
        <v>15479.1</v>
      </c>
      <c r="H79" s="66">
        <v>15479.11</v>
      </c>
      <c r="I79" s="66">
        <v>15479.1</v>
      </c>
      <c r="J79" s="66">
        <v>15479.11</v>
      </c>
      <c r="K79" s="66">
        <v>15479.1</v>
      </c>
      <c r="L79" s="66">
        <v>15479.11</v>
      </c>
      <c r="M79" s="66">
        <v>15479.1</v>
      </c>
      <c r="N79" s="66">
        <v>15479.11</v>
      </c>
      <c r="O79" s="66">
        <v>15479.1</v>
      </c>
      <c r="P79" s="66">
        <v>15479.11</v>
      </c>
      <c r="Q79" s="66">
        <v>15479.1</v>
      </c>
      <c r="R79" s="66">
        <v>15479.11</v>
      </c>
      <c r="S79" s="66">
        <f t="shared" si="3"/>
        <v>185749.26</v>
      </c>
    </row>
    <row r="80" spans="1:19" x14ac:dyDescent="0.25">
      <c r="A80" s="44" t="str">
        <f t="shared" si="2"/>
        <v>407</v>
      </c>
      <c r="B80" s="41" t="s">
        <v>173</v>
      </c>
      <c r="C80" s="41" t="s">
        <v>1326</v>
      </c>
      <c r="D80" s="211" t="s">
        <v>523</v>
      </c>
      <c r="E80" s="66" t="s">
        <v>524</v>
      </c>
      <c r="F80" s="66">
        <v>2425774.0800000001</v>
      </c>
      <c r="G80" s="66">
        <v>2598881.14</v>
      </c>
      <c r="H80" s="66">
        <v>2598881.14</v>
      </c>
      <c r="I80" s="66">
        <v>2598881.14</v>
      </c>
      <c r="J80" s="66">
        <v>2598881.14</v>
      </c>
      <c r="K80" s="66">
        <v>2598881.14</v>
      </c>
      <c r="L80" s="66">
        <v>2598881.14</v>
      </c>
      <c r="M80" s="66">
        <v>2598881.14</v>
      </c>
      <c r="N80" s="66">
        <v>2598881.14</v>
      </c>
      <c r="O80" s="66">
        <v>2598881.14</v>
      </c>
      <c r="P80" s="66">
        <v>2598881.14</v>
      </c>
      <c r="Q80" s="66">
        <v>2598881.14</v>
      </c>
      <c r="R80" s="66">
        <v>2598881.23</v>
      </c>
      <c r="S80" s="66">
        <f t="shared" si="3"/>
        <v>31186573.770000003</v>
      </c>
    </row>
    <row r="81" spans="1:19" x14ac:dyDescent="0.25">
      <c r="A81" s="44" t="str">
        <f t="shared" si="2"/>
        <v>407</v>
      </c>
      <c r="B81" s="41" t="s">
        <v>173</v>
      </c>
      <c r="C81" s="41" t="s">
        <v>1326</v>
      </c>
      <c r="D81" s="211" t="s">
        <v>529</v>
      </c>
      <c r="E81" s="66" t="s">
        <v>530</v>
      </c>
      <c r="F81" s="66">
        <v>19255652.309999999</v>
      </c>
      <c r="G81" s="66">
        <v>18971483.75</v>
      </c>
      <c r="H81" s="66">
        <v>26247439.440000001</v>
      </c>
      <c r="I81" s="66">
        <v>26595358.699999999</v>
      </c>
      <c r="J81" s="66">
        <v>39619849.619999997</v>
      </c>
      <c r="K81" s="66">
        <v>40205961.710000001</v>
      </c>
      <c r="L81" s="66">
        <v>50009902.880000003</v>
      </c>
      <c r="M81" s="66">
        <v>54289670.469999999</v>
      </c>
      <c r="N81" s="66">
        <v>52292507.43</v>
      </c>
      <c r="O81" s="66">
        <v>61485785.5</v>
      </c>
      <c r="P81" s="66">
        <v>46580907.759999998</v>
      </c>
      <c r="Q81" s="66">
        <v>36635350.229999997</v>
      </c>
      <c r="R81" s="66">
        <v>37331521.960000001</v>
      </c>
      <c r="S81" s="66">
        <f t="shared" si="3"/>
        <v>490265739.44999999</v>
      </c>
    </row>
    <row r="82" spans="1:19" x14ac:dyDescent="0.25">
      <c r="A82" s="44" t="str">
        <f t="shared" si="2"/>
        <v>407</v>
      </c>
      <c r="B82" s="41" t="s">
        <v>173</v>
      </c>
      <c r="C82" s="41" t="s">
        <v>1326</v>
      </c>
      <c r="D82" s="211" t="s">
        <v>531</v>
      </c>
      <c r="E82" s="66" t="s">
        <v>532</v>
      </c>
      <c r="F82" s="66">
        <v>-39524182</v>
      </c>
      <c r="G82" s="66">
        <v>-3553494</v>
      </c>
      <c r="H82" s="66">
        <v>-4161709</v>
      </c>
      <c r="I82" s="66">
        <v>-3116718</v>
      </c>
      <c r="J82" s="66">
        <v>-3377798</v>
      </c>
      <c r="K82" s="66">
        <v>-2372101</v>
      </c>
      <c r="L82" s="66">
        <v>-1869834</v>
      </c>
      <c r="M82" s="66">
        <v>-1758728</v>
      </c>
      <c r="N82" s="66">
        <v>-1936212</v>
      </c>
      <c r="O82" s="66">
        <v>-1929175</v>
      </c>
      <c r="P82" s="66">
        <v>-2187598</v>
      </c>
      <c r="Q82" s="66">
        <v>-4584150</v>
      </c>
      <c r="R82" s="66">
        <v>-5355537</v>
      </c>
      <c r="S82" s="66">
        <f t="shared" si="3"/>
        <v>-36203054</v>
      </c>
    </row>
    <row r="83" spans="1:19" x14ac:dyDescent="0.25">
      <c r="A83" s="44" t="str">
        <f t="shared" si="2"/>
        <v>408</v>
      </c>
      <c r="B83" s="41" t="s">
        <v>173</v>
      </c>
      <c r="C83" s="41" t="s">
        <v>1326</v>
      </c>
      <c r="D83" s="211" t="s">
        <v>533</v>
      </c>
      <c r="E83" s="66" t="s">
        <v>534</v>
      </c>
      <c r="F83" s="66">
        <v>16785997.75</v>
      </c>
      <c r="G83" s="66">
        <v>17928304.77</v>
      </c>
      <c r="H83" s="66">
        <v>16761712.32</v>
      </c>
      <c r="I83" s="66">
        <v>17028462.859999999</v>
      </c>
      <c r="J83" s="66">
        <v>18642490.469999999</v>
      </c>
      <c r="K83" s="66">
        <v>19152215.420000002</v>
      </c>
      <c r="L83" s="66">
        <v>20247347.039999999</v>
      </c>
      <c r="M83" s="66">
        <v>22039740.859999999</v>
      </c>
      <c r="N83" s="66">
        <v>21950102.68</v>
      </c>
      <c r="O83" s="66">
        <v>22575960.039999999</v>
      </c>
      <c r="P83" s="66">
        <v>20153735.780000001</v>
      </c>
      <c r="Q83" s="66">
        <v>18699687.940000001</v>
      </c>
      <c r="R83" s="66">
        <v>17618844.870000001</v>
      </c>
      <c r="S83" s="66">
        <f t="shared" si="3"/>
        <v>232798605.04999998</v>
      </c>
    </row>
    <row r="84" spans="1:19" x14ac:dyDescent="0.25">
      <c r="A84" s="44" t="str">
        <f t="shared" si="2"/>
        <v>408</v>
      </c>
      <c r="B84" s="41" t="s">
        <v>173</v>
      </c>
      <c r="C84" s="41" t="s">
        <v>1326</v>
      </c>
      <c r="D84" s="211" t="s">
        <v>535</v>
      </c>
      <c r="E84" s="66" t="s">
        <v>536</v>
      </c>
      <c r="F84" s="66">
        <v>9000</v>
      </c>
      <c r="G84" s="66">
        <v>9000</v>
      </c>
      <c r="H84" s="66">
        <v>9000</v>
      </c>
      <c r="I84" s="66">
        <v>9000</v>
      </c>
      <c r="J84" s="66">
        <v>9000</v>
      </c>
      <c r="K84" s="66">
        <v>9000</v>
      </c>
      <c r="L84" s="66">
        <v>9000</v>
      </c>
      <c r="M84" s="66">
        <v>9000</v>
      </c>
      <c r="N84" s="66">
        <v>9000</v>
      </c>
      <c r="O84" s="66">
        <v>9000</v>
      </c>
      <c r="P84" s="66">
        <v>11443.71</v>
      </c>
      <c r="Q84" s="66">
        <v>12247.56</v>
      </c>
      <c r="R84" s="66">
        <v>35543.480000000003</v>
      </c>
      <c r="S84" s="66">
        <f t="shared" si="3"/>
        <v>140234.75</v>
      </c>
    </row>
    <row r="85" spans="1:19" x14ac:dyDescent="0.25">
      <c r="A85" s="44" t="str">
        <f t="shared" si="2"/>
        <v>409</v>
      </c>
      <c r="B85" s="41" t="s">
        <v>173</v>
      </c>
      <c r="C85" s="41" t="s">
        <v>1326</v>
      </c>
      <c r="D85" s="211" t="s">
        <v>537</v>
      </c>
      <c r="E85" s="66" t="s">
        <v>538</v>
      </c>
      <c r="F85" s="66">
        <v>-14445618.6</v>
      </c>
      <c r="G85" s="66">
        <v>4305517.21</v>
      </c>
      <c r="H85" s="66">
        <v>4126546.42</v>
      </c>
      <c r="I85" s="66">
        <v>-7451063.6299999999</v>
      </c>
      <c r="J85" s="66">
        <v>11325693.82</v>
      </c>
      <c r="K85" s="66">
        <v>17507280.25</v>
      </c>
      <c r="L85" s="66">
        <v>10911848.34</v>
      </c>
      <c r="M85" s="66">
        <v>24338550.600000001</v>
      </c>
      <c r="N85" s="66">
        <v>15809694.75</v>
      </c>
      <c r="O85" s="66">
        <v>7147001.2699999996</v>
      </c>
      <c r="P85" s="66">
        <v>15577547.26</v>
      </c>
      <c r="Q85" s="66">
        <v>5980413.0300000003</v>
      </c>
      <c r="R85" s="66">
        <v>-16500875.68</v>
      </c>
      <c r="S85" s="66">
        <f t="shared" si="3"/>
        <v>93078153.639999986</v>
      </c>
    </row>
    <row r="86" spans="1:19" x14ac:dyDescent="0.25">
      <c r="A86" s="44" t="str">
        <f t="shared" si="2"/>
        <v>409</v>
      </c>
      <c r="B86" s="41" t="s">
        <v>173</v>
      </c>
      <c r="C86" s="41" t="s">
        <v>1326</v>
      </c>
      <c r="D86" s="211" t="s">
        <v>539</v>
      </c>
      <c r="E86" s="66" t="s">
        <v>540</v>
      </c>
      <c r="F86" s="66">
        <v>61119.14</v>
      </c>
      <c r="G86" s="66">
        <v>124007.94</v>
      </c>
      <c r="H86" s="66">
        <v>133273.89000000001</v>
      </c>
      <c r="I86" s="66">
        <v>153672.82</v>
      </c>
      <c r="J86" s="66">
        <v>134592.29999999999</v>
      </c>
      <c r="K86" s="66">
        <v>103494.93</v>
      </c>
      <c r="L86" s="66">
        <v>176809.04</v>
      </c>
      <c r="M86" s="66">
        <v>114134.25</v>
      </c>
      <c r="N86" s="66">
        <v>-159263.24</v>
      </c>
      <c r="O86" s="66">
        <v>405060.07</v>
      </c>
      <c r="P86" s="66">
        <v>19011.71</v>
      </c>
      <c r="Q86" s="66">
        <v>96882.28</v>
      </c>
      <c r="R86" s="66">
        <v>14645575.529999999</v>
      </c>
      <c r="S86" s="66">
        <f t="shared" si="3"/>
        <v>15947251.52</v>
      </c>
    </row>
    <row r="87" spans="1:19" x14ac:dyDescent="0.25">
      <c r="A87" s="44" t="str">
        <f t="shared" si="2"/>
        <v>410</v>
      </c>
      <c r="B87" s="41" t="s">
        <v>173</v>
      </c>
      <c r="C87" s="41" t="s">
        <v>1326</v>
      </c>
      <c r="D87" s="211" t="s">
        <v>543</v>
      </c>
      <c r="E87" s="66" t="s">
        <v>544</v>
      </c>
      <c r="F87" s="66">
        <v>118212102.69</v>
      </c>
      <c r="G87" s="66">
        <v>12540252.789999999</v>
      </c>
      <c r="H87" s="66">
        <v>11538419.99</v>
      </c>
      <c r="I87" s="66">
        <v>28064469.989999998</v>
      </c>
      <c r="J87" s="66">
        <v>13797952.859999999</v>
      </c>
      <c r="K87" s="66">
        <v>12193366.779999999</v>
      </c>
      <c r="L87" s="66">
        <v>25794511.289999999</v>
      </c>
      <c r="M87" s="66">
        <v>13025156.83</v>
      </c>
      <c r="N87" s="66">
        <v>22017393.449999999</v>
      </c>
      <c r="O87" s="66">
        <v>29713111.440000001</v>
      </c>
      <c r="P87" s="66">
        <v>13229395.84</v>
      </c>
      <c r="Q87" s="66">
        <v>94457471.549999997</v>
      </c>
      <c r="R87" s="66">
        <v>28220711.41</v>
      </c>
      <c r="S87" s="66">
        <f t="shared" si="3"/>
        <v>304592214.22000003</v>
      </c>
    </row>
    <row r="88" spans="1:19" x14ac:dyDescent="0.25">
      <c r="A88" s="44" t="str">
        <f t="shared" si="2"/>
        <v>410</v>
      </c>
      <c r="B88" s="41" t="s">
        <v>173</v>
      </c>
      <c r="C88" s="41" t="s">
        <v>1326</v>
      </c>
      <c r="D88" s="211" t="s">
        <v>545</v>
      </c>
      <c r="E88" s="66" t="s">
        <v>546</v>
      </c>
      <c r="F88" s="66">
        <v>124.73</v>
      </c>
      <c r="G88" s="66">
        <v>33.619999999999997</v>
      </c>
      <c r="H88" s="66">
        <v>5775.11</v>
      </c>
      <c r="I88" s="66">
        <v>413.34</v>
      </c>
      <c r="J88" s="66">
        <v>8572.1299999999992</v>
      </c>
      <c r="K88" s="66">
        <v>253.52</v>
      </c>
      <c r="L88" s="66">
        <v>466.16</v>
      </c>
      <c r="M88" s="66">
        <v>3612.34</v>
      </c>
      <c r="N88" s="66">
        <v>1364.72</v>
      </c>
      <c r="O88" s="66">
        <v>2662.15</v>
      </c>
      <c r="P88" s="66">
        <v>3836.21</v>
      </c>
      <c r="Q88" s="66">
        <v>3477.78</v>
      </c>
      <c r="R88" s="66">
        <v>243.06</v>
      </c>
      <c r="S88" s="66">
        <f t="shared" si="3"/>
        <v>30710.140000000003</v>
      </c>
    </row>
    <row r="89" spans="1:19" x14ac:dyDescent="0.25">
      <c r="A89" s="44" t="str">
        <f t="shared" si="2"/>
        <v>411</v>
      </c>
      <c r="B89" s="41" t="s">
        <v>173</v>
      </c>
      <c r="C89" s="41" t="s">
        <v>1326</v>
      </c>
      <c r="D89" s="211" t="s">
        <v>547</v>
      </c>
      <c r="E89" s="66" t="s">
        <v>548</v>
      </c>
      <c r="F89" s="66">
        <v>-49318908.75</v>
      </c>
      <c r="G89" s="66">
        <v>-10182985.49</v>
      </c>
      <c r="H89" s="66">
        <v>-12693600.33</v>
      </c>
      <c r="I89" s="66">
        <v>-14883177.75</v>
      </c>
      <c r="J89" s="66">
        <v>-18497308.859999999</v>
      </c>
      <c r="K89" s="66">
        <v>-20229978.77</v>
      </c>
      <c r="L89" s="66">
        <v>-27613479.010000002</v>
      </c>
      <c r="M89" s="66">
        <v>-23188722.609999999</v>
      </c>
      <c r="N89" s="66">
        <v>-21586124.399999999</v>
      </c>
      <c r="O89" s="66">
        <v>-33383298.84</v>
      </c>
      <c r="P89" s="66">
        <v>-20740768.82</v>
      </c>
      <c r="Q89" s="66">
        <v>-98684384.379999995</v>
      </c>
      <c r="R89" s="66">
        <v>-18696371.210000001</v>
      </c>
      <c r="S89" s="66">
        <f t="shared" si="3"/>
        <v>-320380200.46999997</v>
      </c>
    </row>
    <row r="90" spans="1:19" x14ac:dyDescent="0.25">
      <c r="A90" s="44" t="str">
        <f t="shared" si="2"/>
        <v>411</v>
      </c>
      <c r="B90" s="41" t="s">
        <v>173</v>
      </c>
      <c r="C90" s="41" t="s">
        <v>1326</v>
      </c>
      <c r="D90" s="211" t="s">
        <v>549</v>
      </c>
      <c r="E90" s="66" t="s">
        <v>550</v>
      </c>
      <c r="F90" s="66">
        <v>-2861.9</v>
      </c>
      <c r="G90" s="66">
        <v>-771.33</v>
      </c>
      <c r="H90" s="66">
        <v>-251.71</v>
      </c>
      <c r="I90" s="66">
        <v>-9483.4699999999993</v>
      </c>
      <c r="J90" s="66">
        <v>-373.62</v>
      </c>
      <c r="K90" s="66">
        <v>-11.05</v>
      </c>
      <c r="L90" s="66">
        <v>-10695.39</v>
      </c>
      <c r="M90" s="66">
        <v>-157.44</v>
      </c>
      <c r="N90" s="66">
        <v>-59.48</v>
      </c>
      <c r="O90" s="66">
        <v>-116.03</v>
      </c>
      <c r="P90" s="66">
        <v>-167.2</v>
      </c>
      <c r="Q90" s="66">
        <v>-6078.9</v>
      </c>
      <c r="R90" s="66">
        <v>-5576.63</v>
      </c>
      <c r="S90" s="66">
        <f t="shared" si="3"/>
        <v>-33742.249999999993</v>
      </c>
    </row>
    <row r="91" spans="1:19" x14ac:dyDescent="0.25">
      <c r="A91" s="44" t="str">
        <f t="shared" si="2"/>
        <v>411</v>
      </c>
      <c r="B91" s="41" t="s">
        <v>173</v>
      </c>
      <c r="C91" s="41" t="s">
        <v>1326</v>
      </c>
      <c r="D91" s="211" t="s">
        <v>551</v>
      </c>
      <c r="E91" s="66" t="s">
        <v>552</v>
      </c>
      <c r="F91" s="66">
        <v>-59725891.899999999</v>
      </c>
      <c r="G91" s="66">
        <v>-544862.68999999994</v>
      </c>
      <c r="H91" s="66">
        <v>-544862.73</v>
      </c>
      <c r="I91" s="66">
        <v>536963.93000000005</v>
      </c>
      <c r="J91" s="66">
        <v>-901269.22</v>
      </c>
      <c r="K91" s="66">
        <v>-676594.14</v>
      </c>
      <c r="L91" s="66">
        <v>-640470.56000000006</v>
      </c>
      <c r="M91" s="66">
        <v>-669759.11</v>
      </c>
      <c r="N91" s="66">
        <v>-666928.86</v>
      </c>
      <c r="O91" s="66">
        <v>-669287.86</v>
      </c>
      <c r="P91" s="66">
        <v>-669287.79</v>
      </c>
      <c r="Q91" s="66">
        <v>-273435.86</v>
      </c>
      <c r="R91" s="66">
        <v>-345077.55</v>
      </c>
      <c r="S91" s="66">
        <f t="shared" si="3"/>
        <v>-6064872.4400000004</v>
      </c>
    </row>
    <row r="92" spans="1:19" x14ac:dyDescent="0.25">
      <c r="A92" s="44" t="str">
        <f t="shared" si="2"/>
        <v>411</v>
      </c>
      <c r="B92" s="41" t="s">
        <v>173</v>
      </c>
      <c r="C92" s="41" t="s">
        <v>1326</v>
      </c>
      <c r="D92" s="211" t="s">
        <v>553</v>
      </c>
      <c r="E92" s="66" t="s">
        <v>554</v>
      </c>
      <c r="F92" s="66">
        <v>-1.44</v>
      </c>
      <c r="G92" s="66">
        <v>-1.44</v>
      </c>
      <c r="H92" s="66">
        <v>-1.44</v>
      </c>
      <c r="I92" s="66">
        <v>-1.45</v>
      </c>
      <c r="J92" s="66">
        <v>-1.44</v>
      </c>
      <c r="K92" s="66">
        <v>-1.44</v>
      </c>
      <c r="L92" s="66">
        <v>-1.44</v>
      </c>
      <c r="M92" s="66">
        <v>-1.44</v>
      </c>
      <c r="N92" s="66">
        <v>-1.44</v>
      </c>
      <c r="O92" s="66">
        <v>-1.45</v>
      </c>
      <c r="P92" s="66">
        <v>-1.44</v>
      </c>
      <c r="Q92" s="66">
        <v>-1.44</v>
      </c>
      <c r="R92" s="66">
        <v>-1.44</v>
      </c>
      <c r="S92" s="66">
        <f t="shared" si="3"/>
        <v>-17.299999999999997</v>
      </c>
    </row>
    <row r="93" spans="1:19" x14ac:dyDescent="0.25">
      <c r="A93" s="44" t="str">
        <f t="shared" si="2"/>
        <v>411</v>
      </c>
      <c r="B93" s="41" t="s">
        <v>173</v>
      </c>
      <c r="C93" s="41" t="s">
        <v>1326</v>
      </c>
      <c r="D93" s="211" t="s">
        <v>559</v>
      </c>
      <c r="E93" s="66" t="s">
        <v>560</v>
      </c>
      <c r="F93" s="66">
        <v>0</v>
      </c>
      <c r="G93" s="66">
        <v>0</v>
      </c>
      <c r="H93" s="66">
        <v>0</v>
      </c>
      <c r="I93" s="66">
        <v>0</v>
      </c>
      <c r="J93" s="66">
        <v>0</v>
      </c>
      <c r="K93" s="66">
        <v>53.4</v>
      </c>
      <c r="L93" s="66">
        <v>0</v>
      </c>
      <c r="M93" s="66">
        <v>0</v>
      </c>
      <c r="N93" s="66">
        <v>0</v>
      </c>
      <c r="O93" s="66">
        <v>0</v>
      </c>
      <c r="P93" s="66">
        <v>0</v>
      </c>
      <c r="Q93" s="66">
        <v>1216800</v>
      </c>
      <c r="R93" s="66">
        <v>2256347.85</v>
      </c>
      <c r="S93" s="66">
        <f t="shared" si="3"/>
        <v>3473201.25</v>
      </c>
    </row>
    <row r="94" spans="1:19" x14ac:dyDescent="0.25">
      <c r="A94" s="44" t="str">
        <f t="shared" si="2"/>
        <v>415</v>
      </c>
      <c r="B94" s="41" t="s">
        <v>173</v>
      </c>
      <c r="C94" s="41" t="s">
        <v>1326</v>
      </c>
      <c r="D94" s="211" t="s">
        <v>569</v>
      </c>
      <c r="E94" s="66" t="s">
        <v>570</v>
      </c>
      <c r="F94" s="66">
        <v>1204195.49</v>
      </c>
      <c r="G94" s="66">
        <v>494448.66</v>
      </c>
      <c r="H94" s="66">
        <v>507028.47999999998</v>
      </c>
      <c r="I94" s="66">
        <v>488841.56</v>
      </c>
      <c r="J94" s="66">
        <v>489419.42</v>
      </c>
      <c r="K94" s="66">
        <v>1352439.6</v>
      </c>
      <c r="L94" s="66">
        <v>491966.86</v>
      </c>
      <c r="M94" s="66">
        <v>493308.41</v>
      </c>
      <c r="N94" s="66">
        <v>579713.74</v>
      </c>
      <c r="O94" s="66">
        <v>495289.12</v>
      </c>
      <c r="P94" s="66">
        <v>500074.87</v>
      </c>
      <c r="Q94" s="66">
        <v>489905.32</v>
      </c>
      <c r="R94" s="66">
        <v>535852.80000000005</v>
      </c>
      <c r="S94" s="66">
        <f t="shared" si="3"/>
        <v>6918288.8399999999</v>
      </c>
    </row>
    <row r="95" spans="1:19" x14ac:dyDescent="0.25">
      <c r="A95" s="44" t="str">
        <f t="shared" si="2"/>
        <v>416</v>
      </c>
      <c r="B95" s="41" t="s">
        <v>173</v>
      </c>
      <c r="C95" s="41" t="s">
        <v>1326</v>
      </c>
      <c r="D95" s="211" t="s">
        <v>571</v>
      </c>
      <c r="E95" s="66" t="s">
        <v>572</v>
      </c>
      <c r="F95" s="66">
        <v>212456.92</v>
      </c>
      <c r="G95" s="66">
        <v>175124.92</v>
      </c>
      <c r="H95" s="66">
        <v>160778.09</v>
      </c>
      <c r="I95" s="66">
        <v>212878.66</v>
      </c>
      <c r="J95" s="66">
        <v>206619.48</v>
      </c>
      <c r="K95" s="66">
        <v>216661.61</v>
      </c>
      <c r="L95" s="66">
        <v>196864.32</v>
      </c>
      <c r="M95" s="66">
        <v>217184.32</v>
      </c>
      <c r="N95" s="66">
        <v>1554011.1</v>
      </c>
      <c r="O95" s="66">
        <v>184215.67999999999</v>
      </c>
      <c r="P95" s="66">
        <v>217452.29</v>
      </c>
      <c r="Q95" s="66">
        <v>227443.45</v>
      </c>
      <c r="R95" s="66">
        <v>-1196506.8500000001</v>
      </c>
      <c r="S95" s="66">
        <f t="shared" si="3"/>
        <v>2372727.0700000003</v>
      </c>
    </row>
    <row r="96" spans="1:19" x14ac:dyDescent="0.25">
      <c r="A96" s="44" t="str">
        <f t="shared" si="2"/>
        <v>418</v>
      </c>
      <c r="B96" s="41" t="s">
        <v>173</v>
      </c>
      <c r="C96" s="41" t="s">
        <v>1326</v>
      </c>
      <c r="D96" s="211" t="s">
        <v>577</v>
      </c>
      <c r="E96" s="66" t="s">
        <v>578</v>
      </c>
      <c r="F96" s="66">
        <v>-5090.04</v>
      </c>
      <c r="G96" s="66">
        <v>-5090.04</v>
      </c>
      <c r="H96" s="66">
        <v>-5090.04</v>
      </c>
      <c r="I96" s="66">
        <v>-5090.04</v>
      </c>
      <c r="J96" s="66">
        <v>-5090.04</v>
      </c>
      <c r="K96" s="66">
        <v>-5090.04</v>
      </c>
      <c r="L96" s="66">
        <v>-5090.04</v>
      </c>
      <c r="M96" s="66">
        <v>-5090.04</v>
      </c>
      <c r="N96" s="66">
        <v>-5090.04</v>
      </c>
      <c r="O96" s="66">
        <v>-5090.04</v>
      </c>
      <c r="P96" s="66">
        <v>-5090.04</v>
      </c>
      <c r="Q96" s="66">
        <v>-5090.04</v>
      </c>
      <c r="R96" s="66">
        <v>-5090.04</v>
      </c>
      <c r="S96" s="66">
        <f t="shared" si="3"/>
        <v>-61080.480000000003</v>
      </c>
    </row>
    <row r="97" spans="1:19" x14ac:dyDescent="0.25">
      <c r="A97" s="44" t="str">
        <f t="shared" si="2"/>
        <v>419</v>
      </c>
      <c r="B97" s="41" t="s">
        <v>173</v>
      </c>
      <c r="C97" s="41" t="s">
        <v>1326</v>
      </c>
      <c r="D97" s="211" t="s">
        <v>581</v>
      </c>
      <c r="E97" s="66" t="s">
        <v>582</v>
      </c>
      <c r="F97" s="66">
        <v>678361.98</v>
      </c>
      <c r="G97" s="66">
        <v>3461945.32</v>
      </c>
      <c r="H97" s="66">
        <v>3473085.33</v>
      </c>
      <c r="I97" s="66">
        <v>3733272.99</v>
      </c>
      <c r="J97" s="66">
        <v>3814678.68</v>
      </c>
      <c r="K97" s="66">
        <v>3998575.58</v>
      </c>
      <c r="L97" s="66">
        <v>4036748.46</v>
      </c>
      <c r="M97" s="66">
        <v>4169019.08</v>
      </c>
      <c r="N97" s="66">
        <v>4235284.99</v>
      </c>
      <c r="O97" s="66">
        <v>4535395.1900000004</v>
      </c>
      <c r="P97" s="66">
        <v>4431568.88</v>
      </c>
      <c r="Q97" s="66">
        <v>4335032.21</v>
      </c>
      <c r="R97" s="66">
        <v>3137285.87</v>
      </c>
      <c r="S97" s="66">
        <f t="shared" si="3"/>
        <v>47361892.579999998</v>
      </c>
    </row>
    <row r="98" spans="1:19" x14ac:dyDescent="0.25">
      <c r="A98" s="44" t="str">
        <f t="shared" si="2"/>
        <v>419</v>
      </c>
      <c r="B98" s="41" t="s">
        <v>173</v>
      </c>
      <c r="C98" s="41" t="s">
        <v>1326</v>
      </c>
      <c r="D98" s="211" t="s">
        <v>583</v>
      </c>
      <c r="E98" s="66" t="s">
        <v>584</v>
      </c>
      <c r="F98" s="66">
        <v>2010452.73</v>
      </c>
      <c r="G98" s="66">
        <v>996048.69</v>
      </c>
      <c r="H98" s="66">
        <v>1061893.3500000001</v>
      </c>
      <c r="I98" s="66">
        <v>1138225.8</v>
      </c>
      <c r="J98" s="66">
        <v>1262349.8799999999</v>
      </c>
      <c r="K98" s="66">
        <v>1378224.42</v>
      </c>
      <c r="L98" s="66">
        <v>1511920.13</v>
      </c>
      <c r="M98" s="66">
        <v>1673165.29</v>
      </c>
      <c r="N98" s="66">
        <v>1824489.26</v>
      </c>
      <c r="O98" s="66">
        <v>1952360.84</v>
      </c>
      <c r="P98" s="66">
        <v>2081313.69</v>
      </c>
      <c r="Q98" s="66">
        <v>2190714.2000000002</v>
      </c>
      <c r="R98" s="66">
        <v>1859640.88</v>
      </c>
      <c r="S98" s="66">
        <f t="shared" si="3"/>
        <v>18930346.429999996</v>
      </c>
    </row>
    <row r="99" spans="1:19" x14ac:dyDescent="0.25">
      <c r="A99" s="44" t="str">
        <f t="shared" si="2"/>
        <v>421</v>
      </c>
      <c r="B99" s="41" t="s">
        <v>173</v>
      </c>
      <c r="C99" s="41" t="s">
        <v>1326</v>
      </c>
      <c r="D99" s="211" t="s">
        <v>587</v>
      </c>
      <c r="E99" s="66" t="s">
        <v>588</v>
      </c>
      <c r="F99" s="66">
        <v>1758623.42</v>
      </c>
      <c r="G99" s="66">
        <v>1906385</v>
      </c>
      <c r="H99" s="66">
        <v>1924059.66</v>
      </c>
      <c r="I99" s="66">
        <v>1879450.41</v>
      </c>
      <c r="J99" s="66">
        <v>1814086.67</v>
      </c>
      <c r="K99" s="66">
        <v>1715293.56</v>
      </c>
      <c r="L99" s="66">
        <v>1581388</v>
      </c>
      <c r="M99" s="66">
        <v>1402041.48</v>
      </c>
      <c r="N99" s="66">
        <v>1277524.06</v>
      </c>
      <c r="O99" s="66">
        <v>1005837.79</v>
      </c>
      <c r="P99" s="66">
        <v>833455.49</v>
      </c>
      <c r="Q99" s="66">
        <v>611044.16</v>
      </c>
      <c r="R99" s="66">
        <v>480441</v>
      </c>
      <c r="S99" s="66">
        <f t="shared" si="3"/>
        <v>16431007.280000003</v>
      </c>
    </row>
    <row r="100" spans="1:19" x14ac:dyDescent="0.25">
      <c r="A100" s="44" t="str">
        <f t="shared" si="2"/>
        <v>421</v>
      </c>
      <c r="B100" s="41" t="s">
        <v>173</v>
      </c>
      <c r="C100" s="41" t="s">
        <v>1326</v>
      </c>
      <c r="D100" s="211" t="s">
        <v>589</v>
      </c>
      <c r="E100" s="66" t="s">
        <v>590</v>
      </c>
      <c r="F100" s="66">
        <v>12208.05</v>
      </c>
      <c r="G100" s="66">
        <v>23830.38</v>
      </c>
      <c r="H100" s="66">
        <v>585.72</v>
      </c>
      <c r="I100" s="66">
        <v>12205.03</v>
      </c>
      <c r="J100" s="66">
        <v>12205.03</v>
      </c>
      <c r="K100" s="66">
        <v>12205.03</v>
      </c>
      <c r="L100" s="66">
        <v>12205.03</v>
      </c>
      <c r="M100" s="66">
        <v>12205.03</v>
      </c>
      <c r="N100" s="66">
        <v>12205.03</v>
      </c>
      <c r="O100" s="66">
        <v>12205.03</v>
      </c>
      <c r="P100" s="66">
        <v>12205.03</v>
      </c>
      <c r="Q100" s="66">
        <v>582.70000000000005</v>
      </c>
      <c r="R100" s="66">
        <v>612.9</v>
      </c>
      <c r="S100" s="66">
        <f t="shared" si="3"/>
        <v>123251.93999999999</v>
      </c>
    </row>
    <row r="101" spans="1:19" x14ac:dyDescent="0.25">
      <c r="A101" s="44" t="str">
        <f t="shared" si="2"/>
        <v>425</v>
      </c>
      <c r="B101" s="41" t="s">
        <v>173</v>
      </c>
      <c r="C101" s="41" t="s">
        <v>1326</v>
      </c>
      <c r="D101" s="211" t="s">
        <v>593</v>
      </c>
      <c r="E101" s="66" t="s">
        <v>594</v>
      </c>
      <c r="F101" s="66">
        <v>4246.63</v>
      </c>
      <c r="G101" s="66">
        <v>4246.6099999999997</v>
      </c>
      <c r="H101" s="66">
        <v>4246.63</v>
      </c>
      <c r="I101" s="66">
        <v>4246.6099999999997</v>
      </c>
      <c r="J101" s="66">
        <v>4246.63</v>
      </c>
      <c r="K101" s="66">
        <v>4246.6099999999997</v>
      </c>
      <c r="L101" s="66">
        <v>4246.63</v>
      </c>
      <c r="M101" s="66">
        <v>4246.6099999999997</v>
      </c>
      <c r="N101" s="66">
        <v>4246.63</v>
      </c>
      <c r="O101" s="66">
        <v>4246.6099999999997</v>
      </c>
      <c r="P101" s="66">
        <v>4246.62</v>
      </c>
      <c r="Q101" s="66">
        <v>4246.62</v>
      </c>
      <c r="R101" s="66">
        <v>4246.63</v>
      </c>
      <c r="S101" s="66">
        <f t="shared" si="3"/>
        <v>50959.44</v>
      </c>
    </row>
    <row r="102" spans="1:19" x14ac:dyDescent="0.25">
      <c r="A102" s="44" t="str">
        <f t="shared" si="2"/>
        <v>426</v>
      </c>
      <c r="B102" s="41" t="s">
        <v>173</v>
      </c>
      <c r="C102" s="41" t="s">
        <v>1326</v>
      </c>
      <c r="D102" s="211" t="s">
        <v>595</v>
      </c>
      <c r="E102" s="66" t="s">
        <v>596</v>
      </c>
      <c r="F102" s="66">
        <v>590068.86</v>
      </c>
      <c r="G102" s="66">
        <v>294411.63</v>
      </c>
      <c r="H102" s="66">
        <v>310238.13</v>
      </c>
      <c r="I102" s="66">
        <v>194078.23</v>
      </c>
      <c r="J102" s="66">
        <v>245129.54</v>
      </c>
      <c r="K102" s="66">
        <v>465299.87</v>
      </c>
      <c r="L102" s="66">
        <v>155638.94</v>
      </c>
      <c r="M102" s="66">
        <v>334457.88</v>
      </c>
      <c r="N102" s="66">
        <v>1606441.44</v>
      </c>
      <c r="O102" s="66">
        <v>293789.5</v>
      </c>
      <c r="P102" s="66">
        <v>651353.82999999996</v>
      </c>
      <c r="Q102" s="66">
        <v>262612.8</v>
      </c>
      <c r="R102" s="66">
        <v>198605.15</v>
      </c>
      <c r="S102" s="66">
        <f t="shared" si="3"/>
        <v>5012056.9399999995</v>
      </c>
    </row>
    <row r="103" spans="1:19" x14ac:dyDescent="0.25">
      <c r="A103" s="44" t="str">
        <f t="shared" si="2"/>
        <v>426</v>
      </c>
      <c r="B103" s="41" t="s">
        <v>173</v>
      </c>
      <c r="C103" s="41" t="s">
        <v>1326</v>
      </c>
      <c r="D103" s="211" t="s">
        <v>599</v>
      </c>
      <c r="E103" s="66" t="s">
        <v>600</v>
      </c>
      <c r="F103" s="66">
        <v>-199950</v>
      </c>
      <c r="G103" s="66">
        <v>0</v>
      </c>
      <c r="H103" s="66">
        <v>-17999.57</v>
      </c>
      <c r="I103" s="66">
        <v>0</v>
      </c>
      <c r="J103" s="66">
        <v>0</v>
      </c>
      <c r="K103" s="66">
        <v>0</v>
      </c>
      <c r="L103" s="66">
        <v>5077.54</v>
      </c>
      <c r="M103" s="66">
        <v>5000</v>
      </c>
      <c r="N103" s="66">
        <v>2107.5700000000002</v>
      </c>
      <c r="O103" s="66">
        <v>1856.64</v>
      </c>
      <c r="P103" s="66">
        <v>59.55</v>
      </c>
      <c r="Q103" s="66">
        <v>344.06</v>
      </c>
      <c r="R103" s="66">
        <v>85683</v>
      </c>
      <c r="S103" s="66">
        <f t="shared" si="3"/>
        <v>82128.790000000008</v>
      </c>
    </row>
    <row r="104" spans="1:19" x14ac:dyDescent="0.25">
      <c r="A104" s="44" t="str">
        <f t="shared" si="2"/>
        <v>426</v>
      </c>
      <c r="B104" s="41" t="s">
        <v>173</v>
      </c>
      <c r="C104" s="41" t="s">
        <v>1326</v>
      </c>
      <c r="D104" s="211" t="s">
        <v>601</v>
      </c>
      <c r="E104" s="66" t="s">
        <v>602</v>
      </c>
      <c r="F104" s="66">
        <v>14695.05</v>
      </c>
      <c r="G104" s="66">
        <v>115021</v>
      </c>
      <c r="H104" s="66">
        <v>1669.34</v>
      </c>
      <c r="I104" s="66">
        <v>1731.79</v>
      </c>
      <c r="J104" s="66">
        <v>9395.1</v>
      </c>
      <c r="K104" s="66">
        <v>2582.7600000000002</v>
      </c>
      <c r="L104" s="66">
        <v>6620.63</v>
      </c>
      <c r="M104" s="66">
        <v>773.33</v>
      </c>
      <c r="N104" s="66">
        <v>3771.73</v>
      </c>
      <c r="O104" s="66">
        <v>557.70000000000005</v>
      </c>
      <c r="P104" s="66">
        <v>1733.08</v>
      </c>
      <c r="Q104" s="66">
        <v>1727.47</v>
      </c>
      <c r="R104" s="66">
        <v>79868.55</v>
      </c>
      <c r="S104" s="66">
        <f t="shared" si="3"/>
        <v>225452.47999999998</v>
      </c>
    </row>
    <row r="105" spans="1:19" x14ac:dyDescent="0.25">
      <c r="A105" s="44" t="str">
        <f t="shared" si="2"/>
        <v>426</v>
      </c>
      <c r="B105" s="41" t="s">
        <v>173</v>
      </c>
      <c r="C105" s="41" t="s">
        <v>1326</v>
      </c>
      <c r="D105" s="211" t="s">
        <v>603</v>
      </c>
      <c r="E105" s="66" t="s">
        <v>604</v>
      </c>
      <c r="F105" s="66">
        <v>11425.93</v>
      </c>
      <c r="G105" s="66">
        <v>38518.53</v>
      </c>
      <c r="H105" s="66">
        <v>2463.88</v>
      </c>
      <c r="I105" s="66">
        <v>37735.69</v>
      </c>
      <c r="J105" s="66">
        <v>5542.11</v>
      </c>
      <c r="K105" s="66">
        <v>11383.8</v>
      </c>
      <c r="L105" s="66">
        <v>80404.61</v>
      </c>
      <c r="M105" s="66">
        <v>27187.599999999999</v>
      </c>
      <c r="N105" s="66">
        <v>-8409.61</v>
      </c>
      <c r="O105" s="66">
        <v>8855.1299999999992</v>
      </c>
      <c r="P105" s="66">
        <v>2150.54</v>
      </c>
      <c r="Q105" s="66">
        <v>12034.99</v>
      </c>
      <c r="R105" s="66">
        <v>75119.13</v>
      </c>
      <c r="S105" s="66">
        <f t="shared" si="3"/>
        <v>292986.40000000002</v>
      </c>
    </row>
    <row r="106" spans="1:19" x14ac:dyDescent="0.25">
      <c r="A106" s="44" t="str">
        <f t="shared" si="2"/>
        <v>427</v>
      </c>
      <c r="B106" s="41" t="s">
        <v>173</v>
      </c>
      <c r="C106" s="41" t="s">
        <v>1326</v>
      </c>
      <c r="D106" s="211" t="s">
        <v>605</v>
      </c>
      <c r="E106" s="66" t="s">
        <v>606</v>
      </c>
      <c r="F106" s="66">
        <v>11493593.76</v>
      </c>
      <c r="G106" s="66">
        <v>13353125</v>
      </c>
      <c r="H106" s="66">
        <v>13353125</v>
      </c>
      <c r="I106" s="66">
        <v>13353125</v>
      </c>
      <c r="J106" s="66">
        <v>13353125</v>
      </c>
      <c r="K106" s="66">
        <v>13353125</v>
      </c>
      <c r="L106" s="66">
        <v>13353125</v>
      </c>
      <c r="M106" s="66">
        <v>13353125</v>
      </c>
      <c r="N106" s="66">
        <v>13353125</v>
      </c>
      <c r="O106" s="66">
        <v>13353125</v>
      </c>
      <c r="P106" s="66">
        <v>13353125</v>
      </c>
      <c r="Q106" s="66">
        <v>13353125</v>
      </c>
      <c r="R106" s="66">
        <v>13353125</v>
      </c>
      <c r="S106" s="66">
        <f t="shared" si="3"/>
        <v>160237500</v>
      </c>
    </row>
    <row r="107" spans="1:19" x14ac:dyDescent="0.25">
      <c r="A107" s="44" t="str">
        <f t="shared" si="2"/>
        <v>428</v>
      </c>
      <c r="B107" s="41" t="s">
        <v>173</v>
      </c>
      <c r="C107" s="41" t="s">
        <v>1326</v>
      </c>
      <c r="D107" s="211" t="s">
        <v>607</v>
      </c>
      <c r="E107" s="66" t="s">
        <v>608</v>
      </c>
      <c r="F107" s="66">
        <v>202618.05</v>
      </c>
      <c r="G107" s="66">
        <v>301727.55</v>
      </c>
      <c r="H107" s="66">
        <v>249680.13</v>
      </c>
      <c r="I107" s="66">
        <v>249680.13</v>
      </c>
      <c r="J107" s="66">
        <v>249680.13</v>
      </c>
      <c r="K107" s="66">
        <v>249680.13</v>
      </c>
      <c r="L107" s="66">
        <v>249680.13</v>
      </c>
      <c r="M107" s="66">
        <v>249680.13</v>
      </c>
      <c r="N107" s="66">
        <v>249680.13</v>
      </c>
      <c r="O107" s="66">
        <v>249680.13</v>
      </c>
      <c r="P107" s="66">
        <v>249680.13</v>
      </c>
      <c r="Q107" s="66">
        <v>249680.13</v>
      </c>
      <c r="R107" s="66">
        <v>249680.13</v>
      </c>
      <c r="S107" s="66">
        <f t="shared" si="3"/>
        <v>3048208.9799999991</v>
      </c>
    </row>
    <row r="108" spans="1:19" x14ac:dyDescent="0.25">
      <c r="A108" s="44" t="str">
        <f t="shared" si="2"/>
        <v>428</v>
      </c>
      <c r="B108" s="41" t="s">
        <v>173</v>
      </c>
      <c r="C108" s="41" t="s">
        <v>1326</v>
      </c>
      <c r="D108" s="211" t="s">
        <v>609</v>
      </c>
      <c r="E108" s="66" t="s">
        <v>610</v>
      </c>
      <c r="F108" s="66">
        <v>39394.699999999997</v>
      </c>
      <c r="G108" s="66">
        <v>39394.699999999997</v>
      </c>
      <c r="H108" s="66">
        <v>39394.699999999997</v>
      </c>
      <c r="I108" s="66">
        <v>39394.699999999997</v>
      </c>
      <c r="J108" s="66">
        <v>39394.699999999997</v>
      </c>
      <c r="K108" s="66">
        <v>39394.699999999997</v>
      </c>
      <c r="L108" s="66">
        <v>39394.699999999997</v>
      </c>
      <c r="M108" s="66">
        <v>39394.699999999997</v>
      </c>
      <c r="N108" s="66">
        <v>39394.699999999997</v>
      </c>
      <c r="O108" s="66">
        <v>39394.699999999997</v>
      </c>
      <c r="P108" s="66">
        <v>31846.57</v>
      </c>
      <c r="Q108" s="66">
        <v>31846.57</v>
      </c>
      <c r="R108" s="66">
        <v>31846.57</v>
      </c>
      <c r="S108" s="66">
        <f t="shared" si="3"/>
        <v>450092.01000000007</v>
      </c>
    </row>
    <row r="109" spans="1:19" x14ac:dyDescent="0.25">
      <c r="A109" s="44" t="str">
        <f t="shared" si="2"/>
        <v>431</v>
      </c>
      <c r="B109" s="41" t="s">
        <v>173</v>
      </c>
      <c r="C109" s="41" t="s">
        <v>1326</v>
      </c>
      <c r="D109" s="211" t="s">
        <v>617</v>
      </c>
      <c r="E109" s="66" t="s">
        <v>618</v>
      </c>
      <c r="F109" s="66">
        <v>4145837.54</v>
      </c>
      <c r="G109" s="66">
        <v>5270445.29</v>
      </c>
      <c r="H109" s="66">
        <v>6666665.7199999997</v>
      </c>
      <c r="I109" s="66">
        <v>6624389.1500000004</v>
      </c>
      <c r="J109" s="66">
        <v>7131758.3499999996</v>
      </c>
      <c r="K109" s="66">
        <v>7139282.8499999996</v>
      </c>
      <c r="L109" s="66">
        <v>6963831.6799999997</v>
      </c>
      <c r="M109" s="66">
        <v>7843634.7300000004</v>
      </c>
      <c r="N109" s="66">
        <v>7332372.9800000004</v>
      </c>
      <c r="O109" s="66">
        <v>6787913.6500000004</v>
      </c>
      <c r="P109" s="66">
        <v>7505789.8600000003</v>
      </c>
      <c r="Q109" s="66">
        <v>6847039.29</v>
      </c>
      <c r="R109" s="66">
        <v>6246011.1699999999</v>
      </c>
      <c r="S109" s="66">
        <f t="shared" si="3"/>
        <v>82359134.720000014</v>
      </c>
    </row>
    <row r="110" spans="1:19" x14ac:dyDescent="0.25">
      <c r="A110" s="44" t="str">
        <f t="shared" si="2"/>
        <v>432</v>
      </c>
      <c r="B110" s="41" t="s">
        <v>173</v>
      </c>
      <c r="C110" s="41" t="s">
        <v>1326</v>
      </c>
      <c r="D110" s="211" t="s">
        <v>619</v>
      </c>
      <c r="E110" s="66" t="s">
        <v>620</v>
      </c>
      <c r="F110" s="66">
        <v>-655171.9</v>
      </c>
      <c r="G110" s="66">
        <v>-324591.24</v>
      </c>
      <c r="H110" s="66">
        <v>-346051.99</v>
      </c>
      <c r="I110" s="66">
        <v>-370927.38</v>
      </c>
      <c r="J110" s="66">
        <v>-411377.17</v>
      </c>
      <c r="K110" s="66">
        <v>-449138.58</v>
      </c>
      <c r="L110" s="66">
        <v>-492707.55</v>
      </c>
      <c r="M110" s="66">
        <v>-545254.56999999995</v>
      </c>
      <c r="N110" s="66">
        <v>-594568.30000000005</v>
      </c>
      <c r="O110" s="66">
        <v>-636239.31999999995</v>
      </c>
      <c r="P110" s="66">
        <v>-678262.65</v>
      </c>
      <c r="Q110" s="66">
        <v>-713914.38</v>
      </c>
      <c r="R110" s="66">
        <v>-606023.59</v>
      </c>
      <c r="S110" s="66">
        <f t="shared" si="3"/>
        <v>-6169056.7199999997</v>
      </c>
    </row>
    <row r="111" spans="1:19" x14ac:dyDescent="0.25">
      <c r="A111" s="44" t="str">
        <f t="shared" si="2"/>
        <v>433</v>
      </c>
      <c r="B111" s="41" t="s">
        <v>173</v>
      </c>
      <c r="C111" s="41" t="s">
        <v>1326</v>
      </c>
      <c r="D111" s="211" t="s">
        <v>621</v>
      </c>
      <c r="E111" s="66" t="s">
        <v>622</v>
      </c>
      <c r="F111" s="66">
        <v>-21361656.039999999</v>
      </c>
      <c r="G111" s="66">
        <v>-32228058.27</v>
      </c>
      <c r="H111" s="66">
        <v>69546603.930000007</v>
      </c>
      <c r="I111" s="66">
        <v>-25450216.030000001</v>
      </c>
      <c r="J111" s="66">
        <v>-34854262.670000002</v>
      </c>
      <c r="K111" s="66">
        <v>35438967.630000003</v>
      </c>
      <c r="L111" s="66">
        <v>-52722323.030000001</v>
      </c>
      <c r="M111" s="66">
        <v>-57217625.990000002</v>
      </c>
      <c r="N111" s="66">
        <v>69525828.25</v>
      </c>
      <c r="O111" s="66">
        <v>-50743816.369999997</v>
      </c>
      <c r="P111" s="66">
        <v>-37455559.289999999</v>
      </c>
      <c r="Q111" s="66">
        <v>143999983.72999999</v>
      </c>
      <c r="R111" s="66">
        <v>-21205891.399999999</v>
      </c>
      <c r="S111" s="66">
        <f t="shared" si="3"/>
        <v>6633630.490000017</v>
      </c>
    </row>
    <row r="112" spans="1:19" x14ac:dyDescent="0.25">
      <c r="A112" s="44" t="str">
        <f t="shared" si="2"/>
        <v>438</v>
      </c>
      <c r="B112" s="41" t="s">
        <v>173</v>
      </c>
      <c r="C112" s="41" t="s">
        <v>1326</v>
      </c>
      <c r="D112" s="211" t="s">
        <v>627</v>
      </c>
      <c r="E112" s="66" t="s">
        <v>628</v>
      </c>
      <c r="F112" s="66">
        <v>0</v>
      </c>
      <c r="G112" s="66">
        <v>0</v>
      </c>
      <c r="H112" s="66">
        <v>-91260244</v>
      </c>
      <c r="I112" s="66">
        <v>0</v>
      </c>
      <c r="J112" s="66">
        <v>0</v>
      </c>
      <c r="K112" s="66">
        <v>-79391914</v>
      </c>
      <c r="L112" s="66">
        <v>0</v>
      </c>
      <c r="M112" s="66">
        <v>0</v>
      </c>
      <c r="N112" s="66">
        <v>-131529532</v>
      </c>
      <c r="O112" s="66">
        <v>0</v>
      </c>
      <c r="P112" s="66">
        <v>0</v>
      </c>
      <c r="Q112" s="66">
        <v>-169965146</v>
      </c>
      <c r="R112" s="66">
        <v>0</v>
      </c>
      <c r="S112" s="66">
        <f t="shared" si="3"/>
        <v>-472146836</v>
      </c>
    </row>
    <row r="113" spans="1:19" x14ac:dyDescent="0.25">
      <c r="A113" s="44" t="str">
        <f t="shared" si="2"/>
        <v>440</v>
      </c>
      <c r="B113" s="41" t="s">
        <v>173</v>
      </c>
      <c r="C113" s="41" t="s">
        <v>1326</v>
      </c>
      <c r="D113" s="211" t="s">
        <v>629</v>
      </c>
      <c r="E113" s="66" t="s">
        <v>630</v>
      </c>
      <c r="F113" s="66">
        <v>98698357.180000007</v>
      </c>
      <c r="G113" s="66">
        <v>119983562.44</v>
      </c>
      <c r="H113" s="66">
        <v>100796281.45999999</v>
      </c>
      <c r="I113" s="66">
        <v>104486720.66</v>
      </c>
      <c r="J113" s="66">
        <v>130825079.03</v>
      </c>
      <c r="K113" s="66">
        <v>139761723.50999999</v>
      </c>
      <c r="L113" s="66">
        <v>159161872.49000001</v>
      </c>
      <c r="M113" s="66">
        <v>186240066.06999999</v>
      </c>
      <c r="N113" s="66">
        <v>186698582.72</v>
      </c>
      <c r="O113" s="66">
        <v>193652503.72</v>
      </c>
      <c r="P113" s="66">
        <v>153995928.41999999</v>
      </c>
      <c r="Q113" s="66">
        <v>119361954.69</v>
      </c>
      <c r="R113" s="66">
        <v>115903382.06</v>
      </c>
      <c r="S113" s="66">
        <f t="shared" si="3"/>
        <v>1710867657.27</v>
      </c>
    </row>
    <row r="114" spans="1:19" x14ac:dyDescent="0.25">
      <c r="A114" s="44" t="str">
        <f t="shared" si="2"/>
        <v>442</v>
      </c>
      <c r="B114" s="41" t="s">
        <v>173</v>
      </c>
      <c r="C114" s="41" t="s">
        <v>1326</v>
      </c>
      <c r="D114" s="211" t="s">
        <v>631</v>
      </c>
      <c r="E114" s="66" t="s">
        <v>632</v>
      </c>
      <c r="F114" s="66">
        <v>72461409.450000003</v>
      </c>
      <c r="G114" s="66">
        <v>72313728.599999994</v>
      </c>
      <c r="H114" s="66">
        <v>70707663.75</v>
      </c>
      <c r="I114" s="66">
        <v>73351911.060000002</v>
      </c>
      <c r="J114" s="66">
        <v>80686276.829999998</v>
      </c>
      <c r="K114" s="66">
        <v>84284992.109999999</v>
      </c>
      <c r="L114" s="66">
        <v>86079180.170000002</v>
      </c>
      <c r="M114" s="66">
        <v>95571399.739999995</v>
      </c>
      <c r="N114" s="66">
        <v>96295913.849999994</v>
      </c>
      <c r="O114" s="66">
        <v>97755928.579999998</v>
      </c>
      <c r="P114" s="66">
        <v>89654898.879999995</v>
      </c>
      <c r="Q114" s="66">
        <v>81079434.599999994</v>
      </c>
      <c r="R114" s="66">
        <v>77720365.129999995</v>
      </c>
      <c r="S114" s="66">
        <f t="shared" si="3"/>
        <v>1005501693.3000001</v>
      </c>
    </row>
    <row r="115" spans="1:19" x14ac:dyDescent="0.25">
      <c r="A115" s="44" t="str">
        <f t="shared" si="2"/>
        <v>444</v>
      </c>
      <c r="B115" s="41" t="s">
        <v>173</v>
      </c>
      <c r="C115" s="41" t="s">
        <v>1326</v>
      </c>
      <c r="D115" s="211" t="s">
        <v>633</v>
      </c>
      <c r="E115" s="66" t="s">
        <v>634</v>
      </c>
      <c r="F115" s="66">
        <v>3057664.8</v>
      </c>
      <c r="G115" s="66">
        <v>3338233.86</v>
      </c>
      <c r="H115" s="66">
        <v>3358317.5</v>
      </c>
      <c r="I115" s="66">
        <v>3322801.69</v>
      </c>
      <c r="J115" s="66">
        <v>3389262.46</v>
      </c>
      <c r="K115" s="66">
        <v>3372625.47</v>
      </c>
      <c r="L115" s="66">
        <v>3361749.52</v>
      </c>
      <c r="M115" s="66">
        <v>3371776.57</v>
      </c>
      <c r="N115" s="66">
        <v>3355001.54</v>
      </c>
      <c r="O115" s="66">
        <v>3388144.17</v>
      </c>
      <c r="P115" s="66">
        <v>3371686.98</v>
      </c>
      <c r="Q115" s="66">
        <v>3398339.99</v>
      </c>
      <c r="R115" s="66">
        <v>3396576.35</v>
      </c>
      <c r="S115" s="66">
        <f t="shared" si="3"/>
        <v>40424516.099999994</v>
      </c>
    </row>
    <row r="116" spans="1:19" x14ac:dyDescent="0.25">
      <c r="A116" s="44" t="str">
        <f t="shared" si="2"/>
        <v>445</v>
      </c>
      <c r="B116" s="41" t="s">
        <v>173</v>
      </c>
      <c r="C116" s="41" t="s">
        <v>1326</v>
      </c>
      <c r="D116" s="211" t="s">
        <v>635</v>
      </c>
      <c r="E116" s="66" t="s">
        <v>636</v>
      </c>
      <c r="F116" s="66">
        <v>15275290.560000001</v>
      </c>
      <c r="G116" s="66">
        <v>16212666.439999999</v>
      </c>
      <c r="H116" s="66">
        <v>15037188.800000001</v>
      </c>
      <c r="I116" s="66">
        <v>15315637.65</v>
      </c>
      <c r="J116" s="66">
        <v>16569335.369999999</v>
      </c>
      <c r="K116" s="66">
        <v>16420564.08</v>
      </c>
      <c r="L116" s="66">
        <v>17281965.219999999</v>
      </c>
      <c r="M116" s="66">
        <v>18196948.289999999</v>
      </c>
      <c r="N116" s="66">
        <v>18848077.949999999</v>
      </c>
      <c r="O116" s="66">
        <v>20897683.780000001</v>
      </c>
      <c r="P116" s="66">
        <v>18834621.780000001</v>
      </c>
      <c r="Q116" s="66">
        <v>17366917.5</v>
      </c>
      <c r="R116" s="66">
        <v>16572843.359999999</v>
      </c>
      <c r="S116" s="66">
        <f t="shared" si="3"/>
        <v>207554450.21999997</v>
      </c>
    </row>
    <row r="117" spans="1:19" x14ac:dyDescent="0.25">
      <c r="A117" s="44" t="str">
        <f t="shared" si="2"/>
        <v>447</v>
      </c>
      <c r="B117" s="41" t="s">
        <v>173</v>
      </c>
      <c r="C117" s="41" t="s">
        <v>1326</v>
      </c>
      <c r="D117" s="211" t="s">
        <v>639</v>
      </c>
      <c r="E117" s="66" t="s">
        <v>640</v>
      </c>
      <c r="F117" s="66">
        <v>1208643.93</v>
      </c>
      <c r="G117" s="66">
        <v>535871.04</v>
      </c>
      <c r="H117" s="66">
        <v>696274.09</v>
      </c>
      <c r="I117" s="66">
        <v>437272.12</v>
      </c>
      <c r="J117" s="66">
        <v>932885.48</v>
      </c>
      <c r="K117" s="66">
        <v>77694.460000000006</v>
      </c>
      <c r="L117" s="66">
        <v>105419.26</v>
      </c>
      <c r="M117" s="66">
        <v>1021618.13</v>
      </c>
      <c r="N117" s="66">
        <v>1565943.43</v>
      </c>
      <c r="O117" s="66">
        <v>580310.21</v>
      </c>
      <c r="P117" s="66">
        <v>605960.11</v>
      </c>
      <c r="Q117" s="66">
        <v>794148.64</v>
      </c>
      <c r="R117" s="66">
        <v>801897.31</v>
      </c>
      <c r="S117" s="66">
        <f t="shared" si="3"/>
        <v>8155294.2799999993</v>
      </c>
    </row>
    <row r="118" spans="1:19" x14ac:dyDescent="0.25">
      <c r="A118" s="44" t="str">
        <f t="shared" si="2"/>
        <v>451</v>
      </c>
      <c r="B118" s="41" t="s">
        <v>173</v>
      </c>
      <c r="C118" s="41" t="s">
        <v>1326</v>
      </c>
      <c r="D118" s="211" t="s">
        <v>647</v>
      </c>
      <c r="E118" s="66" t="s">
        <v>648</v>
      </c>
      <c r="F118" s="66">
        <v>1670164.86</v>
      </c>
      <c r="G118" s="66">
        <v>1715825.84</v>
      </c>
      <c r="H118" s="66">
        <v>1604099.15</v>
      </c>
      <c r="I118" s="66">
        <v>1621857.39</v>
      </c>
      <c r="J118" s="66">
        <v>1158858.3999999999</v>
      </c>
      <c r="K118" s="66">
        <v>1605854.81</v>
      </c>
      <c r="L118" s="66">
        <v>1721124.42</v>
      </c>
      <c r="M118" s="66">
        <v>1701640.16</v>
      </c>
      <c r="N118" s="66">
        <v>1535859.44</v>
      </c>
      <c r="O118" s="66">
        <v>1706570.68</v>
      </c>
      <c r="P118" s="66">
        <v>1940911</v>
      </c>
      <c r="Q118" s="66">
        <v>1858088.84</v>
      </c>
      <c r="R118" s="66">
        <v>1639963.69</v>
      </c>
      <c r="S118" s="66">
        <f t="shared" si="3"/>
        <v>19810653.82</v>
      </c>
    </row>
    <row r="119" spans="1:19" x14ac:dyDescent="0.25">
      <c r="A119" s="44" t="str">
        <f t="shared" si="2"/>
        <v>454</v>
      </c>
      <c r="B119" s="41" t="s">
        <v>173</v>
      </c>
      <c r="C119" s="41" t="s">
        <v>1326</v>
      </c>
      <c r="D119" s="211" t="s">
        <v>651</v>
      </c>
      <c r="E119" s="66" t="s">
        <v>652</v>
      </c>
      <c r="F119" s="66">
        <v>759232.73</v>
      </c>
      <c r="G119" s="66">
        <v>787071.67</v>
      </c>
      <c r="H119" s="66">
        <v>1219021.8600000001</v>
      </c>
      <c r="I119" s="66">
        <v>820369.29</v>
      </c>
      <c r="J119" s="66">
        <v>850226.09</v>
      </c>
      <c r="K119" s="66">
        <v>582426.56000000006</v>
      </c>
      <c r="L119" s="66">
        <v>924186.41</v>
      </c>
      <c r="M119" s="66">
        <v>823112.86</v>
      </c>
      <c r="N119" s="66">
        <v>864614.91</v>
      </c>
      <c r="O119" s="66">
        <v>778978.17</v>
      </c>
      <c r="P119" s="66">
        <v>915566.74</v>
      </c>
      <c r="Q119" s="66">
        <v>805926.21</v>
      </c>
      <c r="R119" s="66">
        <v>791137.3</v>
      </c>
      <c r="S119" s="66">
        <f t="shared" si="3"/>
        <v>10162638.07</v>
      </c>
    </row>
    <row r="120" spans="1:19" x14ac:dyDescent="0.25">
      <c r="A120" s="44" t="str">
        <f t="shared" si="2"/>
        <v>455</v>
      </c>
      <c r="B120" s="41" t="s">
        <v>173</v>
      </c>
      <c r="C120" s="41" t="s">
        <v>1326</v>
      </c>
      <c r="D120" s="211" t="s">
        <v>653</v>
      </c>
      <c r="E120" s="66" t="s">
        <v>654</v>
      </c>
      <c r="F120" s="66">
        <v>325159.02</v>
      </c>
      <c r="G120" s="66">
        <v>325228.96999999997</v>
      </c>
      <c r="H120" s="66">
        <v>348815.31</v>
      </c>
      <c r="I120" s="66">
        <v>348929</v>
      </c>
      <c r="J120" s="66">
        <v>349030.47</v>
      </c>
      <c r="K120" s="66">
        <v>350025.59</v>
      </c>
      <c r="L120" s="66">
        <v>350135.98</v>
      </c>
      <c r="M120" s="66">
        <v>350135.98</v>
      </c>
      <c r="N120" s="66">
        <v>353549.34</v>
      </c>
      <c r="O120" s="66">
        <v>349039.05</v>
      </c>
      <c r="P120" s="66">
        <v>349039.05</v>
      </c>
      <c r="Q120" s="66">
        <v>349125.96</v>
      </c>
      <c r="R120" s="66">
        <v>348593.84</v>
      </c>
      <c r="S120" s="66">
        <f t="shared" si="3"/>
        <v>4171648.5399999991</v>
      </c>
    </row>
    <row r="121" spans="1:19" x14ac:dyDescent="0.25">
      <c r="A121" s="44" t="str">
        <f t="shared" si="2"/>
        <v>456</v>
      </c>
      <c r="B121" s="41" t="s">
        <v>173</v>
      </c>
      <c r="C121" s="41" t="s">
        <v>1326</v>
      </c>
      <c r="D121" s="211" t="s">
        <v>655</v>
      </c>
      <c r="E121" s="66" t="s">
        <v>656</v>
      </c>
      <c r="F121" s="66">
        <v>729736.89</v>
      </c>
      <c r="G121" s="66">
        <v>-2053931.33</v>
      </c>
      <c r="H121" s="66">
        <v>-3251088.24</v>
      </c>
      <c r="I121" s="66">
        <v>8356819.2300000004</v>
      </c>
      <c r="J121" s="66">
        <v>1865004.92</v>
      </c>
      <c r="K121" s="66">
        <v>8098261.25</v>
      </c>
      <c r="L121" s="66">
        <v>12023480.529999999</v>
      </c>
      <c r="M121" s="66">
        <v>2126605.62</v>
      </c>
      <c r="N121" s="66">
        <v>8509939.7899999991</v>
      </c>
      <c r="O121" s="66">
        <v>-17658488.77</v>
      </c>
      <c r="P121" s="66">
        <v>-6937383.0599999996</v>
      </c>
      <c r="Q121" s="66">
        <v>-5505537.2599999998</v>
      </c>
      <c r="R121" s="66">
        <v>-1581218.52</v>
      </c>
      <c r="S121" s="66">
        <f t="shared" si="3"/>
        <v>3992464.1599999978</v>
      </c>
    </row>
    <row r="122" spans="1:19" x14ac:dyDescent="0.25">
      <c r="A122" s="44" t="str">
        <f t="shared" si="2"/>
        <v>456</v>
      </c>
      <c r="B122" s="41" t="s">
        <v>173</v>
      </c>
      <c r="C122" s="41" t="s">
        <v>1326</v>
      </c>
      <c r="D122" s="211" t="s">
        <v>657</v>
      </c>
      <c r="E122" s="66" t="s">
        <v>658</v>
      </c>
      <c r="F122" s="66">
        <v>1053381.52</v>
      </c>
      <c r="G122" s="66">
        <v>965991.61</v>
      </c>
      <c r="H122" s="66">
        <v>1049432.58</v>
      </c>
      <c r="I122" s="66">
        <v>778303.71</v>
      </c>
      <c r="J122" s="66">
        <v>833448.06</v>
      </c>
      <c r="K122" s="66">
        <v>768665.76</v>
      </c>
      <c r="L122" s="66">
        <v>820152.64</v>
      </c>
      <c r="M122" s="66">
        <v>835284.14</v>
      </c>
      <c r="N122" s="66">
        <v>738138.45</v>
      </c>
      <c r="O122" s="66">
        <v>762891.91</v>
      </c>
      <c r="P122" s="66">
        <v>741424.92</v>
      </c>
      <c r="Q122" s="66">
        <v>809904.73</v>
      </c>
      <c r="R122" s="66">
        <v>232375.18</v>
      </c>
      <c r="S122" s="66">
        <f t="shared" si="3"/>
        <v>9336013.6899999995</v>
      </c>
    </row>
    <row r="123" spans="1:19" x14ac:dyDescent="0.25">
      <c r="A123" s="44" t="str">
        <f t="shared" si="2"/>
        <v>500</v>
      </c>
      <c r="B123" s="41" t="s">
        <v>173</v>
      </c>
      <c r="C123" s="41" t="s">
        <v>1326</v>
      </c>
      <c r="D123" s="211" t="s">
        <v>703</v>
      </c>
      <c r="E123" s="66" t="s">
        <v>704</v>
      </c>
      <c r="F123" s="66">
        <v>713666.94</v>
      </c>
      <c r="G123" s="66">
        <v>409826.25</v>
      </c>
      <c r="H123" s="66">
        <v>516954.71</v>
      </c>
      <c r="I123" s="66">
        <v>448428.21</v>
      </c>
      <c r="J123" s="66">
        <v>583479.03</v>
      </c>
      <c r="K123" s="66">
        <v>556201.94999999995</v>
      </c>
      <c r="L123" s="66">
        <v>516923.52</v>
      </c>
      <c r="M123" s="66">
        <v>559921.38</v>
      </c>
      <c r="N123" s="66">
        <v>677127.99</v>
      </c>
      <c r="O123" s="66">
        <v>581422.9</v>
      </c>
      <c r="P123" s="66">
        <v>557713.94999999995</v>
      </c>
      <c r="Q123" s="66">
        <v>578298.71</v>
      </c>
      <c r="R123" s="66">
        <v>-503811.55</v>
      </c>
      <c r="S123" s="66">
        <f t="shared" si="3"/>
        <v>5482487.0500000007</v>
      </c>
    </row>
    <row r="124" spans="1:19" x14ac:dyDescent="0.25">
      <c r="A124" s="44" t="str">
        <f t="shared" si="2"/>
        <v>501</v>
      </c>
      <c r="B124" s="41" t="s">
        <v>173</v>
      </c>
      <c r="C124" s="41" t="s">
        <v>1326</v>
      </c>
      <c r="D124" s="211" t="s">
        <v>705</v>
      </c>
      <c r="E124" s="66" t="s">
        <v>706</v>
      </c>
      <c r="F124" s="66">
        <v>9873754.0099999998</v>
      </c>
      <c r="G124" s="66">
        <v>7731799.0099999998</v>
      </c>
      <c r="H124" s="66">
        <v>8211676.9199999999</v>
      </c>
      <c r="I124" s="66">
        <v>8320640.1900000004</v>
      </c>
      <c r="J124" s="66">
        <v>3119771.83</v>
      </c>
      <c r="K124" s="66">
        <v>191504.94</v>
      </c>
      <c r="L124" s="66">
        <v>201205.79</v>
      </c>
      <c r="M124" s="66">
        <v>5441827.6100000003</v>
      </c>
      <c r="N124" s="66">
        <v>4533259.76</v>
      </c>
      <c r="O124" s="66">
        <v>3642119.4</v>
      </c>
      <c r="P124" s="66">
        <v>6889022.6600000001</v>
      </c>
      <c r="Q124" s="66">
        <v>6178504.8099999996</v>
      </c>
      <c r="R124" s="66">
        <v>7504276.2300000004</v>
      </c>
      <c r="S124" s="66">
        <f t="shared" si="3"/>
        <v>61965609.150000006</v>
      </c>
    </row>
    <row r="125" spans="1:19" x14ac:dyDescent="0.25">
      <c r="A125" s="44" t="str">
        <f t="shared" si="2"/>
        <v>502</v>
      </c>
      <c r="B125" s="41" t="s">
        <v>173</v>
      </c>
      <c r="C125" s="41" t="s">
        <v>1326</v>
      </c>
      <c r="D125" s="211" t="s">
        <v>707</v>
      </c>
      <c r="E125" s="66" t="s">
        <v>708</v>
      </c>
      <c r="F125" s="66">
        <v>792190.17</v>
      </c>
      <c r="G125" s="66">
        <v>880846.95</v>
      </c>
      <c r="H125" s="66">
        <v>594354.42000000004</v>
      </c>
      <c r="I125" s="66">
        <v>925399.97</v>
      </c>
      <c r="J125" s="66">
        <v>735888.74</v>
      </c>
      <c r="K125" s="66">
        <v>384752.65</v>
      </c>
      <c r="L125" s="66">
        <v>415771.41</v>
      </c>
      <c r="M125" s="66">
        <v>487121.13</v>
      </c>
      <c r="N125" s="66">
        <v>475700.11</v>
      </c>
      <c r="O125" s="66">
        <v>963068.23</v>
      </c>
      <c r="P125" s="66">
        <v>867444.76</v>
      </c>
      <c r="Q125" s="66">
        <v>813816.61</v>
      </c>
      <c r="R125" s="66">
        <v>717484.46</v>
      </c>
      <c r="S125" s="66">
        <f t="shared" si="3"/>
        <v>8261649.4400000013</v>
      </c>
    </row>
    <row r="126" spans="1:19" x14ac:dyDescent="0.25">
      <c r="A126" s="44" t="str">
        <f t="shared" si="2"/>
        <v>505</v>
      </c>
      <c r="B126" s="41" t="s">
        <v>173</v>
      </c>
      <c r="C126" s="41" t="s">
        <v>1326</v>
      </c>
      <c r="D126" s="211" t="s">
        <v>713</v>
      </c>
      <c r="E126" s="66" t="s">
        <v>714</v>
      </c>
      <c r="F126" s="66">
        <v>248505.82</v>
      </c>
      <c r="G126" s="66">
        <v>209920.04</v>
      </c>
      <c r="H126" s="66">
        <v>177354.41</v>
      </c>
      <c r="I126" s="66">
        <v>219412.97</v>
      </c>
      <c r="J126" s="66">
        <v>161125.47</v>
      </c>
      <c r="K126" s="66">
        <v>162596.1</v>
      </c>
      <c r="L126" s="66">
        <v>252670.86</v>
      </c>
      <c r="M126" s="66">
        <v>318618.40999999997</v>
      </c>
      <c r="N126" s="66">
        <v>196017.98</v>
      </c>
      <c r="O126" s="66">
        <v>254671.79</v>
      </c>
      <c r="P126" s="66">
        <v>220331.73</v>
      </c>
      <c r="Q126" s="66">
        <v>233122.8</v>
      </c>
      <c r="R126" s="66">
        <v>246749.09</v>
      </c>
      <c r="S126" s="66">
        <f t="shared" si="3"/>
        <v>2652591.65</v>
      </c>
    </row>
    <row r="127" spans="1:19" x14ac:dyDescent="0.25">
      <c r="A127" s="44" t="str">
        <f t="shared" si="2"/>
        <v>506</v>
      </c>
      <c r="B127" s="41" t="s">
        <v>173</v>
      </c>
      <c r="C127" s="41" t="s">
        <v>1326</v>
      </c>
      <c r="D127" s="211" t="s">
        <v>715</v>
      </c>
      <c r="E127" s="66" t="s">
        <v>716</v>
      </c>
      <c r="F127" s="66">
        <v>-621153.55000000005</v>
      </c>
      <c r="G127" s="66">
        <v>301500.3</v>
      </c>
      <c r="H127" s="66">
        <v>494817.18</v>
      </c>
      <c r="I127" s="66">
        <v>342219.35</v>
      </c>
      <c r="J127" s="66">
        <v>317841.91999999998</v>
      </c>
      <c r="K127" s="66">
        <v>431257.54</v>
      </c>
      <c r="L127" s="66">
        <v>540217.49</v>
      </c>
      <c r="M127" s="66">
        <v>422081.41</v>
      </c>
      <c r="N127" s="66">
        <v>371975.01</v>
      </c>
      <c r="O127" s="66">
        <v>530306.80000000005</v>
      </c>
      <c r="P127" s="66">
        <v>400182.29</v>
      </c>
      <c r="Q127" s="66">
        <v>338267.49</v>
      </c>
      <c r="R127" s="66">
        <v>441493.14</v>
      </c>
      <c r="S127" s="66">
        <f t="shared" si="3"/>
        <v>4932159.92</v>
      </c>
    </row>
    <row r="128" spans="1:19" x14ac:dyDescent="0.25">
      <c r="A128" s="44" t="str">
        <f t="shared" si="2"/>
        <v>507</v>
      </c>
      <c r="B128" s="41" t="s">
        <v>173</v>
      </c>
      <c r="C128" s="41" t="s">
        <v>1326</v>
      </c>
      <c r="D128" s="211" t="s">
        <v>717</v>
      </c>
      <c r="E128" s="66" t="s">
        <v>718</v>
      </c>
      <c r="F128" s="66">
        <v>0</v>
      </c>
      <c r="G128" s="66">
        <v>0</v>
      </c>
      <c r="H128" s="66">
        <v>26948.12</v>
      </c>
      <c r="I128" s="66">
        <v>0</v>
      </c>
      <c r="J128" s="66">
        <v>0</v>
      </c>
      <c r="K128" s="66">
        <v>0</v>
      </c>
      <c r="L128" s="66">
        <v>0</v>
      </c>
      <c r="M128" s="66">
        <v>0</v>
      </c>
      <c r="N128" s="66">
        <v>0</v>
      </c>
      <c r="O128" s="66">
        <v>0</v>
      </c>
      <c r="P128" s="66">
        <v>0</v>
      </c>
      <c r="Q128" s="66">
        <v>0</v>
      </c>
      <c r="R128" s="66">
        <v>0</v>
      </c>
      <c r="S128" s="66">
        <f t="shared" si="3"/>
        <v>26948.12</v>
      </c>
    </row>
    <row r="129" spans="1:19" x14ac:dyDescent="0.25">
      <c r="A129" s="44" t="str">
        <f t="shared" si="2"/>
        <v>509</v>
      </c>
      <c r="B129" s="41" t="s">
        <v>173</v>
      </c>
      <c r="C129" s="41" t="s">
        <v>1326</v>
      </c>
      <c r="D129" s="211" t="s">
        <v>719</v>
      </c>
      <c r="E129" s="66" t="s">
        <v>720</v>
      </c>
      <c r="F129" s="66">
        <v>0</v>
      </c>
      <c r="G129" s="66">
        <v>-4.4000000000000004</v>
      </c>
      <c r="H129" s="66">
        <v>0</v>
      </c>
      <c r="I129" s="66">
        <v>0</v>
      </c>
      <c r="J129" s="66">
        <v>-5.83</v>
      </c>
      <c r="K129" s="66">
        <v>0</v>
      </c>
      <c r="L129" s="66">
        <v>0</v>
      </c>
      <c r="M129" s="66">
        <v>-1.37</v>
      </c>
      <c r="N129" s="66">
        <v>0</v>
      </c>
      <c r="O129" s="66">
        <v>0</v>
      </c>
      <c r="P129" s="66">
        <v>-4.8</v>
      </c>
      <c r="Q129" s="66">
        <v>48100.41</v>
      </c>
      <c r="R129" s="66">
        <v>0</v>
      </c>
      <c r="S129" s="66">
        <f t="shared" si="3"/>
        <v>48084.01</v>
      </c>
    </row>
    <row r="130" spans="1:19" x14ac:dyDescent="0.25">
      <c r="A130" s="44" t="str">
        <f t="shared" si="2"/>
        <v>510</v>
      </c>
      <c r="B130" s="41" t="s">
        <v>173</v>
      </c>
      <c r="C130" s="41" t="s">
        <v>1326</v>
      </c>
      <c r="D130" s="211" t="s">
        <v>721</v>
      </c>
      <c r="E130" s="66" t="s">
        <v>722</v>
      </c>
      <c r="F130" s="66">
        <v>0</v>
      </c>
      <c r="G130" s="66">
        <v>0</v>
      </c>
      <c r="H130" s="66">
        <v>0</v>
      </c>
      <c r="I130" s="66">
        <v>0</v>
      </c>
      <c r="J130" s="66">
        <v>0</v>
      </c>
      <c r="K130" s="66">
        <v>0</v>
      </c>
      <c r="L130" s="66">
        <v>0</v>
      </c>
      <c r="M130" s="66">
        <v>134.38999999999999</v>
      </c>
      <c r="N130" s="66">
        <v>2965.32</v>
      </c>
      <c r="O130" s="66">
        <v>-3681.25</v>
      </c>
      <c r="P130" s="66">
        <v>0</v>
      </c>
      <c r="Q130" s="66">
        <v>0</v>
      </c>
      <c r="R130" s="66">
        <v>0</v>
      </c>
      <c r="S130" s="66">
        <f t="shared" si="3"/>
        <v>-581.54</v>
      </c>
    </row>
    <row r="131" spans="1:19" x14ac:dyDescent="0.25">
      <c r="A131" s="44" t="str">
        <f t="shared" si="2"/>
        <v>511</v>
      </c>
      <c r="B131" s="41" t="s">
        <v>173</v>
      </c>
      <c r="C131" s="41" t="s">
        <v>1326</v>
      </c>
      <c r="D131" s="211" t="s">
        <v>723</v>
      </c>
      <c r="E131" s="66" t="s">
        <v>724</v>
      </c>
      <c r="F131" s="66">
        <v>841959.73</v>
      </c>
      <c r="G131" s="66">
        <v>-44454.25</v>
      </c>
      <c r="H131" s="66">
        <v>251034.4</v>
      </c>
      <c r="I131" s="66">
        <v>339413.44</v>
      </c>
      <c r="J131" s="66">
        <v>153953.35</v>
      </c>
      <c r="K131" s="66">
        <v>512386.7</v>
      </c>
      <c r="L131" s="66">
        <v>548170.54</v>
      </c>
      <c r="M131" s="66">
        <v>463955.15</v>
      </c>
      <c r="N131" s="66">
        <v>257389.63</v>
      </c>
      <c r="O131" s="66">
        <v>312062.21000000002</v>
      </c>
      <c r="P131" s="66">
        <v>302855.15999999997</v>
      </c>
      <c r="Q131" s="66">
        <v>341008.13</v>
      </c>
      <c r="R131" s="66">
        <v>657160.77</v>
      </c>
      <c r="S131" s="66">
        <f t="shared" si="3"/>
        <v>4094935.23</v>
      </c>
    </row>
    <row r="132" spans="1:19" x14ac:dyDescent="0.25">
      <c r="A132" s="44" t="str">
        <f t="shared" si="2"/>
        <v>512</v>
      </c>
      <c r="B132" s="41" t="s">
        <v>173</v>
      </c>
      <c r="C132" s="41" t="s">
        <v>1326</v>
      </c>
      <c r="D132" s="211" t="s">
        <v>725</v>
      </c>
      <c r="E132" s="66" t="s">
        <v>726</v>
      </c>
      <c r="F132" s="66">
        <v>803522.36</v>
      </c>
      <c r="G132" s="66">
        <v>1121838.3</v>
      </c>
      <c r="H132" s="66">
        <v>1325065.07</v>
      </c>
      <c r="I132" s="66">
        <v>479732.32</v>
      </c>
      <c r="J132" s="66">
        <v>2023321.18</v>
      </c>
      <c r="K132" s="66">
        <v>2077856.02</v>
      </c>
      <c r="L132" s="66">
        <v>1196931.98</v>
      </c>
      <c r="M132" s="66">
        <v>1045013.58</v>
      </c>
      <c r="N132" s="66">
        <v>1769555.75</v>
      </c>
      <c r="O132" s="66">
        <v>1199942.51</v>
      </c>
      <c r="P132" s="66">
        <v>878214.43</v>
      </c>
      <c r="Q132" s="66">
        <v>931509.05</v>
      </c>
      <c r="R132" s="66">
        <v>1109031.02</v>
      </c>
      <c r="S132" s="66">
        <f t="shared" si="3"/>
        <v>15158011.210000001</v>
      </c>
    </row>
    <row r="133" spans="1:19" x14ac:dyDescent="0.25">
      <c r="A133" s="44" t="str">
        <f t="shared" si="2"/>
        <v>513</v>
      </c>
      <c r="B133" s="41" t="s">
        <v>173</v>
      </c>
      <c r="C133" s="41" t="s">
        <v>1326</v>
      </c>
      <c r="D133" s="211" t="s">
        <v>727</v>
      </c>
      <c r="E133" s="66" t="s">
        <v>728</v>
      </c>
      <c r="F133" s="66">
        <v>397774.65</v>
      </c>
      <c r="G133" s="66">
        <v>394606.21</v>
      </c>
      <c r="H133" s="66">
        <v>254596.09</v>
      </c>
      <c r="I133" s="66">
        <v>39380.49</v>
      </c>
      <c r="J133" s="66">
        <v>959233.36</v>
      </c>
      <c r="K133" s="66">
        <v>-65123.839999999997</v>
      </c>
      <c r="L133" s="66">
        <v>143662.54999999999</v>
      </c>
      <c r="M133" s="66">
        <v>628550.78</v>
      </c>
      <c r="N133" s="66">
        <v>-100781.15</v>
      </c>
      <c r="O133" s="66">
        <v>290581.08</v>
      </c>
      <c r="P133" s="66">
        <v>-267941.96999999997</v>
      </c>
      <c r="Q133" s="66">
        <v>404369.86</v>
      </c>
      <c r="R133" s="66">
        <v>42704.3</v>
      </c>
      <c r="S133" s="66">
        <f t="shared" si="3"/>
        <v>2723837.7599999993</v>
      </c>
    </row>
    <row r="134" spans="1:19" x14ac:dyDescent="0.25">
      <c r="A134" s="44" t="str">
        <f t="shared" si="2"/>
        <v>514</v>
      </c>
      <c r="B134" s="41" t="s">
        <v>173</v>
      </c>
      <c r="C134" s="41" t="s">
        <v>1326</v>
      </c>
      <c r="D134" s="211" t="s">
        <v>729</v>
      </c>
      <c r="E134" s="66" t="s">
        <v>730</v>
      </c>
      <c r="F134" s="66">
        <v>403623.27</v>
      </c>
      <c r="G134" s="66">
        <v>112078.69</v>
      </c>
      <c r="H134" s="66">
        <v>279406.71999999997</v>
      </c>
      <c r="I134" s="66">
        <v>412700.9</v>
      </c>
      <c r="J134" s="66">
        <v>-143877.32</v>
      </c>
      <c r="K134" s="66">
        <v>196862.23</v>
      </c>
      <c r="L134" s="66">
        <v>167966.78</v>
      </c>
      <c r="M134" s="66">
        <v>279838.03000000003</v>
      </c>
      <c r="N134" s="66">
        <v>124575.61</v>
      </c>
      <c r="O134" s="66">
        <v>320805.12</v>
      </c>
      <c r="P134" s="66">
        <v>378836.54</v>
      </c>
      <c r="Q134" s="66">
        <v>311085.68</v>
      </c>
      <c r="R134" s="66">
        <v>271703.40999999997</v>
      </c>
      <c r="S134" s="66">
        <f t="shared" si="3"/>
        <v>2711982.3900000006</v>
      </c>
    </row>
    <row r="135" spans="1:19" x14ac:dyDescent="0.25">
      <c r="A135" s="44" t="str">
        <f t="shared" si="2"/>
        <v>546</v>
      </c>
      <c r="B135" s="41" t="s">
        <v>173</v>
      </c>
      <c r="C135" s="41" t="s">
        <v>1326</v>
      </c>
      <c r="D135" s="211" t="s">
        <v>781</v>
      </c>
      <c r="E135" s="66" t="s">
        <v>782</v>
      </c>
      <c r="F135" s="66">
        <v>0</v>
      </c>
      <c r="G135" s="66">
        <v>0</v>
      </c>
      <c r="H135" s="66">
        <v>0</v>
      </c>
      <c r="I135" s="66">
        <v>0</v>
      </c>
      <c r="J135" s="66">
        <v>0</v>
      </c>
      <c r="K135" s="66">
        <v>0</v>
      </c>
      <c r="L135" s="66">
        <v>0</v>
      </c>
      <c r="M135" s="66">
        <v>0</v>
      </c>
      <c r="N135" s="66">
        <v>7612.94</v>
      </c>
      <c r="O135" s="66">
        <v>0</v>
      </c>
      <c r="P135" s="66">
        <v>0</v>
      </c>
      <c r="Q135" s="66">
        <v>1966.27</v>
      </c>
      <c r="R135" s="66">
        <v>4879.5600000000004</v>
      </c>
      <c r="S135" s="66">
        <f t="shared" si="3"/>
        <v>14458.77</v>
      </c>
    </row>
    <row r="136" spans="1:19" x14ac:dyDescent="0.25">
      <c r="A136" s="44" t="str">
        <f t="shared" si="2"/>
        <v>547</v>
      </c>
      <c r="B136" s="41" t="s">
        <v>173</v>
      </c>
      <c r="C136" s="41" t="s">
        <v>1326</v>
      </c>
      <c r="D136" s="211" t="s">
        <v>783</v>
      </c>
      <c r="E136" s="66" t="s">
        <v>784</v>
      </c>
      <c r="F136" s="66">
        <v>75198953.239999995</v>
      </c>
      <c r="G136" s="66">
        <v>50240492.719999999</v>
      </c>
      <c r="H136" s="66">
        <v>32673227.670000002</v>
      </c>
      <c r="I136" s="66">
        <v>33434167.07</v>
      </c>
      <c r="J136" s="66">
        <v>32863162.710000001</v>
      </c>
      <c r="K136" s="66">
        <v>40468362.100000001</v>
      </c>
      <c r="L136" s="66">
        <v>42715983.770000003</v>
      </c>
      <c r="M136" s="66">
        <v>51114230.219999999</v>
      </c>
      <c r="N136" s="66">
        <v>51836176.020000003</v>
      </c>
      <c r="O136" s="66">
        <v>41356801.840000004</v>
      </c>
      <c r="P136" s="66">
        <v>39104697.780000001</v>
      </c>
      <c r="Q136" s="66">
        <v>35271844.759999998</v>
      </c>
      <c r="R136" s="66">
        <v>34447368.649999999</v>
      </c>
      <c r="S136" s="66">
        <f t="shared" si="3"/>
        <v>485526515.30999994</v>
      </c>
    </row>
    <row r="137" spans="1:19" x14ac:dyDescent="0.25">
      <c r="A137" s="44" t="str">
        <f t="shared" si="2"/>
        <v>548</v>
      </c>
      <c r="B137" s="41" t="s">
        <v>173</v>
      </c>
      <c r="C137" s="41" t="s">
        <v>1326</v>
      </c>
      <c r="D137" s="211" t="s">
        <v>785</v>
      </c>
      <c r="E137" s="66" t="s">
        <v>786</v>
      </c>
      <c r="F137" s="66">
        <v>2585723.6</v>
      </c>
      <c r="G137" s="66">
        <v>2328209.42</v>
      </c>
      <c r="H137" s="66">
        <v>1861814.81</v>
      </c>
      <c r="I137" s="66">
        <v>2314187.9500000002</v>
      </c>
      <c r="J137" s="66">
        <v>2018698.19</v>
      </c>
      <c r="K137" s="66">
        <v>1947403.83</v>
      </c>
      <c r="L137" s="66">
        <v>1699006.33</v>
      </c>
      <c r="M137" s="66">
        <v>2305226.5699999998</v>
      </c>
      <c r="N137" s="66">
        <v>2354604.4500000002</v>
      </c>
      <c r="O137" s="66">
        <v>2718807.89</v>
      </c>
      <c r="P137" s="66">
        <v>2928709.92</v>
      </c>
      <c r="Q137" s="66">
        <v>2842167.34</v>
      </c>
      <c r="R137" s="66">
        <v>220348.29</v>
      </c>
      <c r="S137" s="66">
        <f t="shared" si="3"/>
        <v>25539184.989999998</v>
      </c>
    </row>
    <row r="138" spans="1:19" x14ac:dyDescent="0.25">
      <c r="A138" s="44" t="str">
        <f t="shared" si="2"/>
        <v>549</v>
      </c>
      <c r="B138" s="41" t="s">
        <v>173</v>
      </c>
      <c r="C138" s="41" t="s">
        <v>1326</v>
      </c>
      <c r="D138" s="211" t="s">
        <v>789</v>
      </c>
      <c r="E138" s="66" t="s">
        <v>790</v>
      </c>
      <c r="F138" s="66">
        <v>972562.7</v>
      </c>
      <c r="G138" s="66">
        <v>707055.27</v>
      </c>
      <c r="H138" s="66">
        <v>802142.89</v>
      </c>
      <c r="I138" s="66">
        <v>623624.11</v>
      </c>
      <c r="J138" s="66">
        <v>645299.78</v>
      </c>
      <c r="K138" s="66">
        <v>756222.51</v>
      </c>
      <c r="L138" s="66">
        <v>645736.93000000005</v>
      </c>
      <c r="M138" s="66">
        <v>817975.87</v>
      </c>
      <c r="N138" s="66">
        <v>595931.27</v>
      </c>
      <c r="O138" s="66">
        <v>654539.44999999995</v>
      </c>
      <c r="P138" s="66">
        <v>805900.78</v>
      </c>
      <c r="Q138" s="66">
        <v>-399755.02</v>
      </c>
      <c r="R138" s="66">
        <v>750854.24</v>
      </c>
      <c r="S138" s="66">
        <f t="shared" si="3"/>
        <v>7405528.0800000001</v>
      </c>
    </row>
    <row r="139" spans="1:19" x14ac:dyDescent="0.25">
      <c r="A139" s="44" t="str">
        <f t="shared" si="2"/>
        <v>552</v>
      </c>
      <c r="B139" s="41" t="s">
        <v>173</v>
      </c>
      <c r="C139" s="41" t="s">
        <v>1326</v>
      </c>
      <c r="D139" s="211" t="s">
        <v>795</v>
      </c>
      <c r="E139" s="66" t="s">
        <v>796</v>
      </c>
      <c r="F139" s="66">
        <v>185201.16</v>
      </c>
      <c r="G139" s="66">
        <v>276541.3</v>
      </c>
      <c r="H139" s="66">
        <v>123488.77</v>
      </c>
      <c r="I139" s="66">
        <v>157784.03</v>
      </c>
      <c r="J139" s="66">
        <v>114956.21</v>
      </c>
      <c r="K139" s="66">
        <v>113927.27</v>
      </c>
      <c r="L139" s="66">
        <v>133445.57</v>
      </c>
      <c r="M139" s="66">
        <v>118585.44</v>
      </c>
      <c r="N139" s="66">
        <v>174610.14</v>
      </c>
      <c r="O139" s="66">
        <v>90517.18</v>
      </c>
      <c r="P139" s="66">
        <v>40762.269999999997</v>
      </c>
      <c r="Q139" s="66">
        <v>121061.81</v>
      </c>
      <c r="R139" s="66">
        <v>43612.61</v>
      </c>
      <c r="S139" s="66">
        <f t="shared" si="3"/>
        <v>1509292.6</v>
      </c>
    </row>
    <row r="140" spans="1:19" x14ac:dyDescent="0.25">
      <c r="A140" s="44" t="str">
        <f t="shared" si="2"/>
        <v>553</v>
      </c>
      <c r="B140" s="41" t="s">
        <v>173</v>
      </c>
      <c r="C140" s="41" t="s">
        <v>1326</v>
      </c>
      <c r="D140" s="211" t="s">
        <v>797</v>
      </c>
      <c r="E140" s="66" t="s">
        <v>798</v>
      </c>
      <c r="F140" s="66">
        <v>1369939.65</v>
      </c>
      <c r="G140" s="66">
        <v>1627401.36</v>
      </c>
      <c r="H140" s="66">
        <v>248339.4</v>
      </c>
      <c r="I140" s="66">
        <v>1624464.31</v>
      </c>
      <c r="J140" s="66">
        <v>1657399.13</v>
      </c>
      <c r="K140" s="66">
        <v>1322940.78</v>
      </c>
      <c r="L140" s="66">
        <v>1912951.11</v>
      </c>
      <c r="M140" s="66">
        <v>1102565.75</v>
      </c>
      <c r="N140" s="66">
        <v>1227696.57</v>
      </c>
      <c r="O140" s="66">
        <v>1914314.63</v>
      </c>
      <c r="P140" s="66">
        <v>1942690.2</v>
      </c>
      <c r="Q140" s="66">
        <v>2226319.15</v>
      </c>
      <c r="R140" s="66">
        <v>2417400.63</v>
      </c>
      <c r="S140" s="66">
        <f t="shared" si="3"/>
        <v>19224483.019999996</v>
      </c>
    </row>
    <row r="141" spans="1:19" x14ac:dyDescent="0.25">
      <c r="A141" s="44" t="str">
        <f t="shared" si="2"/>
        <v>554</v>
      </c>
      <c r="B141" s="41" t="s">
        <v>173</v>
      </c>
      <c r="C141" s="41" t="s">
        <v>1326</v>
      </c>
      <c r="D141" s="211" t="s">
        <v>801</v>
      </c>
      <c r="E141" s="66" t="s">
        <v>802</v>
      </c>
      <c r="F141" s="66">
        <v>62276.08</v>
      </c>
      <c r="G141" s="66">
        <v>110564.18</v>
      </c>
      <c r="H141" s="66">
        <v>147938.25</v>
      </c>
      <c r="I141" s="66">
        <v>27267.1</v>
      </c>
      <c r="J141" s="66">
        <v>126151.83</v>
      </c>
      <c r="K141" s="66">
        <v>44139.7</v>
      </c>
      <c r="L141" s="66">
        <v>225927.71</v>
      </c>
      <c r="M141" s="66">
        <v>130141.38</v>
      </c>
      <c r="N141" s="66">
        <v>134354.20000000001</v>
      </c>
      <c r="O141" s="66">
        <v>84103.58</v>
      </c>
      <c r="P141" s="66">
        <v>106396.02</v>
      </c>
      <c r="Q141" s="66">
        <v>51901.41</v>
      </c>
      <c r="R141" s="66">
        <v>127042.52</v>
      </c>
      <c r="S141" s="66">
        <f t="shared" si="3"/>
        <v>1315927.8799999999</v>
      </c>
    </row>
    <row r="142" spans="1:19" x14ac:dyDescent="0.25">
      <c r="A142" s="44" t="str">
        <f t="shared" ref="A142:A194" si="4">LEFT(RIGHT(D142,6),3)</f>
        <v>555</v>
      </c>
      <c r="B142" s="41" t="s">
        <v>173</v>
      </c>
      <c r="C142" s="41" t="s">
        <v>1326</v>
      </c>
      <c r="D142" s="211" t="s">
        <v>803</v>
      </c>
      <c r="E142" s="66" t="s">
        <v>804</v>
      </c>
      <c r="F142" s="66">
        <v>4689938.04</v>
      </c>
      <c r="G142" s="66">
        <v>2489910.41</v>
      </c>
      <c r="H142" s="66">
        <v>2765893.8</v>
      </c>
      <c r="I142" s="66">
        <v>4009525.67</v>
      </c>
      <c r="J142" s="66">
        <v>11199479.76</v>
      </c>
      <c r="K142" s="66">
        <v>8733450.5099999998</v>
      </c>
      <c r="L142" s="66">
        <v>4928107.9000000004</v>
      </c>
      <c r="M142" s="66">
        <v>7064061.2000000002</v>
      </c>
      <c r="N142" s="66">
        <v>7736922.2300000004</v>
      </c>
      <c r="O142" s="66">
        <v>16248431.810000001</v>
      </c>
      <c r="P142" s="66">
        <v>6423163.1799999997</v>
      </c>
      <c r="Q142" s="66">
        <v>3968945.4</v>
      </c>
      <c r="R142" s="66">
        <v>2207516.41</v>
      </c>
      <c r="S142" s="66">
        <f t="shared" ref="S142:S194" si="5">SUM(G142:R142)</f>
        <v>77775408.280000001</v>
      </c>
    </row>
    <row r="143" spans="1:19" x14ac:dyDescent="0.25">
      <c r="A143" s="44" t="str">
        <f t="shared" si="4"/>
        <v>556</v>
      </c>
      <c r="B143" s="41" t="s">
        <v>173</v>
      </c>
      <c r="C143" s="41" t="s">
        <v>1326</v>
      </c>
      <c r="D143" s="211" t="s">
        <v>805</v>
      </c>
      <c r="E143" s="66" t="s">
        <v>806</v>
      </c>
      <c r="F143" s="66">
        <v>59793.58</v>
      </c>
      <c r="G143" s="66">
        <v>55374.01</v>
      </c>
      <c r="H143" s="66">
        <v>41213.040000000001</v>
      </c>
      <c r="I143" s="66">
        <v>55103.15</v>
      </c>
      <c r="J143" s="66">
        <v>47187.9</v>
      </c>
      <c r="K143" s="66">
        <v>51754.92</v>
      </c>
      <c r="L143" s="66">
        <v>48320.36</v>
      </c>
      <c r="M143" s="66">
        <v>57629.49</v>
      </c>
      <c r="N143" s="66">
        <v>52555.92</v>
      </c>
      <c r="O143" s="66">
        <v>48431.199999999997</v>
      </c>
      <c r="P143" s="66">
        <v>53702.83</v>
      </c>
      <c r="Q143" s="66">
        <v>60393.27</v>
      </c>
      <c r="R143" s="66">
        <v>54250.11</v>
      </c>
      <c r="S143" s="66">
        <f t="shared" si="5"/>
        <v>625916.19999999995</v>
      </c>
    </row>
    <row r="144" spans="1:19" x14ac:dyDescent="0.25">
      <c r="A144" s="44" t="str">
        <f t="shared" si="4"/>
        <v>560</v>
      </c>
      <c r="B144" s="41" t="s">
        <v>173</v>
      </c>
      <c r="C144" s="41" t="s">
        <v>1326</v>
      </c>
      <c r="D144" s="211" t="s">
        <v>809</v>
      </c>
      <c r="E144" s="66" t="s">
        <v>810</v>
      </c>
      <c r="F144" s="66">
        <v>132216.85</v>
      </c>
      <c r="G144" s="66">
        <v>188727.84</v>
      </c>
      <c r="H144" s="66">
        <v>162547.98000000001</v>
      </c>
      <c r="I144" s="66">
        <v>-41004.28</v>
      </c>
      <c r="J144" s="66">
        <v>113728.17</v>
      </c>
      <c r="K144" s="66">
        <v>72885.03</v>
      </c>
      <c r="L144" s="66">
        <v>96772.479999999996</v>
      </c>
      <c r="M144" s="66">
        <v>96693.53</v>
      </c>
      <c r="N144" s="66">
        <v>72628.23</v>
      </c>
      <c r="O144" s="66">
        <v>89815.44</v>
      </c>
      <c r="P144" s="66">
        <v>83379.12</v>
      </c>
      <c r="Q144" s="66">
        <v>71641.960000000006</v>
      </c>
      <c r="R144" s="66">
        <v>44187.81</v>
      </c>
      <c r="S144" s="66">
        <f t="shared" si="5"/>
        <v>1052003.3099999998</v>
      </c>
    </row>
    <row r="145" spans="1:19" x14ac:dyDescent="0.25">
      <c r="A145" s="44" t="str">
        <f t="shared" si="4"/>
        <v>561</v>
      </c>
      <c r="B145" s="41" t="s">
        <v>173</v>
      </c>
      <c r="C145" s="41" t="s">
        <v>1326</v>
      </c>
      <c r="D145" s="211" t="s">
        <v>813</v>
      </c>
      <c r="E145" s="66" t="s">
        <v>814</v>
      </c>
      <c r="F145" s="66">
        <v>7898.42</v>
      </c>
      <c r="G145" s="66">
        <v>7713.49</v>
      </c>
      <c r="H145" s="66">
        <v>5439.17</v>
      </c>
      <c r="I145" s="66">
        <v>7542.16</v>
      </c>
      <c r="J145" s="66">
        <v>6055.93</v>
      </c>
      <c r="K145" s="66">
        <v>6664.94</v>
      </c>
      <c r="L145" s="66">
        <v>6153.17</v>
      </c>
      <c r="M145" s="66">
        <v>7633.18</v>
      </c>
      <c r="N145" s="66">
        <v>6628.58</v>
      </c>
      <c r="O145" s="66">
        <v>6134.13</v>
      </c>
      <c r="P145" s="66">
        <v>6560.56</v>
      </c>
      <c r="Q145" s="66">
        <v>7762.3</v>
      </c>
      <c r="R145" s="66">
        <v>8355.2800000000007</v>
      </c>
      <c r="S145" s="66">
        <f t="shared" si="5"/>
        <v>82642.89</v>
      </c>
    </row>
    <row r="146" spans="1:19" x14ac:dyDescent="0.25">
      <c r="A146" s="44" t="str">
        <f t="shared" si="4"/>
        <v>561</v>
      </c>
      <c r="B146" s="41" t="s">
        <v>173</v>
      </c>
      <c r="C146" s="41" t="s">
        <v>1326</v>
      </c>
      <c r="D146" s="211" t="s">
        <v>815</v>
      </c>
      <c r="E146" s="66" t="s">
        <v>816</v>
      </c>
      <c r="F146" s="66">
        <v>150173.9</v>
      </c>
      <c r="G146" s="66">
        <v>139020.1</v>
      </c>
      <c r="H146" s="66">
        <v>101412.54</v>
      </c>
      <c r="I146" s="66">
        <v>132880.75</v>
      </c>
      <c r="J146" s="66">
        <v>113144.97</v>
      </c>
      <c r="K146" s="66">
        <v>134392.91</v>
      </c>
      <c r="L146" s="66">
        <v>113319.56</v>
      </c>
      <c r="M146" s="66">
        <v>123041.88</v>
      </c>
      <c r="N146" s="66">
        <v>120294.62</v>
      </c>
      <c r="O146" s="66">
        <v>107196.07</v>
      </c>
      <c r="P146" s="66">
        <v>131673.88</v>
      </c>
      <c r="Q146" s="66">
        <v>154637.07999999999</v>
      </c>
      <c r="R146" s="66">
        <v>136933.29</v>
      </c>
      <c r="S146" s="66">
        <f t="shared" si="5"/>
        <v>1507947.6500000004</v>
      </c>
    </row>
    <row r="147" spans="1:19" x14ac:dyDescent="0.25">
      <c r="A147" s="44" t="str">
        <f t="shared" si="4"/>
        <v>561</v>
      </c>
      <c r="B147" s="41" t="s">
        <v>173</v>
      </c>
      <c r="C147" s="41" t="s">
        <v>1326</v>
      </c>
      <c r="D147" s="211" t="s">
        <v>817</v>
      </c>
      <c r="E147" s="66" t="s">
        <v>818</v>
      </c>
      <c r="F147" s="66">
        <v>92068.46</v>
      </c>
      <c r="G147" s="66">
        <v>84427.5</v>
      </c>
      <c r="H147" s="66">
        <v>69533.990000000005</v>
      </c>
      <c r="I147" s="66">
        <v>85617.59</v>
      </c>
      <c r="J147" s="66">
        <v>74289.98</v>
      </c>
      <c r="K147" s="66">
        <v>82447.73</v>
      </c>
      <c r="L147" s="66">
        <v>75405.97</v>
      </c>
      <c r="M147" s="66">
        <v>88362.48</v>
      </c>
      <c r="N147" s="66">
        <v>83445.100000000006</v>
      </c>
      <c r="O147" s="66">
        <v>71978.44</v>
      </c>
      <c r="P147" s="66">
        <v>81008.28</v>
      </c>
      <c r="Q147" s="66">
        <v>91788.78</v>
      </c>
      <c r="R147" s="66">
        <v>81303.87</v>
      </c>
      <c r="S147" s="66">
        <f t="shared" si="5"/>
        <v>969609.71000000008</v>
      </c>
    </row>
    <row r="148" spans="1:19" x14ac:dyDescent="0.25">
      <c r="A148" s="44" t="str">
        <f t="shared" si="4"/>
        <v>561</v>
      </c>
      <c r="B148" s="41" t="s">
        <v>173</v>
      </c>
      <c r="C148" s="41" t="s">
        <v>1326</v>
      </c>
      <c r="D148" s="211" t="s">
        <v>827</v>
      </c>
      <c r="E148" s="66" t="s">
        <v>828</v>
      </c>
      <c r="F148" s="66">
        <v>0</v>
      </c>
      <c r="G148" s="66">
        <v>207873.91</v>
      </c>
      <c r="H148" s="66">
        <v>0</v>
      </c>
      <c r="I148" s="66">
        <v>207873.91</v>
      </c>
      <c r="J148" s="66">
        <v>0</v>
      </c>
      <c r="K148" s="66">
        <v>0</v>
      </c>
      <c r="L148" s="66">
        <v>207873.91</v>
      </c>
      <c r="M148" s="66">
        <v>0</v>
      </c>
      <c r="N148" s="66">
        <v>0</v>
      </c>
      <c r="O148" s="66">
        <v>207873.91</v>
      </c>
      <c r="P148" s="66">
        <v>0</v>
      </c>
      <c r="Q148" s="66">
        <v>0</v>
      </c>
      <c r="R148" s="66">
        <v>0</v>
      </c>
      <c r="S148" s="66">
        <f t="shared" si="5"/>
        <v>831495.64</v>
      </c>
    </row>
    <row r="149" spans="1:19" x14ac:dyDescent="0.25">
      <c r="A149" s="44" t="str">
        <f t="shared" si="4"/>
        <v>562</v>
      </c>
      <c r="B149" s="41" t="s">
        <v>173</v>
      </c>
      <c r="C149" s="41" t="s">
        <v>1326</v>
      </c>
      <c r="D149" s="211" t="s">
        <v>829</v>
      </c>
      <c r="E149" s="66" t="s">
        <v>830</v>
      </c>
      <c r="F149" s="66">
        <v>163612.74</v>
      </c>
      <c r="G149" s="66">
        <v>126318.19</v>
      </c>
      <c r="H149" s="66">
        <v>102937.49</v>
      </c>
      <c r="I149" s="66">
        <v>108490.65</v>
      </c>
      <c r="J149" s="66">
        <v>78865.42</v>
      </c>
      <c r="K149" s="66">
        <v>117433.59</v>
      </c>
      <c r="L149" s="66">
        <v>121772.48</v>
      </c>
      <c r="M149" s="66">
        <v>160415.14000000001</v>
      </c>
      <c r="N149" s="66">
        <v>139388.87</v>
      </c>
      <c r="O149" s="66">
        <v>179314.34</v>
      </c>
      <c r="P149" s="66">
        <v>171200.56</v>
      </c>
      <c r="Q149" s="66">
        <v>127124.21</v>
      </c>
      <c r="R149" s="66">
        <v>181130.12</v>
      </c>
      <c r="S149" s="66">
        <f t="shared" si="5"/>
        <v>1614391.06</v>
      </c>
    </row>
    <row r="150" spans="1:19" x14ac:dyDescent="0.25">
      <c r="A150" s="44" t="str">
        <f t="shared" si="4"/>
        <v>563</v>
      </c>
      <c r="B150" s="41" t="s">
        <v>173</v>
      </c>
      <c r="C150" s="41" t="s">
        <v>1326</v>
      </c>
      <c r="D150" s="211" t="s">
        <v>831</v>
      </c>
      <c r="E150" s="66" t="s">
        <v>832</v>
      </c>
      <c r="F150" s="66">
        <v>9302.4599999999991</v>
      </c>
      <c r="G150" s="66">
        <v>8809.58</v>
      </c>
      <c r="H150" s="66">
        <v>4553.92</v>
      </c>
      <c r="I150" s="66">
        <v>8004.27</v>
      </c>
      <c r="J150" s="66">
        <v>14574.54</v>
      </c>
      <c r="K150" s="66">
        <v>15977.75</v>
      </c>
      <c r="L150" s="66">
        <v>146876.01</v>
      </c>
      <c r="M150" s="66">
        <v>9594.26</v>
      </c>
      <c r="N150" s="66">
        <v>33633.769999999997</v>
      </c>
      <c r="O150" s="66">
        <v>229455.52</v>
      </c>
      <c r="P150" s="66">
        <v>13451.49</v>
      </c>
      <c r="Q150" s="66">
        <v>12011.03</v>
      </c>
      <c r="R150" s="66">
        <v>16595.77</v>
      </c>
      <c r="S150" s="66">
        <f t="shared" si="5"/>
        <v>513537.91000000003</v>
      </c>
    </row>
    <row r="151" spans="1:19" x14ac:dyDescent="0.25">
      <c r="A151" s="44" t="str">
        <f t="shared" si="4"/>
        <v>566</v>
      </c>
      <c r="B151" s="41" t="s">
        <v>173</v>
      </c>
      <c r="C151" s="41" t="s">
        <v>1326</v>
      </c>
      <c r="D151" s="211" t="s">
        <v>837</v>
      </c>
      <c r="E151" s="66" t="s">
        <v>838</v>
      </c>
      <c r="F151" s="66">
        <v>102219.64</v>
      </c>
      <c r="G151" s="66">
        <v>103851.27</v>
      </c>
      <c r="H151" s="66">
        <v>102942.68</v>
      </c>
      <c r="I151" s="66">
        <v>150689.69</v>
      </c>
      <c r="J151" s="66">
        <v>303454.34000000003</v>
      </c>
      <c r="K151" s="66">
        <v>349036.83</v>
      </c>
      <c r="L151" s="66">
        <v>-99971.86</v>
      </c>
      <c r="M151" s="66">
        <v>116004.1</v>
      </c>
      <c r="N151" s="66">
        <v>123036.87</v>
      </c>
      <c r="O151" s="66">
        <v>296630.49</v>
      </c>
      <c r="P151" s="66">
        <v>126291.18</v>
      </c>
      <c r="Q151" s="66">
        <v>119145.44</v>
      </c>
      <c r="R151" s="66">
        <v>282308.78999999998</v>
      </c>
      <c r="S151" s="66">
        <f t="shared" si="5"/>
        <v>1973419.8199999998</v>
      </c>
    </row>
    <row r="152" spans="1:19" x14ac:dyDescent="0.25">
      <c r="A152" s="44" t="str">
        <f t="shared" si="4"/>
        <v>567</v>
      </c>
      <c r="B152" s="41" t="s">
        <v>173</v>
      </c>
      <c r="C152" s="41" t="s">
        <v>1326</v>
      </c>
      <c r="D152" s="211" t="s">
        <v>839</v>
      </c>
      <c r="E152" s="66" t="s">
        <v>840</v>
      </c>
      <c r="F152" s="66">
        <v>0</v>
      </c>
      <c r="G152" s="66">
        <v>0</v>
      </c>
      <c r="H152" s="66">
        <v>0</v>
      </c>
      <c r="I152" s="66">
        <v>0</v>
      </c>
      <c r="J152" s="66">
        <v>0</v>
      </c>
      <c r="K152" s="66">
        <v>2308.92</v>
      </c>
      <c r="L152" s="66">
        <v>0</v>
      </c>
      <c r="M152" s="66">
        <v>19204</v>
      </c>
      <c r="N152" s="66">
        <v>0</v>
      </c>
      <c r="O152" s="66">
        <v>0</v>
      </c>
      <c r="P152" s="66">
        <v>0</v>
      </c>
      <c r="Q152" s="66">
        <v>0</v>
      </c>
      <c r="R152" s="66">
        <v>0</v>
      </c>
      <c r="S152" s="66">
        <f t="shared" si="5"/>
        <v>21512.92</v>
      </c>
    </row>
    <row r="153" spans="1:19" x14ac:dyDescent="0.25">
      <c r="A153" s="44" t="str">
        <f t="shared" si="4"/>
        <v>569</v>
      </c>
      <c r="B153" s="41" t="s">
        <v>173</v>
      </c>
      <c r="C153" s="41" t="s">
        <v>1326</v>
      </c>
      <c r="D153" s="211" t="s">
        <v>843</v>
      </c>
      <c r="E153" s="66" t="s">
        <v>844</v>
      </c>
      <c r="F153" s="66">
        <v>-217817.38</v>
      </c>
      <c r="G153" s="66">
        <v>427.39</v>
      </c>
      <c r="H153" s="66">
        <v>200.47</v>
      </c>
      <c r="I153" s="66">
        <v>200.47</v>
      </c>
      <c r="J153" s="66">
        <v>221.39</v>
      </c>
      <c r="K153" s="66">
        <v>221.39</v>
      </c>
      <c r="L153" s="66">
        <v>162.22</v>
      </c>
      <c r="M153" s="66">
        <v>280.56</v>
      </c>
      <c r="N153" s="66">
        <v>221.39</v>
      </c>
      <c r="O153" s="66">
        <v>226778.93</v>
      </c>
      <c r="P153" s="66">
        <v>-226336.15</v>
      </c>
      <c r="Q153" s="66">
        <v>221.39</v>
      </c>
      <c r="R153" s="66">
        <v>161.86000000000001</v>
      </c>
      <c r="S153" s="66">
        <f t="shared" si="5"/>
        <v>2761.3099999999977</v>
      </c>
    </row>
    <row r="154" spans="1:19" x14ac:dyDescent="0.25">
      <c r="A154" s="44" t="str">
        <f t="shared" si="4"/>
        <v>569</v>
      </c>
      <c r="B154" s="41" t="s">
        <v>173</v>
      </c>
      <c r="C154" s="41" t="s">
        <v>1326</v>
      </c>
      <c r="D154" s="211" t="s">
        <v>847</v>
      </c>
      <c r="E154" s="66" t="s">
        <v>848</v>
      </c>
      <c r="F154" s="66">
        <v>390009.2</v>
      </c>
      <c r="G154" s="66">
        <v>73951.05</v>
      </c>
      <c r="H154" s="66">
        <v>-87497.17</v>
      </c>
      <c r="I154" s="66">
        <v>69439.12</v>
      </c>
      <c r="J154" s="66">
        <v>310132.92</v>
      </c>
      <c r="K154" s="66">
        <v>132854.88</v>
      </c>
      <c r="L154" s="66">
        <v>128639.82</v>
      </c>
      <c r="M154" s="66">
        <v>127467.35</v>
      </c>
      <c r="N154" s="66">
        <v>167702.37</v>
      </c>
      <c r="O154" s="66">
        <v>124780.58</v>
      </c>
      <c r="P154" s="66">
        <v>156366.97</v>
      </c>
      <c r="Q154" s="66">
        <v>136127.39000000001</v>
      </c>
      <c r="R154" s="66">
        <v>213989.14</v>
      </c>
      <c r="S154" s="66">
        <f t="shared" si="5"/>
        <v>1553954.42</v>
      </c>
    </row>
    <row r="155" spans="1:19" x14ac:dyDescent="0.25">
      <c r="A155" s="44" t="str">
        <f t="shared" si="4"/>
        <v>569</v>
      </c>
      <c r="B155" s="41" t="s">
        <v>173</v>
      </c>
      <c r="C155" s="41" t="s">
        <v>1326</v>
      </c>
      <c r="D155" s="211" t="s">
        <v>849</v>
      </c>
      <c r="E155" s="66" t="s">
        <v>850</v>
      </c>
      <c r="F155" s="66">
        <v>25393.79</v>
      </c>
      <c r="G155" s="66">
        <v>61173.05</v>
      </c>
      <c r="H155" s="66">
        <v>28088.240000000002</v>
      </c>
      <c r="I155" s="66">
        <v>33477.230000000003</v>
      </c>
      <c r="J155" s="66">
        <v>13078.64</v>
      </c>
      <c r="K155" s="66">
        <v>25288.79</v>
      </c>
      <c r="L155" s="66">
        <v>20576.53</v>
      </c>
      <c r="M155" s="66">
        <v>19614.89</v>
      </c>
      <c r="N155" s="66">
        <v>17270.79</v>
      </c>
      <c r="O155" s="66">
        <v>21046.240000000002</v>
      </c>
      <c r="P155" s="66">
        <v>43972.800000000003</v>
      </c>
      <c r="Q155" s="66">
        <v>19402.57</v>
      </c>
      <c r="R155" s="66">
        <v>12754.16</v>
      </c>
      <c r="S155" s="66">
        <f t="shared" si="5"/>
        <v>315743.93000000005</v>
      </c>
    </row>
    <row r="156" spans="1:19" x14ac:dyDescent="0.25">
      <c r="A156" s="44" t="str">
        <f t="shared" si="4"/>
        <v>570</v>
      </c>
      <c r="B156" s="41" t="s">
        <v>173</v>
      </c>
      <c r="C156" s="41" t="s">
        <v>1326</v>
      </c>
      <c r="D156" s="211" t="s">
        <v>853</v>
      </c>
      <c r="E156" s="66" t="s">
        <v>854</v>
      </c>
      <c r="F156" s="66">
        <v>79722.78</v>
      </c>
      <c r="G156" s="66">
        <v>87702.65</v>
      </c>
      <c r="H156" s="66">
        <v>86625.64</v>
      </c>
      <c r="I156" s="66">
        <v>149050.51999999999</v>
      </c>
      <c r="J156" s="66">
        <v>89491.51</v>
      </c>
      <c r="K156" s="66">
        <v>122991.46</v>
      </c>
      <c r="L156" s="66">
        <v>97776.74</v>
      </c>
      <c r="M156" s="66">
        <v>94482.37</v>
      </c>
      <c r="N156" s="66">
        <v>96676.18</v>
      </c>
      <c r="O156" s="66">
        <v>78905.69</v>
      </c>
      <c r="P156" s="66">
        <v>113285.34</v>
      </c>
      <c r="Q156" s="66">
        <v>143700</v>
      </c>
      <c r="R156" s="66">
        <v>60330.1</v>
      </c>
      <c r="S156" s="66">
        <f t="shared" si="5"/>
        <v>1221018.1999999997</v>
      </c>
    </row>
    <row r="157" spans="1:19" x14ac:dyDescent="0.25">
      <c r="A157" s="44" t="str">
        <f t="shared" si="4"/>
        <v>571</v>
      </c>
      <c r="B157" s="41" t="s">
        <v>173</v>
      </c>
      <c r="C157" s="41" t="s">
        <v>1326</v>
      </c>
      <c r="D157" s="211" t="s">
        <v>855</v>
      </c>
      <c r="E157" s="66" t="s">
        <v>856</v>
      </c>
      <c r="F157" s="66">
        <v>2371120.54</v>
      </c>
      <c r="G157" s="66">
        <v>392978.71</v>
      </c>
      <c r="H157" s="66">
        <v>631999.18000000005</v>
      </c>
      <c r="I157" s="66">
        <v>737911.06</v>
      </c>
      <c r="J157" s="66">
        <v>359384.31</v>
      </c>
      <c r="K157" s="66">
        <v>274945.19</v>
      </c>
      <c r="L157" s="66">
        <v>299780.55</v>
      </c>
      <c r="M157" s="66">
        <v>627111.61</v>
      </c>
      <c r="N157" s="66">
        <v>910107.54</v>
      </c>
      <c r="O157" s="66">
        <v>542758.1</v>
      </c>
      <c r="P157" s="66">
        <v>567589.30000000005</v>
      </c>
      <c r="Q157" s="66">
        <v>559745.96</v>
      </c>
      <c r="R157" s="66">
        <v>338161.65</v>
      </c>
      <c r="S157" s="66">
        <f t="shared" si="5"/>
        <v>6242473.1600000001</v>
      </c>
    </row>
    <row r="158" spans="1:19" x14ac:dyDescent="0.25">
      <c r="A158" s="44" t="str">
        <f t="shared" si="4"/>
        <v>580</v>
      </c>
      <c r="B158" s="41" t="s">
        <v>173</v>
      </c>
      <c r="C158" s="41" t="s">
        <v>1326</v>
      </c>
      <c r="D158" s="211" t="s">
        <v>887</v>
      </c>
      <c r="E158" s="66" t="s">
        <v>888</v>
      </c>
      <c r="F158" s="66">
        <v>41555.949999999997</v>
      </c>
      <c r="G158" s="66">
        <v>81399.41</v>
      </c>
      <c r="H158" s="66">
        <v>675520.51</v>
      </c>
      <c r="I158" s="66">
        <v>738047.45</v>
      </c>
      <c r="J158" s="66">
        <v>-686258.58</v>
      </c>
      <c r="K158" s="66">
        <v>-165039.45000000001</v>
      </c>
      <c r="L158" s="66">
        <v>99735.99</v>
      </c>
      <c r="M158" s="66">
        <v>34271.480000000003</v>
      </c>
      <c r="N158" s="66">
        <v>161409.09</v>
      </c>
      <c r="O158" s="66">
        <v>86526.23</v>
      </c>
      <c r="P158" s="66">
        <v>132179.63</v>
      </c>
      <c r="Q158" s="66">
        <v>233987.89</v>
      </c>
      <c r="R158" s="66">
        <v>136833.47</v>
      </c>
      <c r="S158" s="66">
        <f t="shared" si="5"/>
        <v>1528613.1199999999</v>
      </c>
    </row>
    <row r="159" spans="1:19" x14ac:dyDescent="0.25">
      <c r="A159" s="44" t="str">
        <f t="shared" si="4"/>
        <v>581</v>
      </c>
      <c r="B159" s="41" t="s">
        <v>173</v>
      </c>
      <c r="C159" s="41" t="s">
        <v>1326</v>
      </c>
      <c r="D159" s="211" t="s">
        <v>889</v>
      </c>
      <c r="E159" s="66" t="s">
        <v>890</v>
      </c>
      <c r="F159" s="66">
        <v>111004.74</v>
      </c>
      <c r="G159" s="66">
        <v>137968.76999999999</v>
      </c>
      <c r="H159" s="66">
        <v>103360.91</v>
      </c>
      <c r="I159" s="66">
        <v>33184.07</v>
      </c>
      <c r="J159" s="66">
        <v>112969.94</v>
      </c>
      <c r="K159" s="66">
        <v>65662.81</v>
      </c>
      <c r="L159" s="66">
        <v>120468.83</v>
      </c>
      <c r="M159" s="66">
        <v>110950.21</v>
      </c>
      <c r="N159" s="66">
        <v>78530.55</v>
      </c>
      <c r="O159" s="66">
        <v>59271.75</v>
      </c>
      <c r="P159" s="66">
        <v>77840.84</v>
      </c>
      <c r="Q159" s="66">
        <v>25395.5</v>
      </c>
      <c r="R159" s="66">
        <v>113063.84</v>
      </c>
      <c r="S159" s="66">
        <f t="shared" si="5"/>
        <v>1038668.0199999999</v>
      </c>
    </row>
    <row r="160" spans="1:19" x14ac:dyDescent="0.25">
      <c r="A160" s="44" t="str">
        <f t="shared" si="4"/>
        <v>582</v>
      </c>
      <c r="B160" s="41" t="s">
        <v>173</v>
      </c>
      <c r="C160" s="41" t="s">
        <v>1326</v>
      </c>
      <c r="D160" s="211" t="s">
        <v>893</v>
      </c>
      <c r="E160" s="66" t="s">
        <v>894</v>
      </c>
      <c r="F160" s="66">
        <v>133869.31</v>
      </c>
      <c r="G160" s="66">
        <v>100990.39999999999</v>
      </c>
      <c r="H160" s="66">
        <v>119031.34</v>
      </c>
      <c r="I160" s="66">
        <v>176395.94</v>
      </c>
      <c r="J160" s="66">
        <v>155469.69</v>
      </c>
      <c r="K160" s="66">
        <v>198617.09</v>
      </c>
      <c r="L160" s="66">
        <v>122349.82</v>
      </c>
      <c r="M160" s="66">
        <v>168547.75</v>
      </c>
      <c r="N160" s="66">
        <v>196483.85</v>
      </c>
      <c r="O160" s="66">
        <v>173199.6</v>
      </c>
      <c r="P160" s="66">
        <v>178385.66</v>
      </c>
      <c r="Q160" s="66">
        <v>152705.13</v>
      </c>
      <c r="R160" s="66">
        <v>221096.15</v>
      </c>
      <c r="S160" s="66">
        <f t="shared" si="5"/>
        <v>1963272.42</v>
      </c>
    </row>
    <row r="161" spans="1:19" x14ac:dyDescent="0.25">
      <c r="A161" s="44" t="str">
        <f t="shared" si="4"/>
        <v>583</v>
      </c>
      <c r="B161" s="41" t="s">
        <v>173</v>
      </c>
      <c r="C161" s="41" t="s">
        <v>1326</v>
      </c>
      <c r="D161" s="211" t="s">
        <v>895</v>
      </c>
      <c r="E161" s="66" t="s">
        <v>896</v>
      </c>
      <c r="F161" s="66">
        <v>2309848.25</v>
      </c>
      <c r="G161" s="66">
        <v>536397.36</v>
      </c>
      <c r="H161" s="66">
        <v>457572.06</v>
      </c>
      <c r="I161" s="66">
        <v>519648.88</v>
      </c>
      <c r="J161" s="66">
        <v>518562.17</v>
      </c>
      <c r="K161" s="66">
        <v>878634.13</v>
      </c>
      <c r="L161" s="66">
        <v>466136.12</v>
      </c>
      <c r="M161" s="66">
        <v>712570</v>
      </c>
      <c r="N161" s="66">
        <v>615329.94999999995</v>
      </c>
      <c r="O161" s="66">
        <v>578346.74</v>
      </c>
      <c r="P161" s="66">
        <v>1116389.08</v>
      </c>
      <c r="Q161" s="66">
        <v>137027.13</v>
      </c>
      <c r="R161" s="66">
        <v>2036467.73</v>
      </c>
      <c r="S161" s="66">
        <f t="shared" si="5"/>
        <v>8573081.3499999996</v>
      </c>
    </row>
    <row r="162" spans="1:19" x14ac:dyDescent="0.25">
      <c r="A162" s="44" t="str">
        <f t="shared" si="4"/>
        <v>584</v>
      </c>
      <c r="B162" s="41" t="s">
        <v>173</v>
      </c>
      <c r="C162" s="41" t="s">
        <v>1326</v>
      </c>
      <c r="D162" s="211" t="s">
        <v>897</v>
      </c>
      <c r="E162" s="66" t="s">
        <v>898</v>
      </c>
      <c r="F162" s="66">
        <v>67182.42</v>
      </c>
      <c r="G162" s="66">
        <v>71281.34</v>
      </c>
      <c r="H162" s="66">
        <v>54937.49</v>
      </c>
      <c r="I162" s="66">
        <v>62951.33</v>
      </c>
      <c r="J162" s="66">
        <v>62877.43</v>
      </c>
      <c r="K162" s="66">
        <v>63392.04</v>
      </c>
      <c r="L162" s="66">
        <v>64628.72</v>
      </c>
      <c r="M162" s="66">
        <v>54258.54</v>
      </c>
      <c r="N162" s="66">
        <v>78107.81</v>
      </c>
      <c r="O162" s="66">
        <v>60187.34</v>
      </c>
      <c r="P162" s="66">
        <v>63506.94</v>
      </c>
      <c r="Q162" s="66">
        <v>60689.94</v>
      </c>
      <c r="R162" s="66">
        <v>60767.89</v>
      </c>
      <c r="S162" s="66">
        <f t="shared" si="5"/>
        <v>757586.80999999994</v>
      </c>
    </row>
    <row r="163" spans="1:19" x14ac:dyDescent="0.25">
      <c r="A163" s="44" t="str">
        <f t="shared" si="4"/>
        <v>585</v>
      </c>
      <c r="B163" s="41" t="s">
        <v>173</v>
      </c>
      <c r="C163" s="41" t="s">
        <v>1326</v>
      </c>
      <c r="D163" s="211" t="s">
        <v>899</v>
      </c>
      <c r="E163" s="66" t="s">
        <v>900</v>
      </c>
      <c r="F163" s="66">
        <v>34199.97</v>
      </c>
      <c r="G163" s="66">
        <v>270389.01</v>
      </c>
      <c r="H163" s="66">
        <v>174546.73</v>
      </c>
      <c r="I163" s="66">
        <v>232975.04</v>
      </c>
      <c r="J163" s="66">
        <v>213542.32</v>
      </c>
      <c r="K163" s="66">
        <v>178109.49</v>
      </c>
      <c r="L163" s="66">
        <v>196194.87</v>
      </c>
      <c r="M163" s="66">
        <v>226197.87</v>
      </c>
      <c r="N163" s="66">
        <v>234693.25</v>
      </c>
      <c r="O163" s="66">
        <v>181531.92</v>
      </c>
      <c r="P163" s="66">
        <v>252044.86</v>
      </c>
      <c r="Q163" s="66">
        <v>211718.95</v>
      </c>
      <c r="R163" s="66">
        <v>122180.41</v>
      </c>
      <c r="S163" s="66">
        <f t="shared" si="5"/>
        <v>2494124.7200000002</v>
      </c>
    </row>
    <row r="164" spans="1:19" x14ac:dyDescent="0.25">
      <c r="A164" s="44" t="str">
        <f t="shared" si="4"/>
        <v>586</v>
      </c>
      <c r="B164" s="41" t="s">
        <v>173</v>
      </c>
      <c r="C164" s="41" t="s">
        <v>1326</v>
      </c>
      <c r="D164" s="211" t="s">
        <v>901</v>
      </c>
      <c r="E164" s="66" t="s">
        <v>902</v>
      </c>
      <c r="F164" s="66">
        <v>600257.09</v>
      </c>
      <c r="G164" s="66">
        <v>-697411.86</v>
      </c>
      <c r="H164" s="66">
        <v>1911309.86</v>
      </c>
      <c r="I164" s="66">
        <v>580755.79</v>
      </c>
      <c r="J164" s="66">
        <v>466132.2</v>
      </c>
      <c r="K164" s="66">
        <v>568553.47</v>
      </c>
      <c r="L164" s="66">
        <v>587616.55000000005</v>
      </c>
      <c r="M164" s="66">
        <v>221556.82</v>
      </c>
      <c r="N164" s="66">
        <v>570895.28</v>
      </c>
      <c r="O164" s="66">
        <v>284409.59000000003</v>
      </c>
      <c r="P164" s="66">
        <v>452840.71</v>
      </c>
      <c r="Q164" s="66">
        <v>452219.27</v>
      </c>
      <c r="R164" s="66">
        <v>332649.38</v>
      </c>
      <c r="S164" s="66">
        <f t="shared" si="5"/>
        <v>5731527.0599999996</v>
      </c>
    </row>
    <row r="165" spans="1:19" x14ac:dyDescent="0.25">
      <c r="A165" s="44" t="str">
        <f t="shared" si="4"/>
        <v>587</v>
      </c>
      <c r="B165" s="41" t="s">
        <v>173</v>
      </c>
      <c r="C165" s="41" t="s">
        <v>1326</v>
      </c>
      <c r="D165" s="211" t="s">
        <v>903</v>
      </c>
      <c r="E165" s="66" t="s">
        <v>904</v>
      </c>
      <c r="F165" s="66">
        <v>55740.65</v>
      </c>
      <c r="G165" s="66">
        <v>62213.82</v>
      </c>
      <c r="H165" s="66">
        <v>57530.13</v>
      </c>
      <c r="I165" s="66">
        <v>7415.92</v>
      </c>
      <c r="J165" s="66">
        <v>29539.48</v>
      </c>
      <c r="K165" s="66">
        <v>36944.43</v>
      </c>
      <c r="L165" s="66">
        <v>38060.31</v>
      </c>
      <c r="M165" s="66">
        <v>37080.15</v>
      </c>
      <c r="N165" s="66">
        <v>44246.59</v>
      </c>
      <c r="O165" s="66">
        <v>40850.300000000003</v>
      </c>
      <c r="P165" s="66">
        <v>42857.74</v>
      </c>
      <c r="Q165" s="66">
        <v>49180.23</v>
      </c>
      <c r="R165" s="66">
        <v>33477.43</v>
      </c>
      <c r="S165" s="66">
        <f t="shared" si="5"/>
        <v>479396.52999999991</v>
      </c>
    </row>
    <row r="166" spans="1:19" x14ac:dyDescent="0.25">
      <c r="A166" s="44" t="str">
        <f t="shared" si="4"/>
        <v>588</v>
      </c>
      <c r="B166" s="41" t="s">
        <v>173</v>
      </c>
      <c r="C166" s="41" t="s">
        <v>1326</v>
      </c>
      <c r="D166" s="211" t="s">
        <v>905</v>
      </c>
      <c r="E166" s="66" t="s">
        <v>906</v>
      </c>
      <c r="F166" s="66">
        <v>-609292.5</v>
      </c>
      <c r="G166" s="66">
        <v>498049.06</v>
      </c>
      <c r="H166" s="66">
        <v>93892.44</v>
      </c>
      <c r="I166" s="66">
        <v>588845.38</v>
      </c>
      <c r="J166" s="66">
        <v>-213529.42</v>
      </c>
      <c r="K166" s="66">
        <v>338575.62</v>
      </c>
      <c r="L166" s="66">
        <v>255209.63</v>
      </c>
      <c r="M166" s="66">
        <v>188432.44</v>
      </c>
      <c r="N166" s="66">
        <v>1241466</v>
      </c>
      <c r="O166" s="66">
        <v>318316.59000000003</v>
      </c>
      <c r="P166" s="66">
        <v>600217</v>
      </c>
      <c r="Q166" s="66">
        <v>895537.19</v>
      </c>
      <c r="R166" s="66">
        <v>458215.27</v>
      </c>
      <c r="S166" s="66">
        <f t="shared" si="5"/>
        <v>5263227.1999999993</v>
      </c>
    </row>
    <row r="167" spans="1:19" x14ac:dyDescent="0.25">
      <c r="A167" s="44" t="str">
        <f t="shared" si="4"/>
        <v>589</v>
      </c>
      <c r="B167" s="41" t="s">
        <v>173</v>
      </c>
      <c r="C167" s="41" t="s">
        <v>1326</v>
      </c>
      <c r="D167" s="211" t="s">
        <v>907</v>
      </c>
      <c r="E167" s="66" t="s">
        <v>908</v>
      </c>
      <c r="F167" s="66">
        <v>29509.01</v>
      </c>
      <c r="G167" s="66">
        <v>29509.01</v>
      </c>
      <c r="H167" s="66">
        <v>29509.01</v>
      </c>
      <c r="I167" s="66">
        <v>30091.3</v>
      </c>
      <c r="J167" s="66">
        <v>30091.3</v>
      </c>
      <c r="K167" s="66">
        <v>30380.15</v>
      </c>
      <c r="L167" s="66">
        <v>30276.36</v>
      </c>
      <c r="M167" s="66">
        <v>30091.3</v>
      </c>
      <c r="N167" s="66">
        <v>30091.3</v>
      </c>
      <c r="O167" s="66">
        <v>30091.3</v>
      </c>
      <c r="P167" s="66">
        <v>30091.3</v>
      </c>
      <c r="Q167" s="66">
        <v>30091.3</v>
      </c>
      <c r="R167" s="66">
        <v>30091.3</v>
      </c>
      <c r="S167" s="66">
        <f t="shared" si="5"/>
        <v>360404.92999999993</v>
      </c>
    </row>
    <row r="168" spans="1:19" x14ac:dyDescent="0.25">
      <c r="A168" s="44" t="str">
        <f t="shared" si="4"/>
        <v>591</v>
      </c>
      <c r="B168" s="41" t="s">
        <v>173</v>
      </c>
      <c r="C168" s="41" t="s">
        <v>1326</v>
      </c>
      <c r="D168" s="211" t="s">
        <v>911</v>
      </c>
      <c r="E168" s="66" t="s">
        <v>912</v>
      </c>
      <c r="F168" s="66">
        <v>146339.1</v>
      </c>
      <c r="G168" s="66">
        <v>52223.94</v>
      </c>
      <c r="H168" s="66">
        <v>42629.18</v>
      </c>
      <c r="I168" s="66">
        <v>29938.82</v>
      </c>
      <c r="J168" s="66">
        <v>54760.55</v>
      </c>
      <c r="K168" s="66">
        <v>28544.84</v>
      </c>
      <c r="L168" s="66">
        <v>11627.01</v>
      </c>
      <c r="M168" s="66">
        <v>26257.88</v>
      </c>
      <c r="N168" s="66">
        <v>38907.81</v>
      </c>
      <c r="O168" s="66">
        <v>86492.61</v>
      </c>
      <c r="P168" s="66">
        <v>4429.41</v>
      </c>
      <c r="Q168" s="66">
        <v>73171.48</v>
      </c>
      <c r="R168" s="66">
        <v>17223.900000000001</v>
      </c>
      <c r="S168" s="66">
        <f t="shared" si="5"/>
        <v>466207.43</v>
      </c>
    </row>
    <row r="169" spans="1:19" x14ac:dyDescent="0.25">
      <c r="A169" s="44" t="str">
        <f t="shared" si="4"/>
        <v>592</v>
      </c>
      <c r="B169" s="41" t="s">
        <v>173</v>
      </c>
      <c r="C169" s="41" t="s">
        <v>1326</v>
      </c>
      <c r="D169" s="211" t="s">
        <v>913</v>
      </c>
      <c r="E169" s="66" t="s">
        <v>914</v>
      </c>
      <c r="F169" s="66">
        <v>156452.91</v>
      </c>
      <c r="G169" s="66">
        <v>224818.17</v>
      </c>
      <c r="H169" s="66">
        <v>167971.97</v>
      </c>
      <c r="I169" s="66">
        <v>279757.67</v>
      </c>
      <c r="J169" s="66">
        <v>206774.97</v>
      </c>
      <c r="K169" s="66">
        <v>277917.3</v>
      </c>
      <c r="L169" s="66">
        <v>275544.49</v>
      </c>
      <c r="M169" s="66">
        <v>199391.86</v>
      </c>
      <c r="N169" s="66">
        <v>293529.5</v>
      </c>
      <c r="O169" s="66">
        <v>207175.31</v>
      </c>
      <c r="P169" s="66">
        <v>323795.18</v>
      </c>
      <c r="Q169" s="66">
        <v>190727.47</v>
      </c>
      <c r="R169" s="66">
        <v>172824.02</v>
      </c>
      <c r="S169" s="66">
        <f t="shared" si="5"/>
        <v>2820227.9100000006</v>
      </c>
    </row>
    <row r="170" spans="1:19" x14ac:dyDescent="0.25">
      <c r="A170" s="44" t="str">
        <f t="shared" si="4"/>
        <v>593</v>
      </c>
      <c r="B170" s="41" t="s">
        <v>173</v>
      </c>
      <c r="C170" s="41" t="s">
        <v>1326</v>
      </c>
      <c r="D170" s="211" t="s">
        <v>917</v>
      </c>
      <c r="E170" s="66" t="s">
        <v>918</v>
      </c>
      <c r="F170" s="66">
        <v>2900260.72</v>
      </c>
      <c r="G170" s="66">
        <v>2570271.38</v>
      </c>
      <c r="H170" s="66">
        <v>3089619.52</v>
      </c>
      <c r="I170" s="66">
        <v>3414558.79</v>
      </c>
      <c r="J170" s="66">
        <v>3059794.12</v>
      </c>
      <c r="K170" s="66">
        <v>3489399.94</v>
      </c>
      <c r="L170" s="66">
        <v>3680280.55</v>
      </c>
      <c r="M170" s="66">
        <v>3683156.3</v>
      </c>
      <c r="N170" s="66">
        <v>3625520.29</v>
      </c>
      <c r="O170" s="66">
        <v>2875735.93</v>
      </c>
      <c r="P170" s="66">
        <v>3555859.1</v>
      </c>
      <c r="Q170" s="66">
        <v>3787786.08</v>
      </c>
      <c r="R170" s="66">
        <v>3634535.96</v>
      </c>
      <c r="S170" s="66">
        <f t="shared" si="5"/>
        <v>40466517.960000001</v>
      </c>
    </row>
    <row r="171" spans="1:19" x14ac:dyDescent="0.25">
      <c r="A171" s="44" t="str">
        <f t="shared" si="4"/>
        <v>594</v>
      </c>
      <c r="B171" s="41" t="s">
        <v>173</v>
      </c>
      <c r="C171" s="41" t="s">
        <v>1326</v>
      </c>
      <c r="D171" s="211" t="s">
        <v>919</v>
      </c>
      <c r="E171" s="66" t="s">
        <v>920</v>
      </c>
      <c r="F171" s="66">
        <v>292075.17</v>
      </c>
      <c r="G171" s="66">
        <v>322790.24</v>
      </c>
      <c r="H171" s="66">
        <v>535530.31999999995</v>
      </c>
      <c r="I171" s="66">
        <v>99758.44</v>
      </c>
      <c r="J171" s="66">
        <v>333390.45</v>
      </c>
      <c r="K171" s="66">
        <v>403252.27</v>
      </c>
      <c r="L171" s="66">
        <v>462714.94</v>
      </c>
      <c r="M171" s="66">
        <v>509195.42</v>
      </c>
      <c r="N171" s="66">
        <v>530885.64</v>
      </c>
      <c r="O171" s="66">
        <v>500886.57</v>
      </c>
      <c r="P171" s="66">
        <v>500883.47</v>
      </c>
      <c r="Q171" s="66">
        <v>1401801.31</v>
      </c>
      <c r="R171" s="66">
        <v>401398.77</v>
      </c>
      <c r="S171" s="66">
        <f t="shared" si="5"/>
        <v>6002487.8399999999</v>
      </c>
    </row>
    <row r="172" spans="1:19" x14ac:dyDescent="0.25">
      <c r="A172" s="44" t="str">
        <f t="shared" si="4"/>
        <v>595</v>
      </c>
      <c r="B172" s="41" t="s">
        <v>173</v>
      </c>
      <c r="C172" s="41" t="s">
        <v>1326</v>
      </c>
      <c r="D172" s="211" t="s">
        <v>921</v>
      </c>
      <c r="E172" s="66" t="s">
        <v>922</v>
      </c>
      <c r="F172" s="66">
        <v>18917.240000000002</v>
      </c>
      <c r="G172" s="66">
        <v>22712.54</v>
      </c>
      <c r="H172" s="66">
        <v>24846.560000000001</v>
      </c>
      <c r="I172" s="66">
        <v>29927</v>
      </c>
      <c r="J172" s="66">
        <v>48277.96</v>
      </c>
      <c r="K172" s="66">
        <v>41154.18</v>
      </c>
      <c r="L172" s="66">
        <v>21981.21</v>
      </c>
      <c r="M172" s="66">
        <v>44865.47</v>
      </c>
      <c r="N172" s="66">
        <v>23323.06</v>
      </c>
      <c r="O172" s="66">
        <v>17406.79</v>
      </c>
      <c r="P172" s="66">
        <v>29167.29</v>
      </c>
      <c r="Q172" s="66">
        <v>22142.03</v>
      </c>
      <c r="R172" s="66">
        <v>1687</v>
      </c>
      <c r="S172" s="66">
        <f t="shared" si="5"/>
        <v>327491.08999999997</v>
      </c>
    </row>
    <row r="173" spans="1:19" x14ac:dyDescent="0.25">
      <c r="A173" s="44" t="str">
        <f t="shared" si="4"/>
        <v>596</v>
      </c>
      <c r="B173" s="41" t="s">
        <v>173</v>
      </c>
      <c r="C173" s="41" t="s">
        <v>1326</v>
      </c>
      <c r="D173" s="211" t="s">
        <v>923</v>
      </c>
      <c r="E173" s="66" t="s">
        <v>924</v>
      </c>
      <c r="F173" s="66">
        <v>154158.88</v>
      </c>
      <c r="G173" s="66">
        <v>158960.92000000001</v>
      </c>
      <c r="H173" s="66">
        <v>101994.64</v>
      </c>
      <c r="I173" s="66">
        <v>249262.06</v>
      </c>
      <c r="J173" s="66">
        <v>34484.86</v>
      </c>
      <c r="K173" s="66">
        <v>196965.73</v>
      </c>
      <c r="L173" s="66">
        <v>133128.53</v>
      </c>
      <c r="M173" s="66">
        <v>99876.43</v>
      </c>
      <c r="N173" s="66">
        <v>137783.71</v>
      </c>
      <c r="O173" s="66">
        <v>51134.68</v>
      </c>
      <c r="P173" s="66">
        <v>67853.17</v>
      </c>
      <c r="Q173" s="66">
        <v>80637.240000000005</v>
      </c>
      <c r="R173" s="66">
        <v>147100.07999999999</v>
      </c>
      <c r="S173" s="66">
        <f t="shared" si="5"/>
        <v>1459182.0499999998</v>
      </c>
    </row>
    <row r="174" spans="1:19" x14ac:dyDescent="0.25">
      <c r="A174" s="44" t="str">
        <f t="shared" si="4"/>
        <v>597</v>
      </c>
      <c r="B174" s="41" t="s">
        <v>173</v>
      </c>
      <c r="C174" s="41" t="s">
        <v>1326</v>
      </c>
      <c r="D174" s="211" t="s">
        <v>925</v>
      </c>
      <c r="E174" s="66" t="s">
        <v>926</v>
      </c>
      <c r="F174" s="66">
        <v>57074.03</v>
      </c>
      <c r="G174" s="66">
        <v>39012.21</v>
      </c>
      <c r="H174" s="66">
        <v>32107.94</v>
      </c>
      <c r="I174" s="66">
        <v>44864.84</v>
      </c>
      <c r="J174" s="66">
        <v>40954.83</v>
      </c>
      <c r="K174" s="66">
        <v>48068.72</v>
      </c>
      <c r="L174" s="66">
        <v>26928.03</v>
      </c>
      <c r="M174" s="66">
        <v>37377.29</v>
      </c>
      <c r="N174" s="66">
        <v>44363.18</v>
      </c>
      <c r="O174" s="66">
        <v>28321.72</v>
      </c>
      <c r="P174" s="66">
        <v>36172.370000000003</v>
      </c>
      <c r="Q174" s="66">
        <v>43210.37</v>
      </c>
      <c r="R174" s="66">
        <v>28195.26</v>
      </c>
      <c r="S174" s="66">
        <f t="shared" si="5"/>
        <v>449576.76</v>
      </c>
    </row>
    <row r="175" spans="1:19" x14ac:dyDescent="0.25">
      <c r="A175" s="44" t="str">
        <f t="shared" si="4"/>
        <v>901</v>
      </c>
      <c r="B175" s="41" t="s">
        <v>173</v>
      </c>
      <c r="C175" s="41" t="s">
        <v>1326</v>
      </c>
      <c r="D175" s="211" t="s">
        <v>1056</v>
      </c>
      <c r="E175" s="66" t="s">
        <v>1057</v>
      </c>
      <c r="F175" s="66">
        <v>63072.79</v>
      </c>
      <c r="G175" s="66">
        <v>47064.65</v>
      </c>
      <c r="H175" s="66">
        <v>55463.43</v>
      </c>
      <c r="I175" s="66">
        <v>35814.31</v>
      </c>
      <c r="J175" s="66">
        <v>38063.379999999997</v>
      </c>
      <c r="K175" s="66">
        <v>38667.03</v>
      </c>
      <c r="L175" s="66">
        <v>48379.47</v>
      </c>
      <c r="M175" s="66">
        <v>29842.080000000002</v>
      </c>
      <c r="N175" s="66">
        <v>40226.769999999997</v>
      </c>
      <c r="O175" s="66">
        <v>18717.240000000002</v>
      </c>
      <c r="P175" s="66">
        <v>29057.93</v>
      </c>
      <c r="Q175" s="66">
        <v>24254.18</v>
      </c>
      <c r="R175" s="66">
        <v>26639.34</v>
      </c>
      <c r="S175" s="66">
        <f t="shared" si="5"/>
        <v>432189.81000000006</v>
      </c>
    </row>
    <row r="176" spans="1:19" x14ac:dyDescent="0.25">
      <c r="A176" s="44" t="str">
        <f t="shared" si="4"/>
        <v>902</v>
      </c>
      <c r="B176" s="41" t="s">
        <v>173</v>
      </c>
      <c r="C176" s="41" t="s">
        <v>1326</v>
      </c>
      <c r="D176" s="211" t="s">
        <v>1058</v>
      </c>
      <c r="E176" s="66" t="s">
        <v>1059</v>
      </c>
      <c r="F176" s="66">
        <v>85378.27</v>
      </c>
      <c r="G176" s="66">
        <v>278913.06</v>
      </c>
      <c r="H176" s="66">
        <v>103566.11</v>
      </c>
      <c r="I176" s="66">
        <v>369245.36</v>
      </c>
      <c r="J176" s="66">
        <v>167290.29999999999</v>
      </c>
      <c r="K176" s="66">
        <v>446805.79</v>
      </c>
      <c r="L176" s="66">
        <v>215596.35</v>
      </c>
      <c r="M176" s="66">
        <v>427659.74</v>
      </c>
      <c r="N176" s="66">
        <v>189512.04</v>
      </c>
      <c r="O176" s="66">
        <v>184628.44</v>
      </c>
      <c r="P176" s="66">
        <v>520969.75</v>
      </c>
      <c r="Q176" s="66">
        <v>196421.67</v>
      </c>
      <c r="R176" s="66">
        <v>182722.98</v>
      </c>
      <c r="S176" s="66">
        <f t="shared" si="5"/>
        <v>3283331.59</v>
      </c>
    </row>
    <row r="177" spans="1:19" x14ac:dyDescent="0.25">
      <c r="A177" s="44" t="str">
        <f t="shared" si="4"/>
        <v>903</v>
      </c>
      <c r="B177" s="41" t="s">
        <v>173</v>
      </c>
      <c r="C177" s="41" t="s">
        <v>1326</v>
      </c>
      <c r="D177" s="211" t="s">
        <v>1060</v>
      </c>
      <c r="E177" s="66" t="s">
        <v>1061</v>
      </c>
      <c r="F177" s="66">
        <v>3231732.18</v>
      </c>
      <c r="G177" s="66">
        <v>2172472.63</v>
      </c>
      <c r="H177" s="66">
        <v>2978416.95</v>
      </c>
      <c r="I177" s="66">
        <v>2501704.0099999998</v>
      </c>
      <c r="J177" s="66">
        <v>2589261.27</v>
      </c>
      <c r="K177" s="66">
        <v>2607036.85</v>
      </c>
      <c r="L177" s="66">
        <v>2493264.0499999998</v>
      </c>
      <c r="M177" s="66">
        <v>2718586.28</v>
      </c>
      <c r="N177" s="66">
        <v>2529531.64</v>
      </c>
      <c r="O177" s="66">
        <v>1576532.47</v>
      </c>
      <c r="P177" s="66">
        <v>3750272.62</v>
      </c>
      <c r="Q177" s="66">
        <v>2465137.6800000002</v>
      </c>
      <c r="R177" s="66">
        <v>2538311.62</v>
      </c>
      <c r="S177" s="66">
        <f t="shared" si="5"/>
        <v>30920528.07</v>
      </c>
    </row>
    <row r="178" spans="1:19" x14ac:dyDescent="0.25">
      <c r="A178" s="44" t="str">
        <f t="shared" si="4"/>
        <v>904</v>
      </c>
      <c r="B178" s="41" t="s">
        <v>173</v>
      </c>
      <c r="C178" s="41" t="s">
        <v>1326</v>
      </c>
      <c r="D178" s="211" t="s">
        <v>1062</v>
      </c>
      <c r="E178" s="66" t="s">
        <v>1063</v>
      </c>
      <c r="F178" s="66">
        <v>678720</v>
      </c>
      <c r="G178" s="66">
        <v>850510</v>
      </c>
      <c r="H178" s="66">
        <v>539739</v>
      </c>
      <c r="I178" s="66">
        <v>394069.73</v>
      </c>
      <c r="J178" s="66">
        <v>420774.16</v>
      </c>
      <c r="K178" s="66">
        <v>562876</v>
      </c>
      <c r="L178" s="66">
        <v>538236</v>
      </c>
      <c r="M178" s="66">
        <v>571657</v>
      </c>
      <c r="N178" s="66">
        <v>953036.11</v>
      </c>
      <c r="O178" s="66">
        <v>689304</v>
      </c>
      <c r="P178" s="66">
        <v>816301</v>
      </c>
      <c r="Q178" s="66">
        <v>1061952</v>
      </c>
      <c r="R178" s="66">
        <v>1565228</v>
      </c>
      <c r="S178" s="66">
        <f t="shared" si="5"/>
        <v>8963683</v>
      </c>
    </row>
    <row r="179" spans="1:19" x14ac:dyDescent="0.25">
      <c r="A179" s="44" t="str">
        <f t="shared" si="4"/>
        <v>908</v>
      </c>
      <c r="B179" s="41" t="s">
        <v>173</v>
      </c>
      <c r="C179" s="41" t="s">
        <v>1326</v>
      </c>
      <c r="D179" s="211" t="s">
        <v>1068</v>
      </c>
      <c r="E179" s="66" t="s">
        <v>70</v>
      </c>
      <c r="F179" s="66">
        <v>3988844.62</v>
      </c>
      <c r="G179" s="66">
        <v>3586281.67</v>
      </c>
      <c r="H179" s="66">
        <v>3577730.13</v>
      </c>
      <c r="I179" s="66">
        <v>3803506.7</v>
      </c>
      <c r="J179" s="66">
        <v>3657960.36</v>
      </c>
      <c r="K179" s="66">
        <v>3575402.98</v>
      </c>
      <c r="L179" s="66">
        <v>3791111.75</v>
      </c>
      <c r="M179" s="66">
        <v>3922491.78</v>
      </c>
      <c r="N179" s="66">
        <v>4191049.6</v>
      </c>
      <c r="O179" s="66">
        <v>3568834.27</v>
      </c>
      <c r="P179" s="66">
        <v>3726718.99</v>
      </c>
      <c r="Q179" s="66">
        <v>3370710.01</v>
      </c>
      <c r="R179" s="66">
        <v>3936734.09</v>
      </c>
      <c r="S179" s="66">
        <f t="shared" si="5"/>
        <v>44708532.329999998</v>
      </c>
    </row>
    <row r="180" spans="1:19" x14ac:dyDescent="0.25">
      <c r="A180" s="44" t="str">
        <f t="shared" si="4"/>
        <v>909</v>
      </c>
      <c r="B180" s="41" t="s">
        <v>173</v>
      </c>
      <c r="C180" s="41" t="s">
        <v>1326</v>
      </c>
      <c r="D180" s="211" t="s">
        <v>1069</v>
      </c>
      <c r="E180" s="66" t="s">
        <v>1070</v>
      </c>
      <c r="F180" s="66">
        <v>517828.81</v>
      </c>
      <c r="G180" s="66">
        <v>2857.23</v>
      </c>
      <c r="H180" s="66">
        <v>8553.49</v>
      </c>
      <c r="I180" s="66">
        <v>208692.31</v>
      </c>
      <c r="J180" s="66">
        <v>86372.67</v>
      </c>
      <c r="K180" s="66">
        <v>216823.82</v>
      </c>
      <c r="L180" s="66">
        <v>163789.62</v>
      </c>
      <c r="M180" s="66">
        <v>54135.41</v>
      </c>
      <c r="N180" s="66">
        <v>204560.32</v>
      </c>
      <c r="O180" s="66">
        <v>274094.15000000002</v>
      </c>
      <c r="P180" s="66">
        <v>246341.93</v>
      </c>
      <c r="Q180" s="66">
        <v>345268.9</v>
      </c>
      <c r="R180" s="66">
        <v>202970.43</v>
      </c>
      <c r="S180" s="66">
        <f t="shared" si="5"/>
        <v>2014460.28</v>
      </c>
    </row>
    <row r="181" spans="1:19" x14ac:dyDescent="0.25">
      <c r="A181" s="44" t="str">
        <f t="shared" si="4"/>
        <v>912</v>
      </c>
      <c r="B181" s="41" t="s">
        <v>173</v>
      </c>
      <c r="C181" s="41" t="s">
        <v>1326</v>
      </c>
      <c r="D181" s="211" t="s">
        <v>1075</v>
      </c>
      <c r="E181" s="66" t="s">
        <v>1076</v>
      </c>
      <c r="F181" s="66">
        <v>-54159.4</v>
      </c>
      <c r="G181" s="66">
        <v>-3665.6</v>
      </c>
      <c r="H181" s="66">
        <v>600</v>
      </c>
      <c r="I181" s="66">
        <v>20030</v>
      </c>
      <c r="J181" s="66">
        <v>32695</v>
      </c>
      <c r="K181" s="66">
        <v>-2445</v>
      </c>
      <c r="L181" s="66">
        <v>95231</v>
      </c>
      <c r="M181" s="66">
        <v>32500</v>
      </c>
      <c r="N181" s="66">
        <v>237.17</v>
      </c>
      <c r="O181" s="66">
        <v>58809.46</v>
      </c>
      <c r="P181" s="66">
        <v>10145</v>
      </c>
      <c r="Q181" s="66">
        <v>85405</v>
      </c>
      <c r="R181" s="66">
        <v>26535</v>
      </c>
      <c r="S181" s="66">
        <f t="shared" si="5"/>
        <v>356077.03</v>
      </c>
    </row>
    <row r="182" spans="1:19" x14ac:dyDescent="0.25">
      <c r="A182" s="44" t="str">
        <f t="shared" si="4"/>
        <v>913</v>
      </c>
      <c r="B182" s="41" t="s">
        <v>173</v>
      </c>
      <c r="C182" s="41" t="s">
        <v>1326</v>
      </c>
      <c r="D182" s="211" t="s">
        <v>1077</v>
      </c>
      <c r="E182" s="66" t="s">
        <v>1078</v>
      </c>
      <c r="F182" s="66">
        <v>0</v>
      </c>
      <c r="G182" s="66">
        <v>0</v>
      </c>
      <c r="H182" s="66">
        <v>0</v>
      </c>
      <c r="I182" s="66">
        <v>0</v>
      </c>
      <c r="J182" s="66">
        <v>0</v>
      </c>
      <c r="K182" s="66">
        <v>0</v>
      </c>
      <c r="L182" s="66">
        <v>0</v>
      </c>
      <c r="M182" s="66">
        <v>0</v>
      </c>
      <c r="N182" s="66">
        <v>156818.5</v>
      </c>
      <c r="O182" s="66">
        <v>19474.48</v>
      </c>
      <c r="P182" s="66">
        <v>20305.82</v>
      </c>
      <c r="Q182" s="66">
        <v>33118.22</v>
      </c>
      <c r="R182" s="66">
        <v>121118.73</v>
      </c>
      <c r="S182" s="66">
        <f t="shared" si="5"/>
        <v>350835.75</v>
      </c>
    </row>
    <row r="183" spans="1:19" x14ac:dyDescent="0.25">
      <c r="A183" s="44" t="str">
        <f>LEFT(RIGHT(D183,6),3)</f>
        <v>920</v>
      </c>
      <c r="B183" s="41" t="s">
        <v>173</v>
      </c>
      <c r="C183" s="41" t="s">
        <v>1326</v>
      </c>
      <c r="D183" s="211" t="s">
        <v>1081</v>
      </c>
      <c r="E183" s="66" t="s">
        <v>1082</v>
      </c>
      <c r="F183" s="66">
        <v>8592363.0800000001</v>
      </c>
      <c r="G183" s="66">
        <v>6727080.9500000002</v>
      </c>
      <c r="H183" s="66">
        <v>5965168.3899999997</v>
      </c>
      <c r="I183" s="66">
        <v>6645175.7400000002</v>
      </c>
      <c r="J183" s="66">
        <v>5965354.04</v>
      </c>
      <c r="K183" s="66">
        <v>6475745.2400000002</v>
      </c>
      <c r="L183" s="66">
        <v>5764111.1399999997</v>
      </c>
      <c r="M183" s="66">
        <v>6298220.8300000001</v>
      </c>
      <c r="N183" s="66">
        <v>5926689.7300000004</v>
      </c>
      <c r="O183" s="66">
        <v>7000910.6699999999</v>
      </c>
      <c r="P183" s="66">
        <v>6470589.4100000001</v>
      </c>
      <c r="Q183" s="66">
        <v>6331126.7699999996</v>
      </c>
      <c r="R183" s="66">
        <v>4787881.21</v>
      </c>
      <c r="S183" s="66">
        <f t="shared" si="5"/>
        <v>74358054.11999999</v>
      </c>
    </row>
    <row r="184" spans="1:19" x14ac:dyDescent="0.25">
      <c r="A184" s="44" t="str">
        <f t="shared" si="4"/>
        <v>921</v>
      </c>
      <c r="B184" s="41" t="s">
        <v>173</v>
      </c>
      <c r="C184" s="41" t="s">
        <v>1326</v>
      </c>
      <c r="D184" s="211" t="s">
        <v>1083</v>
      </c>
      <c r="E184" s="66" t="s">
        <v>1084</v>
      </c>
      <c r="F184" s="66">
        <v>954683.71</v>
      </c>
      <c r="G184" s="66">
        <v>373137.91</v>
      </c>
      <c r="H184" s="66">
        <v>411799.55</v>
      </c>
      <c r="I184" s="66">
        <v>528152.92000000004</v>
      </c>
      <c r="J184" s="66">
        <v>389270.36</v>
      </c>
      <c r="K184" s="66">
        <v>461623.56</v>
      </c>
      <c r="L184" s="66">
        <v>557420.66</v>
      </c>
      <c r="M184" s="66">
        <v>490776.74</v>
      </c>
      <c r="N184" s="66">
        <v>481189.37</v>
      </c>
      <c r="O184" s="66">
        <v>628272.73</v>
      </c>
      <c r="P184" s="66">
        <v>552330.27</v>
      </c>
      <c r="Q184" s="66">
        <v>602513.89</v>
      </c>
      <c r="R184" s="66">
        <v>602093.14</v>
      </c>
      <c r="S184" s="66">
        <f t="shared" si="5"/>
        <v>6078581.0999999996</v>
      </c>
    </row>
    <row r="185" spans="1:19" x14ac:dyDescent="0.25">
      <c r="A185" s="44" t="str">
        <f t="shared" si="4"/>
        <v>922</v>
      </c>
      <c r="B185" s="41" t="s">
        <v>173</v>
      </c>
      <c r="C185" s="41" t="s">
        <v>1326</v>
      </c>
      <c r="D185" s="211" t="s">
        <v>1085</v>
      </c>
      <c r="E185" s="66" t="s">
        <v>1086</v>
      </c>
      <c r="F185" s="66">
        <v>-5330006.1100000003</v>
      </c>
      <c r="G185" s="66">
        <v>-4891678.93</v>
      </c>
      <c r="H185" s="66">
        <v>-4649841.51</v>
      </c>
      <c r="I185" s="66">
        <v>-4721604.38</v>
      </c>
      <c r="J185" s="66">
        <v>-4784419.9000000004</v>
      </c>
      <c r="K185" s="66">
        <v>-4765775.3899999997</v>
      </c>
      <c r="L185" s="66">
        <v>-5103712.24</v>
      </c>
      <c r="M185" s="66">
        <v>-4833426.4400000004</v>
      </c>
      <c r="N185" s="66">
        <v>-4801101.59</v>
      </c>
      <c r="O185" s="66">
        <v>-5075662.93</v>
      </c>
      <c r="P185" s="66">
        <v>-4733935.9400000004</v>
      </c>
      <c r="Q185" s="66">
        <v>-4727036.05</v>
      </c>
      <c r="R185" s="66">
        <v>-4759914.6399999997</v>
      </c>
      <c r="S185" s="66">
        <f t="shared" si="5"/>
        <v>-57848109.93999999</v>
      </c>
    </row>
    <row r="186" spans="1:19" x14ac:dyDescent="0.25">
      <c r="A186" s="44" t="str">
        <f t="shared" si="4"/>
        <v>923</v>
      </c>
      <c r="B186" s="41" t="s">
        <v>173</v>
      </c>
      <c r="C186" s="41" t="s">
        <v>1326</v>
      </c>
      <c r="D186" s="211" t="s">
        <v>1087</v>
      </c>
      <c r="E186" s="66" t="s">
        <v>90</v>
      </c>
      <c r="F186" s="66">
        <v>3671833.61</v>
      </c>
      <c r="G186" s="66">
        <v>2627534.7599999998</v>
      </c>
      <c r="H186" s="66">
        <v>2165086.86</v>
      </c>
      <c r="I186" s="66">
        <v>2942025.38</v>
      </c>
      <c r="J186" s="66">
        <v>2727709.48</v>
      </c>
      <c r="K186" s="66">
        <v>1614165.82</v>
      </c>
      <c r="L186" s="66">
        <v>3552925.93</v>
      </c>
      <c r="M186" s="66">
        <v>2182190.4300000002</v>
      </c>
      <c r="N186" s="66">
        <v>3100474.87</v>
      </c>
      <c r="O186" s="66">
        <v>3618200.57</v>
      </c>
      <c r="P186" s="66">
        <v>2367352.65</v>
      </c>
      <c r="Q186" s="66">
        <v>2637394.33</v>
      </c>
      <c r="R186" s="66">
        <v>2875031.87</v>
      </c>
      <c r="S186" s="66">
        <f t="shared" si="5"/>
        <v>32410092.949999999</v>
      </c>
    </row>
    <row r="187" spans="1:19" x14ac:dyDescent="0.25">
      <c r="A187" s="44" t="str">
        <f t="shared" si="4"/>
        <v>924</v>
      </c>
      <c r="B187" s="41" t="s">
        <v>173</v>
      </c>
      <c r="C187" s="41" t="s">
        <v>1326</v>
      </c>
      <c r="D187" s="211" t="s">
        <v>1088</v>
      </c>
      <c r="E187" s="66" t="s">
        <v>92</v>
      </c>
      <c r="F187" s="66">
        <v>1119395.95</v>
      </c>
      <c r="G187" s="66">
        <v>985258.12</v>
      </c>
      <c r="H187" s="66">
        <v>1052470.74</v>
      </c>
      <c r="I187" s="66">
        <v>1154567.07</v>
      </c>
      <c r="J187" s="66">
        <v>11568661.49</v>
      </c>
      <c r="K187" s="66">
        <v>12551615.390000001</v>
      </c>
      <c r="L187" s="66">
        <v>13088006.1</v>
      </c>
      <c r="M187" s="66">
        <v>15398147</v>
      </c>
      <c r="N187" s="66">
        <v>15225181.33</v>
      </c>
      <c r="O187" s="66">
        <v>15949242.140000001</v>
      </c>
      <c r="P187" s="66">
        <v>13136194.16</v>
      </c>
      <c r="Q187" s="66">
        <v>10554984.92</v>
      </c>
      <c r="R187" s="66">
        <v>10152316.01</v>
      </c>
      <c r="S187" s="66">
        <f t="shared" si="5"/>
        <v>120816644.47000001</v>
      </c>
    </row>
    <row r="188" spans="1:19" x14ac:dyDescent="0.25">
      <c r="A188" s="44" t="str">
        <f t="shared" si="4"/>
        <v>925</v>
      </c>
      <c r="B188" s="41" t="s">
        <v>173</v>
      </c>
      <c r="C188" s="41" t="s">
        <v>1326</v>
      </c>
      <c r="D188" s="211" t="s">
        <v>1089</v>
      </c>
      <c r="E188" s="66" t="s">
        <v>1090</v>
      </c>
      <c r="F188" s="66">
        <v>1624485.53</v>
      </c>
      <c r="G188" s="66">
        <v>1540852.54</v>
      </c>
      <c r="H188" s="66">
        <v>1699307.24</v>
      </c>
      <c r="I188" s="66">
        <v>1145197.1299999999</v>
      </c>
      <c r="J188" s="66">
        <v>1703712.99</v>
      </c>
      <c r="K188" s="66">
        <v>1690564.03</v>
      </c>
      <c r="L188" s="66">
        <v>1635034.99</v>
      </c>
      <c r="M188" s="66">
        <v>1725831.49</v>
      </c>
      <c r="N188" s="66">
        <v>1802267.15</v>
      </c>
      <c r="O188" s="66">
        <v>1539686.35</v>
      </c>
      <c r="P188" s="66">
        <v>1676434.12</v>
      </c>
      <c r="Q188" s="66">
        <v>1760403.61</v>
      </c>
      <c r="R188" s="66">
        <v>2225195.9700000002</v>
      </c>
      <c r="S188" s="66">
        <f t="shared" si="5"/>
        <v>20144487.609999999</v>
      </c>
    </row>
    <row r="189" spans="1:19" x14ac:dyDescent="0.25">
      <c r="A189" s="44" t="str">
        <f t="shared" si="4"/>
        <v>926</v>
      </c>
      <c r="B189" s="41" t="s">
        <v>173</v>
      </c>
      <c r="C189" s="41" t="s">
        <v>1326</v>
      </c>
      <c r="D189" s="211" t="s">
        <v>1091</v>
      </c>
      <c r="E189" s="66" t="s">
        <v>1092</v>
      </c>
      <c r="F189" s="66">
        <v>7090680.5199999996</v>
      </c>
      <c r="G189" s="66">
        <v>1974045.92</v>
      </c>
      <c r="H189" s="66">
        <v>2294443.87</v>
      </c>
      <c r="I189" s="66">
        <v>4970753.6100000003</v>
      </c>
      <c r="J189" s="66">
        <v>1922791.03</v>
      </c>
      <c r="K189" s="66">
        <v>1850282.88</v>
      </c>
      <c r="L189" s="66">
        <v>7506843.9199999999</v>
      </c>
      <c r="M189" s="66">
        <v>2150210.19</v>
      </c>
      <c r="N189" s="66">
        <v>2044356.23</v>
      </c>
      <c r="O189" s="66">
        <v>4478146.04</v>
      </c>
      <c r="P189" s="66">
        <v>2234879.33</v>
      </c>
      <c r="Q189" s="66">
        <v>2570742.4300000002</v>
      </c>
      <c r="R189" s="66">
        <v>2064381.41</v>
      </c>
      <c r="S189" s="66">
        <f t="shared" si="5"/>
        <v>36061876.859999992</v>
      </c>
    </row>
    <row r="190" spans="1:19" x14ac:dyDescent="0.25">
      <c r="A190" s="44" t="str">
        <f t="shared" si="4"/>
        <v>928</v>
      </c>
      <c r="B190" s="41" t="s">
        <v>173</v>
      </c>
      <c r="C190" s="41" t="s">
        <v>1326</v>
      </c>
      <c r="D190" s="211" t="s">
        <v>1094</v>
      </c>
      <c r="E190" s="66" t="s">
        <v>100</v>
      </c>
      <c r="F190" s="66">
        <v>308609.89</v>
      </c>
      <c r="G190" s="66">
        <v>18558.5</v>
      </c>
      <c r="H190" s="66">
        <v>105678.25</v>
      </c>
      <c r="I190" s="66">
        <v>126979.65</v>
      </c>
      <c r="J190" s="66">
        <v>99275.05</v>
      </c>
      <c r="K190" s="66">
        <v>207085.89</v>
      </c>
      <c r="L190" s="66">
        <v>96206.58</v>
      </c>
      <c r="M190" s="66">
        <v>170513.62</v>
      </c>
      <c r="N190" s="66">
        <v>99638.02</v>
      </c>
      <c r="O190" s="66">
        <v>124152.42</v>
      </c>
      <c r="P190" s="66">
        <v>89698.16</v>
      </c>
      <c r="Q190" s="66">
        <v>165731.76999999999</v>
      </c>
      <c r="R190" s="66">
        <v>213447.83</v>
      </c>
      <c r="S190" s="66">
        <f t="shared" si="5"/>
        <v>1516965.7400000002</v>
      </c>
    </row>
    <row r="191" spans="1:19" x14ac:dyDescent="0.25">
      <c r="A191" s="44" t="str">
        <f t="shared" si="4"/>
        <v>930</v>
      </c>
      <c r="B191" s="41" t="s">
        <v>173</v>
      </c>
      <c r="C191" s="41" t="s">
        <v>1326</v>
      </c>
      <c r="D191" s="211" t="s">
        <v>1097</v>
      </c>
      <c r="E191" s="66" t="s">
        <v>1098</v>
      </c>
      <c r="F191" s="66">
        <v>11223.14</v>
      </c>
      <c r="G191" s="66">
        <v>9418.9</v>
      </c>
      <c r="H191" s="66">
        <v>10189.42</v>
      </c>
      <c r="I191" s="66">
        <v>17034.18</v>
      </c>
      <c r="J191" s="66">
        <v>32505.87</v>
      </c>
      <c r="K191" s="66">
        <v>17778.310000000001</v>
      </c>
      <c r="L191" s="66">
        <v>11487.47</v>
      </c>
      <c r="M191" s="66">
        <v>10485.14</v>
      </c>
      <c r="N191" s="66">
        <v>7197.95</v>
      </c>
      <c r="O191" s="66">
        <v>8210.9699999999993</v>
      </c>
      <c r="P191" s="66">
        <v>3020.13</v>
      </c>
      <c r="Q191" s="66">
        <v>767809.58</v>
      </c>
      <c r="R191" s="66">
        <v>913.02</v>
      </c>
      <c r="S191" s="66">
        <f t="shared" si="5"/>
        <v>896050.94</v>
      </c>
    </row>
    <row r="192" spans="1:19" x14ac:dyDescent="0.25">
      <c r="A192" s="44">
        <v>930.2</v>
      </c>
      <c r="B192" s="41" t="s">
        <v>173</v>
      </c>
      <c r="C192" s="41" t="s">
        <v>1326</v>
      </c>
      <c r="D192" s="211" t="s">
        <v>1099</v>
      </c>
      <c r="E192" s="66" t="s">
        <v>130</v>
      </c>
      <c r="F192" s="66">
        <v>1804059.93</v>
      </c>
      <c r="G192" s="66">
        <v>1362044.86</v>
      </c>
      <c r="H192" s="66">
        <v>1541153.75</v>
      </c>
      <c r="I192" s="66">
        <v>3077698.12</v>
      </c>
      <c r="J192" s="66">
        <v>1322712.03</v>
      </c>
      <c r="K192" s="66">
        <v>1579908.52</v>
      </c>
      <c r="L192" s="66">
        <v>2673449.9900000002</v>
      </c>
      <c r="M192" s="66">
        <v>1261763.72</v>
      </c>
      <c r="N192" s="66">
        <v>860142.67</v>
      </c>
      <c r="O192" s="66">
        <v>1868415.63</v>
      </c>
      <c r="P192" s="66">
        <v>789055.72</v>
      </c>
      <c r="Q192" s="66">
        <v>112256.88</v>
      </c>
      <c r="R192" s="66">
        <v>1987424.57</v>
      </c>
      <c r="S192" s="66">
        <f t="shared" si="5"/>
        <v>18436026.460000005</v>
      </c>
    </row>
    <row r="193" spans="1:19" x14ac:dyDescent="0.25">
      <c r="A193" s="44" t="str">
        <f t="shared" si="4"/>
        <v>931</v>
      </c>
      <c r="B193" s="41" t="s">
        <v>173</v>
      </c>
      <c r="C193" s="41" t="s">
        <v>1326</v>
      </c>
      <c r="D193" s="211" t="s">
        <v>1100</v>
      </c>
      <c r="E193" s="66" t="s">
        <v>1101</v>
      </c>
      <c r="F193" s="66">
        <v>131905.88</v>
      </c>
      <c r="G193" s="66">
        <v>140055.31</v>
      </c>
      <c r="H193" s="66">
        <v>140055.31</v>
      </c>
      <c r="I193" s="66">
        <v>134506.18</v>
      </c>
      <c r="J193" s="66">
        <v>140055.31</v>
      </c>
      <c r="K193" s="66">
        <v>140055.31</v>
      </c>
      <c r="L193" s="66">
        <v>133726.16</v>
      </c>
      <c r="M193" s="66">
        <v>144855.32999999999</v>
      </c>
      <c r="N193" s="66">
        <v>140055.32</v>
      </c>
      <c r="O193" s="66">
        <v>137451.13</v>
      </c>
      <c r="P193" s="66">
        <v>145023.32999999999</v>
      </c>
      <c r="Q193" s="66">
        <v>156255.82999999999</v>
      </c>
      <c r="R193" s="66">
        <v>136294.17000000001</v>
      </c>
      <c r="S193" s="66">
        <f t="shared" si="5"/>
        <v>1688388.69</v>
      </c>
    </row>
    <row r="194" spans="1:19" x14ac:dyDescent="0.25">
      <c r="A194" s="44" t="str">
        <f t="shared" si="4"/>
        <v>935</v>
      </c>
      <c r="B194" s="41" t="s">
        <v>173</v>
      </c>
      <c r="C194" s="41" t="s">
        <v>1326</v>
      </c>
      <c r="D194" s="211" t="s">
        <v>1104</v>
      </c>
      <c r="E194" s="66" t="s">
        <v>1105</v>
      </c>
      <c r="F194" s="66">
        <v>228372.04</v>
      </c>
      <c r="G194" s="66">
        <v>150437.82</v>
      </c>
      <c r="H194" s="66">
        <v>151353.73000000001</v>
      </c>
      <c r="I194" s="66">
        <v>175122.22</v>
      </c>
      <c r="J194" s="66">
        <v>135426.13</v>
      </c>
      <c r="K194" s="66">
        <v>67386.23</v>
      </c>
      <c r="L194" s="66">
        <v>108098.73</v>
      </c>
      <c r="M194" s="66">
        <v>83774.05</v>
      </c>
      <c r="N194" s="66">
        <v>101541.21</v>
      </c>
      <c r="O194" s="66">
        <v>69415.350000000006</v>
      </c>
      <c r="P194" s="66">
        <v>82028.98</v>
      </c>
      <c r="Q194" s="66">
        <v>-20462.68</v>
      </c>
      <c r="R194" s="66">
        <v>44326.13</v>
      </c>
      <c r="S194" s="66">
        <f t="shared" si="5"/>
        <v>1148447.8999999999</v>
      </c>
    </row>
    <row r="195" spans="1:19" x14ac:dyDescent="0.25">
      <c r="A195" s="44"/>
      <c r="B195" s="41"/>
      <c r="C195" s="41"/>
      <c r="D195" s="211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</row>
    <row r="196" spans="1:19" x14ac:dyDescent="0.25">
      <c r="A196" s="44"/>
      <c r="B196" s="41"/>
      <c r="C196" s="41"/>
      <c r="D196" s="211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</row>
    <row r="197" spans="1:19" x14ac:dyDescent="0.25">
      <c r="A197" s="44"/>
      <c r="B197" s="41"/>
      <c r="C197" s="41"/>
      <c r="D197" s="211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</row>
    <row r="198" spans="1:19" x14ac:dyDescent="0.25">
      <c r="A198" s="44"/>
      <c r="B198" s="41"/>
      <c r="C198" s="41"/>
      <c r="D198" s="211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</row>
    <row r="199" spans="1:19" x14ac:dyDescent="0.25">
      <c r="A199" s="44"/>
      <c r="B199" s="41"/>
      <c r="C199" s="41"/>
      <c r="D199" s="211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</row>
    <row r="200" spans="1:19" x14ac:dyDescent="0.25">
      <c r="A200" s="44"/>
      <c r="B200" s="41"/>
      <c r="C200" s="41"/>
      <c r="D200" s="211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</row>
    <row r="201" spans="1:19" x14ac:dyDescent="0.25">
      <c r="A201" s="44"/>
      <c r="B201" s="41"/>
      <c r="C201" s="41"/>
      <c r="D201" s="211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</row>
    <row r="202" spans="1:19" x14ac:dyDescent="0.25">
      <c r="A202" s="44"/>
      <c r="B202" s="41"/>
      <c r="C202" s="41"/>
      <c r="D202" s="211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</row>
    <row r="203" spans="1:19" x14ac:dyDescent="0.25">
      <c r="A203" s="44"/>
      <c r="B203" s="41"/>
      <c r="C203" s="41"/>
      <c r="D203" s="211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</row>
    <row r="204" spans="1:19" x14ac:dyDescent="0.25">
      <c r="A204" s="44"/>
      <c r="B204" s="41"/>
      <c r="C204" s="41"/>
      <c r="D204" s="211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</row>
    <row r="205" spans="1:19" x14ac:dyDescent="0.25">
      <c r="A205" s="44"/>
      <c r="B205" s="41"/>
      <c r="C205" s="41"/>
      <c r="D205" s="211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</row>
    <row r="206" spans="1:19" x14ac:dyDescent="0.25">
      <c r="A206" s="44"/>
      <c r="B206" s="41"/>
      <c r="C206" s="41"/>
      <c r="D206" s="211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</row>
    <row r="207" spans="1:19" x14ac:dyDescent="0.25">
      <c r="A207" s="44"/>
      <c r="B207" s="41"/>
      <c r="C207" s="41"/>
      <c r="D207" s="211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</row>
    <row r="208" spans="1:19" x14ac:dyDescent="0.25">
      <c r="A208" s="44"/>
      <c r="B208" s="41"/>
      <c r="C208" s="41"/>
      <c r="D208" s="211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</row>
    <row r="209" spans="1:19" x14ac:dyDescent="0.25">
      <c r="A209" s="44"/>
      <c r="B209" s="41"/>
      <c r="C209" s="41"/>
      <c r="D209" s="211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</row>
    <row r="210" spans="1:19" x14ac:dyDescent="0.25">
      <c r="A210" s="44"/>
      <c r="B210" s="41"/>
      <c r="C210" s="41"/>
      <c r="D210" s="211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</row>
    <row r="211" spans="1:19" x14ac:dyDescent="0.25">
      <c r="A211" s="44"/>
      <c r="B211" s="41"/>
      <c r="C211" s="41"/>
      <c r="D211" s="211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</row>
    <row r="212" spans="1:19" x14ac:dyDescent="0.25">
      <c r="A212" s="44"/>
      <c r="B212" s="41"/>
      <c r="C212" s="41"/>
      <c r="D212" s="211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</row>
    <row r="213" spans="1:19" x14ac:dyDescent="0.25">
      <c r="A213" s="44"/>
      <c r="B213" s="41"/>
      <c r="C213" s="41"/>
      <c r="D213" s="211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</row>
    <row r="214" spans="1:19" x14ac:dyDescent="0.25">
      <c r="A214" s="44"/>
      <c r="B214" s="41"/>
      <c r="C214" s="41"/>
      <c r="D214" s="211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</row>
    <row r="215" spans="1:19" x14ac:dyDescent="0.25">
      <c r="A215" s="44"/>
      <c r="B215" s="41"/>
      <c r="C215" s="41"/>
      <c r="D215" s="211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</row>
    <row r="216" spans="1:19" x14ac:dyDescent="0.25">
      <c r="A216" s="44"/>
      <c r="B216" s="41"/>
      <c r="C216" s="41"/>
      <c r="D216" s="211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</row>
    <row r="217" spans="1:19" x14ac:dyDescent="0.25">
      <c r="A217" s="44"/>
      <c r="B217" s="41"/>
      <c r="C217" s="41"/>
      <c r="D217" s="211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</row>
    <row r="218" spans="1:19" x14ac:dyDescent="0.25">
      <c r="A218" s="44"/>
      <c r="B218" s="41"/>
      <c r="C218" s="41"/>
      <c r="D218" s="211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</row>
    <row r="219" spans="1:19" x14ac:dyDescent="0.25">
      <c r="A219" s="44"/>
      <c r="B219" s="41"/>
      <c r="C219" s="41"/>
      <c r="D219" s="211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</row>
    <row r="220" spans="1:19" x14ac:dyDescent="0.25">
      <c r="A220" s="44"/>
      <c r="B220" s="41"/>
      <c r="C220" s="41"/>
      <c r="D220" s="211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</row>
    <row r="221" spans="1:19" x14ac:dyDescent="0.25">
      <c r="A221" s="44"/>
      <c r="B221" s="41"/>
      <c r="C221" s="41"/>
      <c r="D221" s="211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</row>
    <row r="222" spans="1:19" x14ac:dyDescent="0.25">
      <c r="A222" s="44"/>
      <c r="B222" s="41"/>
      <c r="C222" s="41"/>
      <c r="D222" s="211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</row>
    <row r="223" spans="1:19" x14ac:dyDescent="0.25">
      <c r="A223" s="44"/>
      <c r="B223" s="41"/>
      <c r="C223" s="41"/>
      <c r="D223" s="211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</row>
    <row r="224" spans="1:19" x14ac:dyDescent="0.25">
      <c r="A224" s="44"/>
      <c r="B224" s="41"/>
      <c r="C224" s="41"/>
      <c r="D224" s="211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</row>
    <row r="225" spans="1:19" x14ac:dyDescent="0.25">
      <c r="A225" s="44"/>
      <c r="B225" s="41"/>
      <c r="C225" s="41"/>
      <c r="D225" s="211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</row>
    <row r="226" spans="1:19" x14ac:dyDescent="0.25">
      <c r="A226" s="44"/>
      <c r="B226" s="41"/>
      <c r="C226" s="41"/>
      <c r="D226" s="211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</row>
    <row r="227" spans="1:19" x14ac:dyDescent="0.25">
      <c r="A227" s="44"/>
      <c r="B227" s="41"/>
      <c r="C227" s="41"/>
      <c r="D227" s="211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</row>
    <row r="228" spans="1:19" x14ac:dyDescent="0.25">
      <c r="A228" s="44"/>
      <c r="B228" s="41"/>
      <c r="C228" s="41"/>
      <c r="D228" s="211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</row>
    <row r="229" spans="1:19" x14ac:dyDescent="0.25">
      <c r="A229" s="44"/>
      <c r="B229" s="41"/>
      <c r="C229" s="41"/>
      <c r="D229" s="211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</row>
    <row r="230" spans="1:19" x14ac:dyDescent="0.25">
      <c r="A230" s="44"/>
      <c r="B230" s="41"/>
      <c r="C230" s="41"/>
      <c r="D230" s="211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</row>
    <row r="231" spans="1:19" x14ac:dyDescent="0.25">
      <c r="A231" s="44"/>
      <c r="B231" s="41"/>
      <c r="C231" s="41"/>
      <c r="D231" s="211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</row>
    <row r="232" spans="1:19" x14ac:dyDescent="0.25">
      <c r="A232" s="44"/>
      <c r="B232" s="41"/>
      <c r="C232" s="41"/>
      <c r="D232" s="211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</row>
    <row r="233" spans="1:19" x14ac:dyDescent="0.25">
      <c r="A233" s="44"/>
      <c r="B233" s="41"/>
      <c r="C233" s="41"/>
      <c r="D233" s="211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</row>
    <row r="234" spans="1:19" x14ac:dyDescent="0.25">
      <c r="A234" s="44"/>
      <c r="B234" s="41"/>
      <c r="C234" s="41"/>
      <c r="D234" s="211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</row>
    <row r="235" spans="1:19" x14ac:dyDescent="0.25">
      <c r="A235" s="44"/>
      <c r="B235" s="41"/>
      <c r="C235" s="41"/>
      <c r="D235" s="211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</row>
    <row r="236" spans="1:19" x14ac:dyDescent="0.25">
      <c r="A236" s="44"/>
      <c r="B236" s="41"/>
      <c r="C236" s="41"/>
      <c r="D236" s="211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</row>
    <row r="237" spans="1:19" x14ac:dyDescent="0.25">
      <c r="A237" s="44"/>
      <c r="B237" s="41"/>
      <c r="C237" s="41"/>
      <c r="D237" s="211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</row>
    <row r="238" spans="1:19" x14ac:dyDescent="0.25">
      <c r="A238" s="44"/>
      <c r="B238" s="41"/>
      <c r="C238" s="41"/>
      <c r="D238" s="211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</row>
    <row r="239" spans="1:19" x14ac:dyDescent="0.25">
      <c r="A239" s="44"/>
      <c r="B239" s="41"/>
      <c r="C239" s="41"/>
      <c r="D239" s="211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</row>
    <row r="240" spans="1:19" x14ac:dyDescent="0.25">
      <c r="A240" s="44"/>
      <c r="B240" s="41"/>
      <c r="C240" s="41"/>
      <c r="D240" s="211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</row>
    <row r="241" spans="1:19" x14ac:dyDescent="0.25">
      <c r="A241" s="44"/>
      <c r="B241" s="41"/>
      <c r="C241" s="41"/>
      <c r="D241" s="211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</row>
    <row r="242" spans="1:19" x14ac:dyDescent="0.25">
      <c r="A242" s="44"/>
      <c r="B242" s="41"/>
      <c r="C242" s="41"/>
      <c r="D242" s="211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</row>
    <row r="243" spans="1:19" x14ac:dyDescent="0.25">
      <c r="A243" s="44"/>
      <c r="B243" s="41"/>
      <c r="C243" s="41"/>
      <c r="D243" s="211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</row>
    <row r="244" spans="1:19" x14ac:dyDescent="0.25">
      <c r="A244" s="44"/>
      <c r="B244" s="41"/>
      <c r="C244" s="41"/>
      <c r="D244" s="211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</row>
    <row r="245" spans="1:19" x14ac:dyDescent="0.25">
      <c r="A245" s="44"/>
      <c r="B245" s="41"/>
      <c r="C245" s="41"/>
      <c r="D245" s="211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</row>
    <row r="246" spans="1:19" x14ac:dyDescent="0.25">
      <c r="A246" s="44"/>
      <c r="B246" s="41"/>
      <c r="C246" s="41"/>
      <c r="D246" s="211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</row>
    <row r="247" spans="1:19" x14ac:dyDescent="0.25">
      <c r="A247" s="44"/>
      <c r="B247" s="41"/>
      <c r="C247" s="41"/>
      <c r="D247" s="211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</row>
    <row r="248" spans="1:19" x14ac:dyDescent="0.25">
      <c r="A248" s="44"/>
      <c r="B248" s="41"/>
      <c r="C248" s="41"/>
      <c r="D248" s="211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</row>
    <row r="249" spans="1:19" x14ac:dyDescent="0.25">
      <c r="A249" s="44"/>
      <c r="B249" s="41"/>
      <c r="C249" s="41"/>
      <c r="D249" s="211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</row>
    <row r="250" spans="1:19" x14ac:dyDescent="0.25">
      <c r="A250" s="44"/>
      <c r="B250" s="41"/>
      <c r="C250" s="41"/>
      <c r="D250" s="211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</row>
    <row r="251" spans="1:19" x14ac:dyDescent="0.25">
      <c r="A251" s="44"/>
      <c r="B251" s="41"/>
      <c r="C251" s="41"/>
      <c r="D251" s="211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</row>
    <row r="252" spans="1:19" x14ac:dyDescent="0.25">
      <c r="A252" s="44"/>
      <c r="B252" s="41"/>
      <c r="C252" s="41"/>
      <c r="D252" s="211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</row>
    <row r="253" spans="1:19" x14ac:dyDescent="0.25">
      <c r="A253" s="44"/>
      <c r="B253" s="41"/>
      <c r="C253" s="41"/>
      <c r="D253" s="211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</row>
    <row r="254" spans="1:19" x14ac:dyDescent="0.25">
      <c r="A254" s="44"/>
      <c r="B254" s="41"/>
      <c r="C254" s="41"/>
      <c r="D254" s="211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</row>
    <row r="255" spans="1:19" x14ac:dyDescent="0.25">
      <c r="A255" s="44"/>
      <c r="B255" s="41"/>
      <c r="C255" s="41"/>
      <c r="D255" s="211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</row>
    <row r="256" spans="1:19" x14ac:dyDescent="0.25">
      <c r="A256" s="44"/>
      <c r="B256" s="41"/>
      <c r="C256" s="41"/>
      <c r="D256" s="211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</row>
    <row r="257" spans="1:19" x14ac:dyDescent="0.25">
      <c r="A257" s="44"/>
      <c r="B257" s="41"/>
      <c r="C257" s="41"/>
      <c r="D257" s="211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</row>
    <row r="258" spans="1:19" x14ac:dyDescent="0.25">
      <c r="A258" s="44"/>
      <c r="B258" s="41"/>
      <c r="C258" s="41"/>
      <c r="D258" s="211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</row>
    <row r="259" spans="1:19" x14ac:dyDescent="0.25">
      <c r="A259" s="44"/>
      <c r="B259" s="41"/>
      <c r="C259" s="41"/>
      <c r="D259" s="211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</row>
    <row r="260" spans="1:19" x14ac:dyDescent="0.25">
      <c r="A260" s="44"/>
      <c r="B260" s="41"/>
      <c r="C260" s="41"/>
      <c r="D260" s="211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</row>
    <row r="261" spans="1:19" x14ac:dyDescent="0.25">
      <c r="A261" s="44"/>
      <c r="B261" s="41"/>
      <c r="C261" s="41"/>
      <c r="D261" s="211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</row>
    <row r="262" spans="1:19" x14ac:dyDescent="0.25">
      <c r="A262" s="44"/>
      <c r="B262" s="41"/>
      <c r="C262" s="41"/>
      <c r="D262" s="211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</row>
    <row r="263" spans="1:19" x14ac:dyDescent="0.25">
      <c r="A263" s="44"/>
      <c r="B263" s="41"/>
      <c r="C263" s="41"/>
      <c r="D263" s="211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</row>
    <row r="264" spans="1:19" x14ac:dyDescent="0.25">
      <c r="A264" s="44"/>
      <c r="B264" s="41"/>
      <c r="C264" s="41"/>
      <c r="D264" s="211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</row>
    <row r="265" spans="1:19" x14ac:dyDescent="0.25">
      <c r="A265" s="44"/>
      <c r="B265" s="41"/>
      <c r="C265" s="41"/>
      <c r="D265" s="211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</row>
    <row r="266" spans="1:19" x14ac:dyDescent="0.25">
      <c r="A266" s="44"/>
      <c r="B266" s="41"/>
      <c r="C266" s="41"/>
      <c r="D266" s="211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</row>
    <row r="267" spans="1:19" x14ac:dyDescent="0.25">
      <c r="A267" s="44"/>
      <c r="B267" s="41"/>
      <c r="C267" s="41"/>
      <c r="D267" s="211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</row>
    <row r="268" spans="1:19" x14ac:dyDescent="0.25">
      <c r="A268" s="44"/>
      <c r="B268" s="41"/>
      <c r="C268" s="41"/>
      <c r="D268" s="211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</row>
    <row r="269" spans="1:19" x14ac:dyDescent="0.25">
      <c r="A269" s="44"/>
      <c r="B269" s="41"/>
      <c r="C269" s="41"/>
      <c r="D269" s="211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</row>
    <row r="270" spans="1:19" x14ac:dyDescent="0.25">
      <c r="A270" s="44"/>
      <c r="B270" s="41"/>
      <c r="C270" s="41"/>
      <c r="D270" s="211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</row>
    <row r="271" spans="1:19" x14ac:dyDescent="0.25">
      <c r="A271" s="44"/>
      <c r="B271" s="41"/>
      <c r="C271" s="41"/>
      <c r="D271" s="211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</row>
    <row r="272" spans="1:19" x14ac:dyDescent="0.25">
      <c r="A272" s="44"/>
      <c r="B272" s="41"/>
      <c r="C272" s="41"/>
      <c r="D272" s="211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</row>
    <row r="273" spans="1:19" x14ac:dyDescent="0.25">
      <c r="A273" s="44"/>
      <c r="B273" s="41"/>
      <c r="C273" s="41"/>
      <c r="D273" s="211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</row>
    <row r="274" spans="1:19" x14ac:dyDescent="0.25">
      <c r="A274" s="44"/>
      <c r="B274" s="41"/>
      <c r="C274" s="41"/>
      <c r="D274" s="211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</row>
    <row r="275" spans="1:19" x14ac:dyDescent="0.25">
      <c r="A275" s="44"/>
      <c r="B275" s="41"/>
      <c r="C275" s="41"/>
      <c r="D275" s="211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</row>
    <row r="276" spans="1:19" x14ac:dyDescent="0.25">
      <c r="A276" s="44"/>
      <c r="B276" s="41"/>
      <c r="C276" s="41"/>
      <c r="D276" s="211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</row>
    <row r="277" spans="1:19" x14ac:dyDescent="0.25">
      <c r="A277" s="44"/>
      <c r="B277" s="41"/>
      <c r="C277" s="41"/>
      <c r="D277" s="211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</row>
    <row r="278" spans="1:19" x14ac:dyDescent="0.25">
      <c r="A278" s="44"/>
      <c r="B278" s="41"/>
      <c r="C278" s="41"/>
      <c r="D278" s="211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</row>
    <row r="279" spans="1:19" x14ac:dyDescent="0.25">
      <c r="A279" s="44"/>
      <c r="B279" s="41"/>
      <c r="C279" s="41"/>
      <c r="D279" s="211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</row>
    <row r="280" spans="1:19" x14ac:dyDescent="0.25">
      <c r="A280" s="44"/>
      <c r="B280" s="41"/>
      <c r="C280" s="41"/>
      <c r="D280" s="211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</row>
    <row r="281" spans="1:19" x14ac:dyDescent="0.25">
      <c r="A281" s="44"/>
      <c r="B281" s="41"/>
      <c r="C281" s="41"/>
      <c r="D281" s="211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</row>
    <row r="282" spans="1:19" x14ac:dyDescent="0.25">
      <c r="A282" s="44"/>
      <c r="B282" s="41"/>
      <c r="C282" s="41"/>
      <c r="D282" s="211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</row>
    <row r="283" spans="1:19" x14ac:dyDescent="0.25">
      <c r="A283" s="44"/>
      <c r="B283" s="41"/>
      <c r="C283" s="41"/>
      <c r="D283" s="211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</row>
    <row r="284" spans="1:19" x14ac:dyDescent="0.25">
      <c r="A284" s="44"/>
      <c r="B284" s="41"/>
      <c r="C284" s="41"/>
      <c r="D284" s="211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</row>
    <row r="285" spans="1:19" x14ac:dyDescent="0.25">
      <c r="A285" s="44"/>
      <c r="B285" s="41"/>
      <c r="C285" s="41"/>
      <c r="D285" s="211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</row>
    <row r="286" spans="1:19" x14ac:dyDescent="0.25">
      <c r="A286" s="44"/>
      <c r="B286" s="41"/>
      <c r="C286" s="41"/>
      <c r="D286" s="211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</row>
    <row r="287" spans="1:19" x14ac:dyDescent="0.25">
      <c r="A287" s="44"/>
      <c r="B287" s="41"/>
      <c r="C287" s="41"/>
      <c r="D287" s="211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</row>
    <row r="288" spans="1:19" x14ac:dyDescent="0.25">
      <c r="A288" s="44"/>
      <c r="B288" s="41"/>
      <c r="C288" s="41"/>
      <c r="D288" s="211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</row>
    <row r="289" spans="1:19" x14ac:dyDescent="0.25">
      <c r="A289" s="44"/>
      <c r="B289" s="41"/>
      <c r="C289" s="41"/>
      <c r="D289" s="211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</row>
    <row r="290" spans="1:19" x14ac:dyDescent="0.25">
      <c r="A290" s="44"/>
      <c r="B290" s="41"/>
      <c r="C290" s="41"/>
      <c r="D290" s="211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</row>
    <row r="291" spans="1:19" x14ac:dyDescent="0.25">
      <c r="A291" s="44"/>
      <c r="B291" s="41"/>
      <c r="C291" s="41"/>
      <c r="D291" s="211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</row>
    <row r="292" spans="1:19" x14ac:dyDescent="0.25">
      <c r="A292" s="44"/>
      <c r="B292" s="41"/>
      <c r="C292" s="41"/>
      <c r="D292" s="211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</row>
    <row r="293" spans="1:19" x14ac:dyDescent="0.25">
      <c r="A293" s="44"/>
      <c r="B293" s="41"/>
      <c r="C293" s="41"/>
      <c r="D293" s="211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</row>
    <row r="294" spans="1:19" x14ac:dyDescent="0.25">
      <c r="A294" s="44"/>
      <c r="B294" s="41"/>
      <c r="C294" s="41"/>
      <c r="D294" s="211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</row>
    <row r="295" spans="1:19" x14ac:dyDescent="0.25">
      <c r="A295" s="44"/>
      <c r="B295" s="41"/>
      <c r="C295" s="41"/>
      <c r="D295" s="211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</row>
    <row r="296" spans="1:19" x14ac:dyDescent="0.25">
      <c r="A296" s="44"/>
      <c r="B296" s="41"/>
      <c r="C296" s="41"/>
      <c r="D296" s="211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</row>
    <row r="297" spans="1:19" x14ac:dyDescent="0.25">
      <c r="A297" s="44"/>
      <c r="B297" s="41"/>
      <c r="C297" s="41"/>
      <c r="D297" s="211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</row>
    <row r="298" spans="1:19" x14ac:dyDescent="0.25">
      <c r="A298" s="44"/>
      <c r="B298" s="41"/>
      <c r="C298" s="41"/>
      <c r="D298" s="211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</row>
    <row r="299" spans="1:19" x14ac:dyDescent="0.25">
      <c r="A299" s="44"/>
      <c r="B299" s="41"/>
      <c r="C299" s="41"/>
      <c r="D299" s="211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</row>
    <row r="300" spans="1:19" x14ac:dyDescent="0.25">
      <c r="A300" s="44"/>
      <c r="B300" s="41"/>
      <c r="C300" s="41"/>
      <c r="D300" s="211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</row>
    <row r="301" spans="1:19" x14ac:dyDescent="0.25">
      <c r="A301" s="44"/>
      <c r="B301" s="41"/>
      <c r="C301" s="41"/>
      <c r="D301" s="211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</row>
    <row r="302" spans="1:19" x14ac:dyDescent="0.25">
      <c r="A302" s="44"/>
      <c r="B302" s="41"/>
      <c r="C302" s="41"/>
      <c r="D302" s="211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</row>
    <row r="303" spans="1:19" x14ac:dyDescent="0.25">
      <c r="A303" s="44"/>
      <c r="B303" s="41"/>
      <c r="C303" s="41"/>
      <c r="D303" s="211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</row>
    <row r="304" spans="1:19" x14ac:dyDescent="0.25">
      <c r="A304" s="44"/>
      <c r="B304" s="41"/>
      <c r="C304" s="41"/>
      <c r="D304" s="211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</row>
    <row r="305" spans="1:19" x14ac:dyDescent="0.25">
      <c r="A305" s="44"/>
      <c r="B305" s="41"/>
      <c r="C305" s="41"/>
      <c r="D305" s="211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</row>
    <row r="306" spans="1:19" x14ac:dyDescent="0.25">
      <c r="A306" s="44"/>
      <c r="B306" s="41"/>
      <c r="C306" s="41"/>
      <c r="D306" s="211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</row>
    <row r="307" spans="1:19" x14ac:dyDescent="0.25">
      <c r="A307" s="44"/>
      <c r="B307" s="41"/>
      <c r="C307" s="41"/>
      <c r="D307" s="211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</row>
    <row r="308" spans="1:19" x14ac:dyDescent="0.25">
      <c r="A308" s="44"/>
      <c r="B308" s="41"/>
      <c r="C308" s="41"/>
      <c r="D308" s="211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</row>
    <row r="309" spans="1:19" x14ac:dyDescent="0.25">
      <c r="A309" s="44"/>
      <c r="B309" s="41"/>
      <c r="C309" s="41"/>
      <c r="D309" s="211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</row>
    <row r="310" spans="1:19" x14ac:dyDescent="0.25">
      <c r="A310" s="44"/>
      <c r="B310" s="41"/>
      <c r="C310" s="41"/>
      <c r="D310" s="211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</row>
    <row r="311" spans="1:19" x14ac:dyDescent="0.25">
      <c r="A311" s="44"/>
      <c r="B311" s="41"/>
      <c r="C311" s="41"/>
      <c r="D311" s="211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</row>
    <row r="312" spans="1:19" x14ac:dyDescent="0.25">
      <c r="A312" s="44"/>
      <c r="B312" s="41"/>
      <c r="C312" s="41"/>
      <c r="D312" s="211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</row>
    <row r="313" spans="1:19" x14ac:dyDescent="0.25">
      <c r="A313" s="44"/>
      <c r="B313" s="41"/>
      <c r="C313" s="41"/>
      <c r="D313" s="211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</row>
    <row r="314" spans="1:19" x14ac:dyDescent="0.25">
      <c r="A314" s="44"/>
      <c r="B314" s="41"/>
      <c r="C314" s="41"/>
      <c r="D314" s="211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</row>
    <row r="315" spans="1:19" x14ac:dyDescent="0.25">
      <c r="A315" s="44"/>
      <c r="B315" s="41"/>
      <c r="C315" s="41"/>
      <c r="D315" s="211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</row>
    <row r="316" spans="1:19" x14ac:dyDescent="0.25">
      <c r="A316" s="44"/>
      <c r="B316" s="41"/>
      <c r="C316" s="41"/>
      <c r="D316" s="211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</row>
    <row r="317" spans="1:19" x14ac:dyDescent="0.25">
      <c r="A317" s="44"/>
      <c r="B317" s="41"/>
      <c r="C317" s="41"/>
      <c r="D317" s="211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</row>
    <row r="318" spans="1:19" x14ac:dyDescent="0.25">
      <c r="A318" s="44"/>
      <c r="B318" s="41"/>
      <c r="C318" s="41"/>
      <c r="D318" s="211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</row>
    <row r="319" spans="1:19" x14ac:dyDescent="0.25">
      <c r="A319" s="44"/>
      <c r="B319" s="41"/>
      <c r="C319" s="41"/>
      <c r="D319" s="211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</row>
    <row r="320" spans="1:19" x14ac:dyDescent="0.25">
      <c r="A320" s="44"/>
      <c r="B320" s="41"/>
      <c r="C320" s="41"/>
      <c r="D320" s="211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</row>
    <row r="321" spans="1:19" x14ac:dyDescent="0.25">
      <c r="A321" s="44"/>
      <c r="B321" s="41"/>
      <c r="C321" s="41"/>
      <c r="D321" s="211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</row>
    <row r="322" spans="1:19" x14ac:dyDescent="0.25">
      <c r="A322" s="44"/>
      <c r="B322" s="41"/>
      <c r="C322" s="41"/>
      <c r="D322" s="211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</row>
    <row r="323" spans="1:19" x14ac:dyDescent="0.25">
      <c r="A323" s="44"/>
      <c r="B323" s="41"/>
      <c r="C323" s="41"/>
      <c r="D323" s="211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</row>
    <row r="324" spans="1:19" x14ac:dyDescent="0.25">
      <c r="A324" s="44"/>
      <c r="B324" s="41"/>
      <c r="C324" s="41"/>
      <c r="D324" s="211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</row>
    <row r="325" spans="1:19" x14ac:dyDescent="0.25">
      <c r="A325" s="44"/>
      <c r="B325" s="41"/>
      <c r="C325" s="41"/>
      <c r="D325" s="211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</row>
    <row r="326" spans="1:19" x14ac:dyDescent="0.25">
      <c r="A326" s="44"/>
      <c r="B326" s="41"/>
      <c r="C326" s="41"/>
      <c r="D326" s="211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</row>
    <row r="327" spans="1:19" x14ac:dyDescent="0.25">
      <c r="A327" s="44"/>
      <c r="B327" s="41"/>
      <c r="C327" s="41"/>
      <c r="D327" s="211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</row>
    <row r="328" spans="1:19" x14ac:dyDescent="0.25">
      <c r="A328" s="44"/>
      <c r="B328" s="41"/>
      <c r="C328" s="41"/>
      <c r="D328" s="211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</row>
    <row r="329" spans="1:19" x14ac:dyDescent="0.25">
      <c r="A329" s="44"/>
      <c r="B329" s="41"/>
      <c r="C329" s="41"/>
      <c r="D329" s="211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</row>
    <row r="330" spans="1:19" x14ac:dyDescent="0.25">
      <c r="A330" s="44"/>
      <c r="B330" s="41"/>
      <c r="C330" s="41"/>
      <c r="D330" s="211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</row>
    <row r="331" spans="1:19" x14ac:dyDescent="0.25">
      <c r="A331" s="44"/>
      <c r="B331" s="41"/>
      <c r="C331" s="41"/>
      <c r="D331" s="211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</row>
    <row r="332" spans="1:19" x14ac:dyDescent="0.25">
      <c r="A332" s="44"/>
      <c r="B332" s="41"/>
      <c r="C332" s="41"/>
      <c r="D332" s="211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</row>
    <row r="333" spans="1:19" x14ac:dyDescent="0.25">
      <c r="A333" s="44"/>
      <c r="B333" s="41"/>
      <c r="C333" s="41"/>
      <c r="D333" s="211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</row>
    <row r="334" spans="1:19" x14ac:dyDescent="0.25">
      <c r="A334" s="44"/>
      <c r="B334" s="41"/>
      <c r="C334" s="41"/>
      <c r="D334" s="211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</row>
    <row r="335" spans="1:19" x14ac:dyDescent="0.25">
      <c r="A335" s="44"/>
      <c r="B335" s="41"/>
      <c r="C335" s="41"/>
      <c r="D335" s="211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</row>
    <row r="336" spans="1:19" x14ac:dyDescent="0.25">
      <c r="A336" s="44"/>
      <c r="B336" s="41"/>
      <c r="C336" s="41"/>
      <c r="D336" s="211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</row>
    <row r="337" spans="1:19" x14ac:dyDescent="0.25">
      <c r="A337" s="44"/>
      <c r="B337" s="41"/>
      <c r="C337" s="41"/>
      <c r="D337" s="211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</row>
    <row r="338" spans="1:19" x14ac:dyDescent="0.25">
      <c r="A338" s="44"/>
      <c r="B338" s="41"/>
      <c r="C338" s="41"/>
      <c r="D338" s="211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</row>
    <row r="339" spans="1:19" x14ac:dyDescent="0.25">
      <c r="A339" s="44"/>
      <c r="B339" s="41"/>
      <c r="C339" s="41"/>
      <c r="D339" s="211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</row>
    <row r="340" spans="1:19" x14ac:dyDescent="0.25">
      <c r="A340" s="44"/>
      <c r="B340" s="41"/>
      <c r="C340" s="41"/>
      <c r="D340" s="211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</row>
    <row r="341" spans="1:19" x14ac:dyDescent="0.25">
      <c r="A341" s="44"/>
      <c r="B341" s="41"/>
      <c r="C341" s="41"/>
      <c r="D341" s="211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</row>
    <row r="342" spans="1:19" x14ac:dyDescent="0.25">
      <c r="A342" s="44"/>
      <c r="B342" s="41"/>
      <c r="C342" s="41"/>
      <c r="D342" s="211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</row>
    <row r="343" spans="1:19" x14ac:dyDescent="0.25">
      <c r="A343" s="44"/>
      <c r="B343" s="41"/>
      <c r="C343" s="41"/>
      <c r="D343" s="211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</row>
    <row r="344" spans="1:19" x14ac:dyDescent="0.25">
      <c r="A344" s="44"/>
      <c r="B344" s="41"/>
      <c r="C344" s="41"/>
      <c r="D344" s="211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</row>
    <row r="345" spans="1:19" x14ac:dyDescent="0.25">
      <c r="A345" s="44"/>
      <c r="B345" s="41"/>
      <c r="C345" s="41"/>
      <c r="D345" s="211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</row>
    <row r="346" spans="1:19" x14ac:dyDescent="0.25">
      <c r="A346" s="44"/>
      <c r="B346" s="41"/>
      <c r="C346" s="41"/>
      <c r="D346" s="211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</row>
    <row r="347" spans="1:19" x14ac:dyDescent="0.25">
      <c r="A347" s="44"/>
      <c r="B347" s="41"/>
      <c r="C347" s="41"/>
      <c r="D347" s="211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</row>
    <row r="348" spans="1:19" x14ac:dyDescent="0.25">
      <c r="A348" s="44"/>
      <c r="B348" s="41"/>
      <c r="C348" s="41"/>
      <c r="D348" s="211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</row>
    <row r="349" spans="1:19" x14ac:dyDescent="0.25">
      <c r="A349" s="44"/>
      <c r="B349" s="41"/>
      <c r="C349" s="41"/>
      <c r="D349" s="211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</row>
    <row r="350" spans="1:19" x14ac:dyDescent="0.25">
      <c r="A350" s="44"/>
      <c r="B350" s="41"/>
      <c r="C350" s="41"/>
      <c r="D350" s="211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</row>
    <row r="351" spans="1:19" x14ac:dyDescent="0.25">
      <c r="A351" s="44"/>
      <c r="B351" s="41"/>
      <c r="C351" s="41"/>
      <c r="D351" s="211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</row>
    <row r="352" spans="1:19" x14ac:dyDescent="0.25">
      <c r="A352" s="44"/>
      <c r="B352" s="41"/>
      <c r="C352" s="41"/>
      <c r="D352" s="211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</row>
    <row r="353" spans="1:19" x14ac:dyDescent="0.25">
      <c r="A353" s="44"/>
      <c r="B353" s="41"/>
      <c r="C353" s="41"/>
      <c r="D353" s="211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</row>
    <row r="354" spans="1:19" x14ac:dyDescent="0.25">
      <c r="A354" s="44"/>
      <c r="B354" s="41"/>
      <c r="C354" s="41"/>
      <c r="D354" s="211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</row>
    <row r="355" spans="1:19" x14ac:dyDescent="0.25">
      <c r="A355" s="44"/>
      <c r="B355" s="41"/>
      <c r="C355" s="41"/>
      <c r="D355" s="211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</row>
    <row r="356" spans="1:19" x14ac:dyDescent="0.25">
      <c r="A356" s="44"/>
      <c r="B356" s="41"/>
      <c r="C356" s="41"/>
      <c r="D356" s="211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</row>
    <row r="357" spans="1:19" x14ac:dyDescent="0.25">
      <c r="A357" s="44"/>
      <c r="B357" s="41"/>
      <c r="C357" s="41"/>
      <c r="D357" s="211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</row>
    <row r="358" spans="1:19" x14ac:dyDescent="0.25">
      <c r="A358" s="44"/>
      <c r="B358" s="41"/>
      <c r="C358" s="41"/>
      <c r="D358" s="211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</row>
    <row r="359" spans="1:19" x14ac:dyDescent="0.25">
      <c r="A359" s="44"/>
      <c r="B359" s="41"/>
      <c r="C359" s="41"/>
      <c r="D359" s="211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</row>
    <row r="360" spans="1:19" x14ac:dyDescent="0.25">
      <c r="A360" s="44"/>
      <c r="B360" s="41"/>
      <c r="C360" s="41"/>
      <c r="D360" s="211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</row>
    <row r="361" spans="1:19" x14ac:dyDescent="0.25">
      <c r="A361" s="44"/>
      <c r="B361" s="41"/>
      <c r="C361" s="41"/>
      <c r="D361" s="211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</row>
    <row r="362" spans="1:19" x14ac:dyDescent="0.25">
      <c r="A362" s="44"/>
      <c r="B362" s="41"/>
      <c r="C362" s="41"/>
      <c r="D362" s="211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</row>
    <row r="363" spans="1:19" x14ac:dyDescent="0.25">
      <c r="A363" s="44"/>
      <c r="B363" s="41"/>
      <c r="C363" s="41"/>
      <c r="D363" s="211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</row>
    <row r="364" spans="1:19" x14ac:dyDescent="0.25">
      <c r="A364" s="44"/>
      <c r="B364" s="41"/>
      <c r="C364" s="41"/>
      <c r="D364" s="211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</row>
    <row r="365" spans="1:19" x14ac:dyDescent="0.25">
      <c r="A365" s="44"/>
      <c r="B365" s="41"/>
      <c r="C365" s="41"/>
      <c r="D365" s="211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</row>
    <row r="366" spans="1:19" x14ac:dyDescent="0.25">
      <c r="A366" s="44"/>
      <c r="B366" s="41"/>
      <c r="C366" s="41"/>
      <c r="D366" s="211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</row>
    <row r="367" spans="1:19" x14ac:dyDescent="0.25">
      <c r="A367" s="44"/>
      <c r="B367" s="41"/>
      <c r="C367" s="41"/>
      <c r="D367" s="211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</row>
    <row r="368" spans="1:19" x14ac:dyDescent="0.25">
      <c r="A368" s="44"/>
      <c r="B368" s="41"/>
      <c r="C368" s="41"/>
      <c r="D368" s="211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</row>
    <row r="369" spans="1:19" x14ac:dyDescent="0.25">
      <c r="A369" s="44"/>
      <c r="B369" s="41"/>
      <c r="C369" s="41"/>
      <c r="D369" s="211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</row>
    <row r="370" spans="1:19" x14ac:dyDescent="0.25">
      <c r="A370" s="44"/>
      <c r="B370" s="41"/>
      <c r="C370" s="41"/>
      <c r="D370" s="211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</row>
    <row r="371" spans="1:19" x14ac:dyDescent="0.25">
      <c r="A371" s="44"/>
      <c r="B371" s="41"/>
      <c r="C371" s="41"/>
      <c r="D371" s="211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</row>
    <row r="372" spans="1:19" x14ac:dyDescent="0.25">
      <c r="A372" s="44"/>
      <c r="B372" s="41"/>
      <c r="C372" s="41"/>
      <c r="D372" s="211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</row>
    <row r="373" spans="1:19" x14ac:dyDescent="0.25">
      <c r="A373" s="44"/>
      <c r="B373" s="41"/>
      <c r="C373" s="41"/>
      <c r="D373" s="211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</row>
    <row r="374" spans="1:19" x14ac:dyDescent="0.25">
      <c r="A374" s="44"/>
      <c r="B374" s="41"/>
      <c r="C374" s="41"/>
      <c r="D374" s="211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</row>
    <row r="375" spans="1:19" x14ac:dyDescent="0.25">
      <c r="A375" s="44"/>
      <c r="B375" s="41"/>
      <c r="C375" s="41"/>
      <c r="D375" s="211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</row>
    <row r="376" spans="1:19" x14ac:dyDescent="0.25">
      <c r="A376" s="44"/>
      <c r="B376" s="41"/>
      <c r="C376" s="41"/>
      <c r="D376" s="211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</row>
    <row r="377" spans="1:19" x14ac:dyDescent="0.25">
      <c r="A377" s="44"/>
      <c r="B377" s="41"/>
      <c r="C377" s="41"/>
      <c r="D377" s="211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</row>
    <row r="378" spans="1:19" x14ac:dyDescent="0.25">
      <c r="A378" s="44"/>
      <c r="B378" s="41"/>
      <c r="C378" s="41"/>
      <c r="D378" s="211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</row>
    <row r="379" spans="1:19" x14ac:dyDescent="0.25">
      <c r="A379" s="44"/>
      <c r="B379" s="41"/>
      <c r="C379" s="41"/>
      <c r="D379" s="211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</row>
    <row r="380" spans="1:19" x14ac:dyDescent="0.25">
      <c r="A380" s="44"/>
      <c r="B380" s="41"/>
      <c r="C380" s="41"/>
      <c r="D380" s="211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</row>
    <row r="381" spans="1:19" x14ac:dyDescent="0.25">
      <c r="A381" s="44"/>
      <c r="B381" s="41"/>
      <c r="C381" s="41"/>
      <c r="D381" s="211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</row>
    <row r="382" spans="1:19" x14ac:dyDescent="0.25">
      <c r="A382" s="44"/>
      <c r="B382" s="41"/>
      <c r="C382" s="41"/>
      <c r="D382" s="211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</row>
    <row r="383" spans="1:19" x14ac:dyDescent="0.25">
      <c r="A383" s="44"/>
      <c r="B383" s="41"/>
      <c r="C383" s="41"/>
      <c r="D383" s="211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</row>
    <row r="384" spans="1:19" x14ac:dyDescent="0.25">
      <c r="A384" s="44"/>
      <c r="B384" s="41"/>
      <c r="C384" s="41"/>
      <c r="D384" s="211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</row>
    <row r="385" spans="1:19" x14ac:dyDescent="0.25">
      <c r="A385" s="44"/>
      <c r="B385" s="41"/>
      <c r="C385" s="41"/>
      <c r="D385" s="211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</row>
    <row r="386" spans="1:19" x14ac:dyDescent="0.25">
      <c r="A386" s="44"/>
      <c r="B386" s="41"/>
      <c r="C386" s="41"/>
      <c r="D386" s="211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</row>
    <row r="387" spans="1:19" x14ac:dyDescent="0.25">
      <c r="A387" s="44"/>
      <c r="B387" s="41"/>
      <c r="C387" s="41"/>
      <c r="D387" s="211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</row>
    <row r="388" spans="1:19" x14ac:dyDescent="0.25">
      <c r="A388" s="44"/>
      <c r="B388" s="41"/>
      <c r="C388" s="41"/>
      <c r="D388" s="211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</row>
    <row r="389" spans="1:19" x14ac:dyDescent="0.25">
      <c r="A389" s="44"/>
      <c r="B389" s="41"/>
      <c r="C389" s="41"/>
      <c r="D389" s="211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</row>
    <row r="390" spans="1:19" x14ac:dyDescent="0.25">
      <c r="A390" s="44"/>
      <c r="B390" s="41"/>
      <c r="C390" s="41"/>
      <c r="D390" s="211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</row>
    <row r="391" spans="1:19" x14ac:dyDescent="0.25">
      <c r="A391" s="44"/>
      <c r="B391" s="41"/>
      <c r="C391" s="41"/>
      <c r="D391" s="211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</row>
    <row r="392" spans="1:19" x14ac:dyDescent="0.25">
      <c r="A392" s="44"/>
      <c r="B392" s="41"/>
      <c r="C392" s="41"/>
      <c r="D392" s="211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</row>
    <row r="393" spans="1:19" x14ac:dyDescent="0.25">
      <c r="A393" s="44"/>
      <c r="B393" s="41"/>
      <c r="C393" s="41"/>
      <c r="D393" s="211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</row>
    <row r="394" spans="1:19" x14ac:dyDescent="0.25">
      <c r="A394" s="44"/>
      <c r="B394" s="41"/>
      <c r="C394" s="41"/>
      <c r="D394" s="211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</row>
    <row r="395" spans="1:19" x14ac:dyDescent="0.25">
      <c r="A395" s="44"/>
      <c r="B395" s="41"/>
      <c r="C395" s="41"/>
      <c r="D395" s="211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</row>
    <row r="396" spans="1:19" x14ac:dyDescent="0.25">
      <c r="A396" s="44"/>
      <c r="B396" s="41"/>
      <c r="C396" s="41"/>
      <c r="D396" s="211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</row>
    <row r="397" spans="1:19" x14ac:dyDescent="0.25">
      <c r="A397" s="44"/>
      <c r="B397" s="41"/>
      <c r="C397" s="41"/>
      <c r="D397" s="211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</row>
    <row r="398" spans="1:19" x14ac:dyDescent="0.25">
      <c r="A398" s="44"/>
      <c r="B398" s="41"/>
      <c r="C398" s="41"/>
      <c r="D398" s="211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</row>
    <row r="399" spans="1:19" x14ac:dyDescent="0.25">
      <c r="A399" s="44"/>
      <c r="B399" s="41"/>
      <c r="C399" s="41"/>
      <c r="D399" s="211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</row>
    <row r="400" spans="1:19" x14ac:dyDescent="0.25">
      <c r="A400" s="44"/>
      <c r="B400" s="41"/>
      <c r="C400" s="41"/>
      <c r="D400" s="211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</row>
    <row r="401" spans="1:19" x14ac:dyDescent="0.25">
      <c r="A401" s="44"/>
      <c r="B401" s="41"/>
      <c r="C401" s="41"/>
      <c r="D401" s="211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</row>
    <row r="402" spans="1:19" x14ac:dyDescent="0.25">
      <c r="A402" s="44"/>
      <c r="B402" s="41"/>
      <c r="C402" s="41"/>
      <c r="D402" s="211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</row>
    <row r="403" spans="1:19" x14ac:dyDescent="0.25">
      <c r="A403" s="44"/>
      <c r="B403" s="41"/>
      <c r="C403" s="41"/>
      <c r="D403" s="211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</row>
    <row r="404" spans="1:19" x14ac:dyDescent="0.25">
      <c r="A404" s="44"/>
      <c r="B404" s="41"/>
      <c r="C404" s="41"/>
      <c r="D404" s="211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</row>
    <row r="405" spans="1:19" x14ac:dyDescent="0.25">
      <c r="A405" s="44"/>
      <c r="B405" s="41"/>
      <c r="C405" s="41"/>
      <c r="D405" s="211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</row>
    <row r="406" spans="1:19" x14ac:dyDescent="0.25">
      <c r="A406" s="44"/>
      <c r="B406" s="41"/>
      <c r="C406" s="41"/>
      <c r="D406" s="211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</row>
    <row r="407" spans="1:19" x14ac:dyDescent="0.25">
      <c r="A407" s="44"/>
      <c r="B407" s="41"/>
      <c r="C407" s="41"/>
      <c r="D407" s="211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</row>
    <row r="408" spans="1:19" x14ac:dyDescent="0.25">
      <c r="A408" s="44"/>
      <c r="B408" s="41"/>
      <c r="C408" s="41"/>
      <c r="D408" s="211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</row>
    <row r="409" spans="1:19" x14ac:dyDescent="0.25">
      <c r="A409" s="44"/>
      <c r="B409" s="41"/>
      <c r="C409" s="41"/>
      <c r="D409" s="211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</row>
    <row r="410" spans="1:19" x14ac:dyDescent="0.25">
      <c r="A410" s="44"/>
      <c r="B410" s="41"/>
      <c r="C410" s="41"/>
      <c r="D410" s="211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</row>
    <row r="411" spans="1:19" x14ac:dyDescent="0.25">
      <c r="A411" s="44"/>
      <c r="B411" s="41"/>
      <c r="C411" s="41"/>
      <c r="D411" s="211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</row>
    <row r="412" spans="1:19" x14ac:dyDescent="0.25">
      <c r="A412" s="44"/>
      <c r="B412" s="41"/>
      <c r="C412" s="41"/>
      <c r="D412" s="211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</row>
    <row r="413" spans="1:19" x14ac:dyDescent="0.25">
      <c r="A413" s="44"/>
      <c r="B413" s="41"/>
      <c r="C413" s="41"/>
      <c r="D413" s="211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</row>
    <row r="414" spans="1:19" x14ac:dyDescent="0.25">
      <c r="A414" s="44"/>
      <c r="B414" s="41"/>
      <c r="C414" s="41"/>
      <c r="D414" s="211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</row>
    <row r="415" spans="1:19" x14ac:dyDescent="0.25">
      <c r="A415" s="44"/>
      <c r="B415" s="41"/>
      <c r="C415" s="41"/>
      <c r="D415" s="211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</row>
    <row r="416" spans="1:19" x14ac:dyDescent="0.25">
      <c r="A416" s="44"/>
      <c r="B416" s="41"/>
      <c r="C416" s="41"/>
      <c r="D416" s="211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</row>
    <row r="417" spans="1:19" x14ac:dyDescent="0.25">
      <c r="A417" s="44"/>
      <c r="B417" s="41"/>
      <c r="C417" s="41"/>
      <c r="D417" s="211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</row>
    <row r="418" spans="1:19" x14ac:dyDescent="0.25">
      <c r="A418" s="44"/>
      <c r="B418" s="41"/>
      <c r="C418" s="41"/>
      <c r="D418" s="211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</row>
    <row r="419" spans="1:19" x14ac:dyDescent="0.25">
      <c r="A419" s="44"/>
      <c r="B419" s="41"/>
      <c r="C419" s="41"/>
      <c r="D419" s="211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</row>
    <row r="420" spans="1:19" x14ac:dyDescent="0.25">
      <c r="A420" s="44"/>
      <c r="B420" s="41"/>
      <c r="C420" s="41"/>
      <c r="D420" s="211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</row>
    <row r="421" spans="1:19" x14ac:dyDescent="0.25">
      <c r="A421" s="44"/>
      <c r="B421" s="41"/>
      <c r="C421" s="41"/>
      <c r="D421" s="211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</row>
    <row r="422" spans="1:19" x14ac:dyDescent="0.25">
      <c r="A422" s="44"/>
      <c r="B422" s="41"/>
      <c r="C422" s="41"/>
      <c r="D422" s="211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</row>
    <row r="423" spans="1:19" x14ac:dyDescent="0.25">
      <c r="A423" s="44"/>
      <c r="B423" s="41"/>
      <c r="C423" s="41"/>
      <c r="D423" s="211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</row>
    <row r="424" spans="1:19" x14ac:dyDescent="0.25">
      <c r="A424" s="44"/>
      <c r="B424" s="41"/>
      <c r="C424" s="41"/>
      <c r="D424" s="211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</row>
    <row r="425" spans="1:19" x14ac:dyDescent="0.25">
      <c r="A425" s="44"/>
      <c r="B425" s="41"/>
      <c r="C425" s="41"/>
      <c r="D425" s="211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</row>
    <row r="426" spans="1:19" x14ac:dyDescent="0.25">
      <c r="A426" s="44"/>
      <c r="B426" s="41"/>
      <c r="C426" s="41"/>
      <c r="D426" s="211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</row>
    <row r="427" spans="1:19" x14ac:dyDescent="0.25">
      <c r="A427" s="44"/>
      <c r="B427" s="41"/>
      <c r="C427" s="41"/>
      <c r="D427" s="211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</row>
    <row r="428" spans="1:19" x14ac:dyDescent="0.25">
      <c r="A428" s="44"/>
      <c r="B428" s="41"/>
      <c r="C428" s="41"/>
      <c r="D428" s="211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</row>
    <row r="429" spans="1:19" x14ac:dyDescent="0.25">
      <c r="A429" s="44"/>
      <c r="B429" s="41"/>
      <c r="C429" s="41"/>
      <c r="D429" s="211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</row>
    <row r="430" spans="1:19" x14ac:dyDescent="0.25">
      <c r="A430" s="44"/>
      <c r="B430" s="41"/>
      <c r="C430" s="41"/>
      <c r="D430" s="211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</row>
    <row r="431" spans="1:19" x14ac:dyDescent="0.25">
      <c r="A431" s="44"/>
      <c r="B431" s="41"/>
      <c r="C431" s="41"/>
      <c r="D431" s="211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</row>
    <row r="432" spans="1:19" x14ac:dyDescent="0.25">
      <c r="A432" s="44"/>
      <c r="B432" s="41"/>
      <c r="C432" s="41"/>
      <c r="D432" s="211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</row>
    <row r="433" spans="1:19" x14ac:dyDescent="0.25">
      <c r="A433" s="44"/>
      <c r="B433" s="41"/>
      <c r="C433" s="41"/>
      <c r="D433" s="211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</row>
    <row r="434" spans="1:19" x14ac:dyDescent="0.25">
      <c r="A434" s="44"/>
      <c r="B434" s="41"/>
      <c r="C434" s="41"/>
      <c r="D434" s="211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</row>
    <row r="435" spans="1:19" x14ac:dyDescent="0.25">
      <c r="A435" s="44"/>
      <c r="B435" s="41"/>
      <c r="C435" s="41"/>
      <c r="D435" s="211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</row>
    <row r="436" spans="1:19" x14ac:dyDescent="0.25">
      <c r="A436" s="44"/>
      <c r="B436" s="41"/>
      <c r="C436" s="41"/>
      <c r="D436" s="211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</row>
    <row r="437" spans="1:19" x14ac:dyDescent="0.25">
      <c r="A437" s="44"/>
      <c r="B437" s="41"/>
      <c r="C437" s="41"/>
      <c r="D437" s="211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</row>
    <row r="438" spans="1:19" x14ac:dyDescent="0.25">
      <c r="A438" s="44"/>
      <c r="B438" s="41"/>
      <c r="C438" s="41"/>
      <c r="D438" s="211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</row>
    <row r="439" spans="1:19" x14ac:dyDescent="0.25">
      <c r="A439" s="44"/>
      <c r="B439" s="41"/>
      <c r="C439" s="41"/>
      <c r="D439" s="211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</row>
    <row r="440" spans="1:19" x14ac:dyDescent="0.25">
      <c r="A440" s="44"/>
      <c r="B440" s="41"/>
      <c r="C440" s="41"/>
      <c r="D440" s="211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</row>
    <row r="441" spans="1:19" x14ac:dyDescent="0.25">
      <c r="A441" s="44"/>
      <c r="B441" s="41"/>
      <c r="C441" s="41"/>
      <c r="D441" s="211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</row>
    <row r="442" spans="1:19" x14ac:dyDescent="0.25">
      <c r="A442" s="44"/>
      <c r="B442" s="41"/>
      <c r="C442" s="41"/>
      <c r="D442" s="211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</row>
    <row r="443" spans="1:19" x14ac:dyDescent="0.25">
      <c r="A443" s="44"/>
      <c r="B443" s="41"/>
      <c r="C443" s="41"/>
      <c r="D443" s="211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</row>
    <row r="444" spans="1:19" x14ac:dyDescent="0.25">
      <c r="A444" s="44"/>
      <c r="B444" s="41"/>
      <c r="C444" s="41"/>
      <c r="D444" s="211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</row>
    <row r="445" spans="1:19" x14ac:dyDescent="0.25">
      <c r="A445" s="44"/>
      <c r="B445" s="41"/>
      <c r="C445" s="41"/>
      <c r="D445" s="211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</row>
    <row r="446" spans="1:19" x14ac:dyDescent="0.25">
      <c r="A446" s="44"/>
      <c r="B446" s="41"/>
      <c r="C446" s="41"/>
      <c r="D446" s="211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</row>
    <row r="447" spans="1:19" x14ac:dyDescent="0.25">
      <c r="A447" s="44"/>
      <c r="B447" s="41"/>
      <c r="C447" s="41"/>
      <c r="D447" s="211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</row>
    <row r="448" spans="1:19" x14ac:dyDescent="0.25">
      <c r="A448" s="44"/>
      <c r="B448" s="41"/>
      <c r="C448" s="41"/>
      <c r="D448" s="211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</row>
    <row r="449" spans="1:19" x14ac:dyDescent="0.25">
      <c r="A449" s="44"/>
      <c r="B449" s="41"/>
      <c r="C449" s="41"/>
      <c r="D449" s="211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</row>
    <row r="450" spans="1:19" x14ac:dyDescent="0.25">
      <c r="A450" s="44"/>
      <c r="B450" s="41"/>
      <c r="C450" s="41"/>
      <c r="D450" s="211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</row>
    <row r="451" spans="1:19" x14ac:dyDescent="0.25">
      <c r="A451" s="44"/>
      <c r="B451" s="41"/>
      <c r="C451" s="41"/>
      <c r="D451" s="211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</row>
    <row r="452" spans="1:19" x14ac:dyDescent="0.25">
      <c r="A452" s="44"/>
      <c r="B452" s="41"/>
      <c r="C452" s="41"/>
      <c r="D452" s="211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</row>
    <row r="453" spans="1:19" x14ac:dyDescent="0.25">
      <c r="A453" s="44"/>
      <c r="B453" s="41"/>
      <c r="C453" s="41"/>
      <c r="D453" s="211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</row>
    <row r="454" spans="1:19" x14ac:dyDescent="0.25">
      <c r="A454" s="44"/>
      <c r="B454" s="41"/>
      <c r="C454" s="41"/>
      <c r="D454" s="211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</row>
    <row r="455" spans="1:19" x14ac:dyDescent="0.25">
      <c r="A455" s="44"/>
      <c r="B455" s="41"/>
      <c r="C455" s="41"/>
      <c r="D455" s="211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</row>
    <row r="456" spans="1:19" x14ac:dyDescent="0.25">
      <c r="A456" s="44"/>
      <c r="B456" s="41"/>
      <c r="C456" s="41"/>
      <c r="D456" s="211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</row>
    <row r="457" spans="1:19" x14ac:dyDescent="0.25">
      <c r="A457" s="44"/>
      <c r="B457" s="41"/>
      <c r="C457" s="41"/>
      <c r="D457" s="211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</row>
    <row r="458" spans="1:19" x14ac:dyDescent="0.25">
      <c r="A458" s="44"/>
      <c r="B458" s="41"/>
      <c r="C458" s="41"/>
      <c r="D458" s="211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</row>
    <row r="459" spans="1:19" x14ac:dyDescent="0.25">
      <c r="A459" s="44"/>
      <c r="B459" s="41"/>
      <c r="C459" s="41"/>
      <c r="D459" s="211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</row>
    <row r="460" spans="1:19" x14ac:dyDescent="0.25">
      <c r="A460" s="44"/>
      <c r="B460" s="41"/>
      <c r="C460" s="41"/>
      <c r="D460" s="211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</row>
    <row r="461" spans="1:19" x14ac:dyDescent="0.25">
      <c r="A461" s="44"/>
      <c r="B461" s="41"/>
      <c r="C461" s="41"/>
      <c r="D461" s="211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</row>
    <row r="462" spans="1:19" x14ac:dyDescent="0.25">
      <c r="A462" s="44"/>
      <c r="B462" s="41"/>
      <c r="C462" s="41"/>
      <c r="D462" s="211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</row>
    <row r="463" spans="1:19" x14ac:dyDescent="0.25">
      <c r="A463" s="44"/>
      <c r="B463" s="41"/>
      <c r="C463" s="41"/>
      <c r="D463" s="211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</row>
    <row r="464" spans="1:19" x14ac:dyDescent="0.25">
      <c r="A464" s="44"/>
      <c r="B464" s="41"/>
      <c r="C464" s="41"/>
      <c r="D464" s="211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</row>
    <row r="465" spans="1:19" x14ac:dyDescent="0.25">
      <c r="A465" s="44"/>
      <c r="B465" s="41"/>
      <c r="C465" s="41"/>
      <c r="D465" s="211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</row>
    <row r="466" spans="1:19" x14ac:dyDescent="0.25">
      <c r="D466" s="212"/>
    </row>
  </sheetData>
  <dataValidations count="1">
    <dataValidation type="list" allowBlank="1" showInputMessage="1" showErrorMessage="1" sqref="E5" xr:uid="{19761E09-0B4B-45D0-A5EF-BDC441CF6974}">
      <formula1>"YES,NO"</formula1>
    </dataValidation>
  </dataValidations>
  <pageMargins left="0.7" right="0.7" top="0.75" bottom="0.75" header="0.3" footer="0.3"/>
  <pageSetup orientation="portrait" r:id="rId1"/>
  <customProperties>
    <customPr name="_pios_id" r:id="rId2"/>
    <customPr name="EpmWorksheetKeyString_GUID" r:id="rId3"/>
    <customPr name="FPMExcelClientCellBasedFunctionStatus" r:id="rId4"/>
    <customPr name="FPMExcelClientRefreshTime" r:id="rId5"/>
  </customProperties>
  <drawing r:id="rId6"/>
  <legacyDrawing r:id="rId7"/>
  <controls>
    <mc:AlternateContent xmlns:mc="http://schemas.openxmlformats.org/markup-compatibility/2006">
      <mc:Choice Requires="x14">
        <control shapeId="22530" r:id="rId8" name="FPMExcelClientSheetOptionstb1">
          <controlPr defaultSize="0" autoLine="0" autoPict="0" r:id="rId9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152400</xdr:colOff>
                <xdr:row>0</xdr:row>
                <xdr:rowOff>0</xdr:rowOff>
              </to>
            </anchor>
          </controlPr>
        </control>
      </mc:Choice>
      <mc:Fallback>
        <control shapeId="22530" r:id="rId8" name="FPMExcelClientSheetOptionstb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747CA6-19FE-4F3D-B41F-2199094BA6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964FD7-0DDC-4BA0-B297-A43011EEA0DA}">
  <ds:schemaRefs>
    <ds:schemaRef ds:uri="http://schemas.microsoft.com/office/2006/metadata/properties"/>
    <ds:schemaRef ds:uri="http://schemas.microsoft.com/office/infopath/2007/PartnerControls"/>
    <ds:schemaRef ds:uri="68f740ed-1bb5-4d6a-85fa-63caa26fe738"/>
  </ds:schemaRefs>
</ds:datastoreItem>
</file>

<file path=customXml/itemProps3.xml><?xml version="1.0" encoding="utf-8"?>
<ds:datastoreItem xmlns:ds="http://schemas.openxmlformats.org/officeDocument/2006/customXml" ds:itemID="{62A80ECC-44C4-4668-B929-72D76C4E7E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C-12 SAP</vt:lpstr>
      <vt:lpstr>C-12 Detail 2019</vt:lpstr>
      <vt:lpstr>C-12</vt:lpstr>
      <vt:lpstr>C-12 Detail 2025 </vt:lpstr>
      <vt:lpstr>TB Report</vt:lpstr>
      <vt:lpstr>2025B_Recoverable Conservation</vt:lpstr>
      <vt:lpstr>2025B Customer</vt:lpstr>
      <vt:lpstr>C-12 2023 Actuals</vt:lpstr>
      <vt:lpstr>2023 FERC Actuals</vt:lpstr>
      <vt:lpstr>2023A Recoverable Conservation</vt:lpstr>
      <vt:lpstr>2023A Customer</vt:lpstr>
      <vt:lpstr>2023A SPP</vt:lpstr>
      <vt:lpstr>'C-12'!Print_Area</vt:lpstr>
      <vt:lpstr>'C-12 SAP'!Print_Area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Townsend, Eneida</dc:creator>
  <cp:keywords/>
  <dc:description/>
  <cp:lastModifiedBy>Otero, Onixa</cp:lastModifiedBy>
  <cp:revision/>
  <dcterms:created xsi:type="dcterms:W3CDTF">2020-08-06T13:49:10Z</dcterms:created>
  <dcterms:modified xsi:type="dcterms:W3CDTF">2024-04-08T21:59:27Z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Order">
    <vt:r8>5100</vt:r8>
  </property>
  <property fmtid="{D5CDD505-2E9C-101B-9397-08002B2CF9AE}" pid="4" name="MSIP_Label_a83f872e-d8d7-43ac-9961-0f2ad31e50e5_Enabled">
    <vt:lpwstr>true</vt:lpwstr>
  </property>
  <property fmtid="{D5CDD505-2E9C-101B-9397-08002B2CF9AE}" pid="5" name="MSIP_Label_a83f872e-d8d7-43ac-9961-0f2ad31e50e5_SetDate">
    <vt:lpwstr>2022-12-06T16:51:02Z</vt:lpwstr>
  </property>
  <property fmtid="{D5CDD505-2E9C-101B-9397-08002B2CF9AE}" pid="6" name="MSIP_Label_a83f872e-d8d7-43ac-9961-0f2ad31e50e5_Method">
    <vt:lpwstr>Standard</vt:lpwstr>
  </property>
  <property fmtid="{D5CDD505-2E9C-101B-9397-08002B2CF9AE}" pid="7" name="MSIP_Label_a83f872e-d8d7-43ac-9961-0f2ad31e50e5_Name">
    <vt:lpwstr>a83f872e-d8d7-43ac-9961-0f2ad31e50e5</vt:lpwstr>
  </property>
  <property fmtid="{D5CDD505-2E9C-101B-9397-08002B2CF9AE}" pid="8" name="MSIP_Label_a83f872e-d8d7-43ac-9961-0f2ad31e50e5_SiteId">
    <vt:lpwstr>fa8c194a-f8e2-43c5-bc39-b637579e39e0</vt:lpwstr>
  </property>
  <property fmtid="{D5CDD505-2E9C-101B-9397-08002B2CF9AE}" pid="9" name="MSIP_Label_a83f872e-d8d7-43ac-9961-0f2ad31e50e5_ActionId">
    <vt:lpwstr>2cd13d26-7333-4fc9-8af4-7a729f792aeb</vt:lpwstr>
  </property>
  <property fmtid="{D5CDD505-2E9C-101B-9397-08002B2CF9AE}" pid="10" name="MSIP_Label_a83f872e-d8d7-43ac-9961-0f2ad31e50e5_ContentBits">
    <vt:lpwstr>0</vt:lpwstr>
  </property>
  <property fmtid="{D5CDD505-2E9C-101B-9397-08002B2CF9AE}" pid="11" name="{A44787D4-0540-4523-9961-78E4036D8C6D}">
    <vt:lpwstr>{EFA9E5AA-C781-4D9C-BA84-0F34E33E0923}</vt:lpwstr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</Properties>
</file>