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aoxo\Desktop\Rate Case &amp; MFR\POD\C\"/>
    </mc:Choice>
  </mc:AlternateContent>
  <xr:revisionPtr revIDLastSave="0" documentId="8_{845FCF98-D247-4496-A57A-B35862CF6CD7}" xr6:coauthVersionLast="47" xr6:coauthVersionMax="47" xr10:uidLastSave="{00000000-0000-0000-0000-000000000000}"/>
  <bookViews>
    <workbookView xWindow="-108" yWindow="-108" windowWidth="23256" windowHeight="12576" xr2:uid="{3E0A0720-79D3-4C5C-ABB2-E1B8A7F86CB9}"/>
  </bookViews>
  <sheets>
    <sheet name="C-13" sheetId="6" r:id="rId1"/>
    <sheet name="930.2 Rpt" sheetId="5" r:id="rId2"/>
    <sheet name="Avg Cust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\A" localSheetId="0">'[1]Page 13A'!#REF!</definedName>
    <definedName name="\A">#REF!</definedName>
    <definedName name="\B" localSheetId="0">'[1]Page 13A'!#REF!</definedName>
    <definedName name="\B">#REF!</definedName>
    <definedName name="\C" localSheetId="0">'[1]Page 13A'!#REF!</definedName>
    <definedName name="\C">#REF!</definedName>
    <definedName name="\D">'[1]Page 13A'!#REF!</definedName>
    <definedName name="\E">#REF!</definedName>
    <definedName name="\F">#REF!</definedName>
    <definedName name="\J">#REF!</definedName>
    <definedName name="\K">#REF!</definedName>
    <definedName name="\L" localSheetId="0">'[1]Page 29A'!#REF!</definedName>
    <definedName name="\L">#REF!</definedName>
    <definedName name="\M">'[1]Page 29A'!#REF!</definedName>
    <definedName name="\N">'[1]Page 29A'!#REF!</definedName>
    <definedName name="\O">#REF!</definedName>
    <definedName name="\P" localSheetId="0">#REF!</definedName>
    <definedName name="\P">#REF!</definedName>
    <definedName name="\Q">#REF!</definedName>
    <definedName name="\R" localSheetId="0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X">#REF!</definedName>
    <definedName name="\Y">#REF!</definedName>
    <definedName name="\Z" localSheetId="0">'[1]Page 13A'!#REF!</definedName>
    <definedName name="\Z">#REF!</definedName>
    <definedName name="_1_237_S">#REF!</definedName>
    <definedName name="_12MEACT" localSheetId="0">'[2]Page 1 last month YTD'!#REF!</definedName>
    <definedName name="_12MEACT">'[3]Page 1'!#REF!</definedName>
    <definedName name="_12MEBUD" localSheetId="0">'[2]Page 1 last month YTD'!#REF!</definedName>
    <definedName name="_12MEBUD">'[3]Page 1'!#REF!</definedName>
    <definedName name="_14352">'[4]SUM 143'!$C$21:$N$21</definedName>
    <definedName name="_14A">#REF!</definedName>
    <definedName name="_14B">'[1]Page 14A'!#REF!</definedName>
    <definedName name="_14C">'[1]Page 14A'!#REF!</definedName>
    <definedName name="_14D">'[1]Page 14A'!#REF!</definedName>
    <definedName name="_15A">#REF!</definedName>
    <definedName name="_15B">'[1]Page 15A'!#REF!</definedName>
    <definedName name="_15C">'[1]Page 15A'!#REF!</definedName>
    <definedName name="_15D">'[5]Page 15A'!#REF!</definedName>
    <definedName name="_16A_1">#REF!</definedName>
    <definedName name="_16A_2">'[1]Page 16A'!#REF!</definedName>
    <definedName name="_16B_1">'[1]Page 16A'!#REF!</definedName>
    <definedName name="_16B_2">'[1]Page 16A'!#REF!</definedName>
    <definedName name="_16C_1">'[1]Page 16A'!#REF!</definedName>
    <definedName name="_16C_2">'[1]Page 16A'!#REF!</definedName>
    <definedName name="_16D_1">'[5]Page 16A'!#REF!</definedName>
    <definedName name="_16D_2">'[5]Page 16A'!#REF!</definedName>
    <definedName name="_17">#REF!</definedName>
    <definedName name="_181">#REF!</definedName>
    <definedName name="_1A_CONSOLIDATE">#REF!</definedName>
    <definedName name="_1B_CONSOLIDATE">#REF!</definedName>
    <definedName name="_1C_CONSOLIDATE">#REF!</definedName>
    <definedName name="_1D_CONSOLIDATE">#REF!</definedName>
    <definedName name="_2_427_S">#REF!</definedName>
    <definedName name="_3_43199">#REF!</definedName>
    <definedName name="_3A_CONSOLIDATE" localSheetId="0">#REF!</definedName>
    <definedName name="_3A_CONSOLIDATE">#REF!</definedName>
    <definedName name="_3B_CONSOLIDATE" localSheetId="0">#REF!</definedName>
    <definedName name="_3B_CONSOLIDATE">#REF!</definedName>
    <definedName name="_3C_CONSOLIDATE" localSheetId="0">#REF!</definedName>
    <definedName name="_3C_CONSOLIDATE">#REF!</definedName>
    <definedName name="_3D_CONSOLIDATE" localSheetId="0">#REF!</definedName>
    <definedName name="_3D_CONSOLIDATE">#REF!</definedName>
    <definedName name="_3RD_QUARTER">#REF!</definedName>
    <definedName name="_4B_21">#REF!</definedName>
    <definedName name="_4TH_QUARTER">"$AC$4:$AN$45"</definedName>
    <definedName name="_6B_22">#REF!</definedName>
    <definedName name="_904HIST">#REF!</definedName>
    <definedName name="_BSA2">#REF!</definedName>
    <definedName name="_BSL2">#REF!</definedName>
    <definedName name="_BUD1">#REF!</definedName>
    <definedName name="_C44">#REF!</definedName>
    <definedName name="_C45">#REF!</definedName>
    <definedName name="_C46">#REF!</definedName>
    <definedName name="_C47">#REF!</definedName>
    <definedName name="_C49">#REF!</definedName>
    <definedName name="_CFL2">#REF!</definedName>
    <definedName name="_Fill" hidden="1">'[1]Page 29A'!#REF!</definedName>
    <definedName name="_xlnm._FilterDatabase" localSheetId="1" hidden="1">'930.2 Rpt'!$A$3:$O$78</definedName>
    <definedName name="_IST2">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Sort" localSheetId="0" hidden="1">#REF!</definedName>
    <definedName name="_Sort" hidden="1">#REF!</definedName>
    <definedName name="_SS2">#REF!</definedName>
    <definedName name="a">[6]Sheet1!$B$10</definedName>
    <definedName name="ACCT" localSheetId="0">#REF!</definedName>
    <definedName name="ACCT">#REF!</definedName>
    <definedName name="Acct_22821_92520">'[7]2282020 and 30'!#REF!</definedName>
    <definedName name="Acct_22822_23_92521">'[7]2282010'!#REF!</definedName>
    <definedName name="ACCT_VARIANCE">#REF!</definedName>
    <definedName name="AL">#REF!</definedName>
    <definedName name="ALTJE">#REF!</definedName>
    <definedName name="AP_OTHER" localSheetId="0">#REF!</definedName>
    <definedName name="AP_OTHER">#REF!</definedName>
    <definedName name="APR_PG_18_A">'[8]Page 18B'!#REF!</definedName>
    <definedName name="ASSUMPTIONS">#REF!</definedName>
    <definedName name="B_PLAN_1">'[9]Business Plan'!#REF!</definedName>
    <definedName name="B_PLAN_2">#REF!</definedName>
    <definedName name="B_PLAN_3">#REF!</definedName>
    <definedName name="B_PLAN_4">'[9]Business Plan'!#REF!</definedName>
    <definedName name="BAD_DEBT_HISTORY_FOR_JE_20">#REF!</definedName>
    <definedName name="BAD_DEBT_RATE">#REF!</definedName>
    <definedName name="BAD_DEBT_VAR">#REF!</definedName>
    <definedName name="BADDEBT">#REF!</definedName>
    <definedName name="BalDatData" localSheetId="0">#REF!</definedName>
    <definedName name="BalDatData">#REF!</definedName>
    <definedName name="BDLEVEL">#REF!</definedName>
    <definedName name="BENEFITS_EXP" localSheetId="0">#REF!</definedName>
    <definedName name="BENEFITS_EXP">#REF!</definedName>
    <definedName name="BKUP_3A">'[10]Page 3A'!#REF!</definedName>
    <definedName name="BKUP_3B">'[10]Page 3B'!#REF!</definedName>
    <definedName name="BKUP_3C">'[10]Page 3C'!#REF!</definedName>
    <definedName name="BKUP_3D">'[10]Page 3D'!#REF!</definedName>
    <definedName name="BORDER">#REF!</definedName>
    <definedName name="BS_ACC_NUM">#REF!</definedName>
    <definedName name="BS_Forecast">#REF!</definedName>
    <definedName name="BS_Plan">#REF!</definedName>
    <definedName name="BS_Plan2">#REF!</definedName>
    <definedName name="BSACCTS">#REF!</definedName>
    <definedName name="BSDOWNLOAD">#REF!</definedName>
    <definedName name="BSFERC">#REF!</definedName>
    <definedName name="BSHEADER">#REF!</definedName>
    <definedName name="BTLTAX" localSheetId="0">#REF!</definedName>
    <definedName name="BTLTAX">#REF!</definedName>
    <definedName name="BTLTAXES">#REF!</definedName>
    <definedName name="BTLTXBUD">#REF!</definedName>
    <definedName name="BTUBudget">#REF!</definedName>
    <definedName name="BtuCY">#REF!</definedName>
    <definedName name="BTUPY">#REF!</definedName>
    <definedName name="BUD_Int_Exp_5A">#REF!</definedName>
    <definedName name="BUD_Int_Exp_5B">#REF!</definedName>
    <definedName name="BUD_Int_Exp_5D">#REF!</definedName>
    <definedName name="BUD_IS_1A">'[11]Page 1A'!#REF!</definedName>
    <definedName name="BUD_IS_1B">'[11]Page 1A'!#REF!</definedName>
    <definedName name="BUD_IS_1D">'[11]Page 1A'!#REF!</definedName>
    <definedName name="BUD_OI_4A">#REF!</definedName>
    <definedName name="BUD_OI_4B">#REF!</definedName>
    <definedName name="BUD_OI_4D">#REF!</definedName>
    <definedName name="BUDGET" localSheetId="0">'[12]2005_BUDGET'!$A$2:$O$233</definedName>
    <definedName name="budget">[13]BUDGET!$A$8:$O$1000</definedName>
    <definedName name="BUDGET2000">'[14]Page 4'!$A$2:$O$233</definedName>
    <definedName name="BUDGET4A">#REF!</definedName>
    <definedName name="BUDGET4B">#REF!</definedName>
    <definedName name="BUDGET4C">#REF!</definedName>
    <definedName name="CASHFLS" localSheetId="0">'[15]CASH FLOWS BKUP'!#REF!</definedName>
    <definedName name="CASHFLS">'[16]CASH FLOWS BKUP'!#REF!</definedName>
    <definedName name="CF_Forecast">#REF!</definedName>
    <definedName name="CF_Plan">#REF!</definedName>
    <definedName name="CF_Plan2">#REF!</definedName>
    <definedName name="CF_Summary">'[17]TABLE OF CONTENTS'!$A$1:$M$20</definedName>
    <definedName name="CFIN1">'[1]Page 13A'!#REF!</definedName>
    <definedName name="CFIN2">'[1]Page 13A'!#REF!</definedName>
    <definedName name="CFIN3">'[1]Page 13A'!#REF!</definedName>
    <definedName name="CFPRES" localSheetId="0">#REF!</definedName>
    <definedName name="CFPRES">#REF!</definedName>
    <definedName name="CM_ACT_ACT">#REF!</definedName>
    <definedName name="CM_ACT_BUD">#REF!</definedName>
    <definedName name="CM_BASE_REV">[18]BASE!#REF!</definedName>
    <definedName name="CM_GWH_SALES">#REF!</definedName>
    <definedName name="CMACT" localSheetId="0">'[2]Page 1 last month YTD'!#REF!</definedName>
    <definedName name="CMACT">'[3]Page 1'!#REF!</definedName>
    <definedName name="CMACTTBRR">#REF!</definedName>
    <definedName name="CMBUD" localSheetId="0">'[2]Page 1 last month YTD'!#REF!</definedName>
    <definedName name="CMBUD">'[3]Page 1'!#REF!</definedName>
    <definedName name="CMBUDTBRR">#REF!</definedName>
    <definedName name="CMDETAIL">#REF!</definedName>
    <definedName name="CMOOR">#REF!</definedName>
    <definedName name="CMREVANAL">#REF!</definedName>
    <definedName name="CMTAX">#REF!</definedName>
    <definedName name="CO._NAME__Lake_Worth_Utility_____MWHs">"MKT_BASED_SALES12"</definedName>
    <definedName name="CONSCF4A" localSheetId="0">#REF!</definedName>
    <definedName name="CONSCF4A">#REF!</definedName>
    <definedName name="CONSCF4B" localSheetId="0">#REF!</definedName>
    <definedName name="CONSCF4B">#REF!</definedName>
    <definedName name="CONSOLP1" localSheetId="0">#REF!</definedName>
    <definedName name="CONSOLP1">#REF!</definedName>
    <definedName name="CONSOLP2" localSheetId="0">#REF!</definedName>
    <definedName name="CONSOLP2">#REF!</definedName>
    <definedName name="CONSOLP3" localSheetId="0">#REF!</definedName>
    <definedName name="CONSOLP3">#REF!</definedName>
    <definedName name="CONSOLP4" localSheetId="0">#REF!</definedName>
    <definedName name="CONSOLP4">#REF!</definedName>
    <definedName name="ConsumpPY">#REF!</definedName>
    <definedName name="CONTENTS">#REF!</definedName>
    <definedName name="cur">#REF!</definedName>
    <definedName name="CURACT">'[1]Page 13A'!#REF!</definedName>
    <definedName name="CURBUD">'[1]Page 13A'!#REF!</definedName>
    <definedName name="DAT">'[19]DAT ACCOUNTS'!$A$1:$C$65536</definedName>
    <definedName name="DATE">#REF!</definedName>
    <definedName name="DEC">#REF!</definedName>
    <definedName name="DEC_Proj">#REF!</definedName>
    <definedName name="DEFERRED">#REF!</definedName>
    <definedName name="DEFERRED_A">#REF!</definedName>
    <definedName name="DEFREVCALC">#REF!</definedName>
    <definedName name="deprec">#REF!</definedName>
    <definedName name="DETAIL146234" localSheetId="0">[12]DL1204!#REF!</definedName>
    <definedName name="DETAIL146234">'[20]DL 1209'!#REF!</definedName>
    <definedName name="DetailCheck3B">'[1]Page 3B'!#REF!</definedName>
    <definedName name="DIST">#REF!</definedName>
    <definedName name="DISTLIST">#REF!</definedName>
    <definedName name="DocketNum" localSheetId="0">[21]Sheet1!$B$5</definedName>
    <definedName name="DocketNum">[22]Sheet1!$B$5</definedName>
    <definedName name="DOWNLOAD" localSheetId="0">[23]Download!$A$1:$D$2443</definedName>
    <definedName name="DOWNLOAD">[24]download!$A$1:$E$8191</definedName>
    <definedName name="DOWNLOAD_1099">#REF!</definedName>
    <definedName name="ECONOMY">#REF!</definedName>
    <definedName name="ECONPURCHASE">#REF!</definedName>
    <definedName name="EGY12MIS">#REF!</definedName>
    <definedName name="EGYASSTS">#REF!</definedName>
    <definedName name="EGYCFSCH">#REF!</definedName>
    <definedName name="EGYCMIS">#REF!</definedName>
    <definedName name="EGYLIABS">#REF!</definedName>
    <definedName name="EGYPCFSH">#REF!</definedName>
    <definedName name="EGYPCFSHPORT">#REF!</definedName>
    <definedName name="EGYPRIS">#REF!</definedName>
    <definedName name="EGYRESCH">#REF!</definedName>
    <definedName name="ep">#REF!</definedName>
    <definedName name="ESOP_GOAL" localSheetId="0">#REF!</definedName>
    <definedName name="ESOP_GOAL">#REF!</definedName>
    <definedName name="ESOPWP" localSheetId="0">#REF!</definedName>
    <definedName name="ESOPWP">#REF!</definedName>
    <definedName name="EXAMPLE">#REF!</definedName>
    <definedName name="EXHIBIT_C_IS">#REF!</definedName>
    <definedName name="EXPENSE">#REF!</definedName>
    <definedName name="FIN_PG_18">#REF!</definedName>
    <definedName name="FIN_PG_18_B">'[25]Page 18A'!#REF!</definedName>
    <definedName name="FIN_PG_18A">#REF!</definedName>
    <definedName name="FIN_PG_18B">#REF!</definedName>
    <definedName name="FIN_PG_20">#REF!</definedName>
    <definedName name="FIN_PG_20_BUDGET_20A">#REF!</definedName>
    <definedName name="FIN_PG_20_BUDGET_20B">#REF!</definedName>
    <definedName name="FIN_PG_20A_CM_05">#REF!</definedName>
    <definedName name="FIN_PG_20B_ACTUAL">#REF!</definedName>
    <definedName name="FIN_PG_20B_BUDGET">#REF!</definedName>
    <definedName name="FIN_PG_20B_CM_05">#REF!</definedName>
    <definedName name="FIN_PG_20B_YTD_05">#REF!</definedName>
    <definedName name="FinActDetails">'[1]Page 3A'!#REF!</definedName>
    <definedName name="Financial_Summary">#REF!</definedName>
    <definedName name="FINP1">'[26]Page 13B'!#REF!</definedName>
    <definedName name="FINP2">'[1]Page 13A'!#REF!</definedName>
    <definedName name="FINP3">'[1]Page 13A'!#REF!</definedName>
    <definedName name="FMPA_JURIS_D">#REF!</definedName>
    <definedName name="FMPA_JURIS_D1">#REF!</definedName>
    <definedName name="FMPA_RESALE">#REF!</definedName>
    <definedName name="FOR_DENISE_O." localSheetId="0">[12]DL1204!#REF!</definedName>
    <definedName name="FOR_DENISE_O.">'[20]DL 1209'!#REF!</definedName>
    <definedName name="FORE_VS_FORE">#REF!</definedName>
    <definedName name="Fuel2004">'[27]FD 2004'!$C$319:$Q$378</definedName>
    <definedName name="FuelBudget">#REF!</definedName>
    <definedName name="FuelCY">#REF!</definedName>
    <definedName name="FuelPY">#REF!</definedName>
    <definedName name="GA_Master_Download_data_comes_from_P_\DOWNLOAD\dl_MMYY">#REF!</definedName>
    <definedName name="GLDOWNLOAD">#REF!</definedName>
    <definedName name="GrossBudget">#REF!</definedName>
    <definedName name="GrossCY">#REF!</definedName>
    <definedName name="GrossPY">#REF!</definedName>
    <definedName name="HistYear" localSheetId="0">[28]Sheet1!$B$17</definedName>
    <definedName name="HistYear">[29]Sheet1!$B$17</definedName>
    <definedName name="HOME">#REF!</definedName>
    <definedName name="IBORDER">#REF!</definedName>
    <definedName name="IE_SUMMARY">#REF!</definedName>
    <definedName name="IGN_2004">#REF!</definedName>
    <definedName name="IGN_2005">#REF!</definedName>
    <definedName name="IGN_2006">#REF!</definedName>
    <definedName name="IGN_2007">#REF!</definedName>
    <definedName name="INPUT1">#REF!</definedName>
    <definedName name="INPUT1A">#REF!</definedName>
    <definedName name="INPUT2">#REF!</definedName>
    <definedName name="INPUT2A">#REF!</definedName>
    <definedName name="INPUT2B">#REF!</definedName>
    <definedName name="INPUT2C">#REF!</definedName>
    <definedName name="INPUT3">#REF!</definedName>
    <definedName name="Int_Exp_5A">#REF!</definedName>
    <definedName name="Int_Exp_5B">#REF!</definedName>
    <definedName name="Int_Exp_5D">#REF!</definedName>
    <definedName name="INTEXP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40400.7187615741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39314.6042013889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">#REF!</definedName>
    <definedName name="IS_1B">'[11]Page 1A'!#REF!</definedName>
    <definedName name="IS_1C">'[11]Page 1A'!#REF!</definedName>
    <definedName name="IS_1D">'[11]Page 1A'!#REF!</definedName>
    <definedName name="IS_ACC_NUM">#REF!</definedName>
    <definedName name="IS_Forecast">#REF!</definedName>
    <definedName name="IS_Monthly">#REF!</definedName>
    <definedName name="IS_Plan">#REF!</definedName>
    <definedName name="IS_Plan2">#REF!</definedName>
    <definedName name="IS2_">#REF!</definedName>
    <definedName name="ISACCTS">#REF!</definedName>
    <definedName name="ISDOWNLOAD">#REF!</definedName>
    <definedName name="ISFERC">#REF!</definedName>
    <definedName name="ISHEADER">#REF!</definedName>
    <definedName name="ISPRES">#REF!</definedName>
    <definedName name="jan">#REF!</definedName>
    <definedName name="JE">#REF!</definedName>
    <definedName name="JE_90004">#REF!</definedName>
    <definedName name="JE2BUP">#REF!</definedName>
    <definedName name="JE2PG1">#REF!</definedName>
    <definedName name="JE2PG2">#REF!</definedName>
    <definedName name="JE2PG3">#REF!</definedName>
    <definedName name="JE2PG4">#REF!</definedName>
    <definedName name="JE4PG1">#REF!</definedName>
    <definedName name="JE4PG2">#REF!</definedName>
    <definedName name="JE4PG3">#REF!</definedName>
    <definedName name="JE4PG4">#REF!</definedName>
    <definedName name="JE4PG5">#REF!</definedName>
    <definedName name="JE4PG6">#REF!</definedName>
    <definedName name="JE4PG7">#REF!</definedName>
    <definedName name="JE4PG8">#REF!</definedName>
    <definedName name="je90006a">'[30]JE 6 Form'!#REF!</definedName>
    <definedName name="JEBRKDN">'[1]Page 13A'!#REF!</definedName>
    <definedName name="JURIS_G">#REF!</definedName>
    <definedName name="JURIS_G1">#REF!</definedName>
    <definedName name="JURIS_G2">#REF!</definedName>
    <definedName name="JURIS_G3">#REF!</definedName>
    <definedName name="kjlsdjfl">'[31]PG 19  A_B'!$C$2:$R$70</definedName>
    <definedName name="LAST_YEAR" localSheetId="0">#REF!</definedName>
    <definedName name="LAST_YEAR">'[13]LAST YEAR'!$A$2:$D$2700</definedName>
    <definedName name="LORICLARKDATA" localSheetId="0">[12]DL1204!#REF!</definedName>
    <definedName name="LORICLARKDATA">'[20]DL 1209'!#REF!</definedName>
    <definedName name="MACROS">[32]UPDATES!$A$6</definedName>
    <definedName name="MISC_CM">#REF!</definedName>
    <definedName name="MISC_QTR">#REF!</definedName>
    <definedName name="MISC_SRV_1995">#REF!</definedName>
    <definedName name="MISC_SRV_1996">#REF!</definedName>
    <definedName name="MISC_SRV_1998">#REF!</definedName>
    <definedName name="MISC_SRV_1999">#REF!</definedName>
    <definedName name="MISC_SRV_BUD">#REF!</definedName>
    <definedName name="MISC_SRV_FRCST">#REF!</definedName>
    <definedName name="MISC_YTD">#REF!</definedName>
    <definedName name="MKT_BASED_PUR">#REF!</definedName>
    <definedName name="MKT_BASED_PUR1">#REF!</definedName>
    <definedName name="MKT_BASED_PUR2">#REF!</definedName>
    <definedName name="MODATA2">'[1]Page 29A'!#REF!</definedName>
    <definedName name="MODATA3">#REF!</definedName>
    <definedName name="MONTH" localSheetId="0">#REF!</definedName>
    <definedName name="MONTH">[13]DOWNLOAD!$G$3</definedName>
    <definedName name="MONTH_NUMBER">'[1]Page 29A'!#REF!</definedName>
    <definedName name="monthly_factor">#REF!</definedName>
    <definedName name="MS_CM_ACT_ACT">#REF!</definedName>
    <definedName name="MS_CM_ACT_BUD">#REF!</definedName>
    <definedName name="MS_QTR_ACT_ACT">#REF!</definedName>
    <definedName name="MS_QTR_ACT_BUD">#REF!</definedName>
    <definedName name="MS_YTD_ACT_ACT">#REF!</definedName>
    <definedName name="MS_YTD_ACT_BUD">#REF!</definedName>
    <definedName name="NetBudget">#REF!</definedName>
    <definedName name="NetCY">#REF!</definedName>
    <definedName name="NetPY">#REF!</definedName>
    <definedName name="o">#REF!</definedName>
    <definedName name="OI_4A">#REF!</definedName>
    <definedName name="OI_4B">#REF!</definedName>
    <definedName name="OI_4D">#REF!</definedName>
    <definedName name="OISBUDG">#REF!</definedName>
    <definedName name="ONE">#REF!</definedName>
    <definedName name="OOR">[33]DOWNLOAD!#REF!</definedName>
    <definedName name="OOR_1997ACT">#REF!</definedName>
    <definedName name="OOR_1998ACT">#REF!</definedName>
    <definedName name="OOR_ACT">#REF!</definedName>
    <definedName name="OOR_BUD">#REF!</definedName>
    <definedName name="OOR_CURYRBUD">#REF!</definedName>
    <definedName name="OOR94ACT">#REF!</definedName>
    <definedName name="OOR97ACTYTD">#REF!</definedName>
    <definedName name="OOR98ACTYTD">#REF!</definedName>
    <definedName name="OORACT">#REF!</definedName>
    <definedName name="OORBUD" localSheetId="0">#REF!</definedName>
    <definedName name="OORBUD">#REF!</definedName>
    <definedName name="OORBUDYTD">#REF!</definedName>
    <definedName name="OORCM_ACT_PRIOR">#REF!</definedName>
    <definedName name="OORSSGOAL">#REF!</definedName>
    <definedName name="OORVPACTYTD">#REF!</definedName>
    <definedName name="OORVPBUDYTD">#REF!</definedName>
    <definedName name="OPT_PROVISION">#REF!</definedName>
    <definedName name="OTHER_CF" localSheetId="0">#REF!</definedName>
    <definedName name="OTHER_CF">#REF!</definedName>
    <definedName name="OTHER_CR" localSheetId="0">#REF!</definedName>
    <definedName name="OTHER_CR">#REF!</definedName>
    <definedName name="OTHER_ELEC_REV">#REF!</definedName>
    <definedName name="OtherBud">#REF!</definedName>
    <definedName name="OtherCY">#REF!</definedName>
    <definedName name="OtherPY">#REF!</definedName>
    <definedName name="OUC">#REF!</definedName>
    <definedName name="OUC_AMORTIZATIO">#REF!</definedName>
    <definedName name="P">'[1]Page 29A'!#REF!</definedName>
    <definedName name="PAGE_1">'[4]SUM 182'!$A$1:$Q$27</definedName>
    <definedName name="Page_19A">#REF!</definedName>
    <definedName name="Page_19B">#REF!</definedName>
    <definedName name="Page_20A">#REF!</definedName>
    <definedName name="Page_20B">#REF!</definedName>
    <definedName name="Page_21A">#REF!</definedName>
    <definedName name="Page_21B" localSheetId="0">'[1]Page 21A'!#REF!</definedName>
    <definedName name="Page_21B">#REF!</definedName>
    <definedName name="Page_22B">'[1]Page 22A'!#REF!</definedName>
    <definedName name="Page_23B">'[1]Page 23A'!#REF!</definedName>
    <definedName name="Page_24A">#REF!</definedName>
    <definedName name="Page_24B">'[1]Page 24A'!#REF!</definedName>
    <definedName name="Page_25B">'[1]Page 25A'!#REF!</definedName>
    <definedName name="Page_26B">'[1]Page 26A'!#REF!</definedName>
    <definedName name="Page_27B">'[1]Page 27A'!#REF!</definedName>
    <definedName name="Page_2B">'[11]Page 2A'!#REF!</definedName>
    <definedName name="Page_8">'[34]LTD Principal'!#REF!</definedName>
    <definedName name="PAGE10" localSheetId="0">#REF!</definedName>
    <definedName name="PAGE10">#REF!</definedName>
    <definedName name="Page18A">#REF!</definedName>
    <definedName name="Page18B">#REF!</definedName>
    <definedName name="Page18BDetail">#REF!</definedName>
    <definedName name="Page18Detail">#REF!</definedName>
    <definedName name="PAGE1A" localSheetId="0">'[2]Page 1 last month YTD'!#REF!</definedName>
    <definedName name="PAGE1A">'[35]Page 1 last month YTD'!#REF!</definedName>
    <definedName name="PAGE1B">'[1]Page 1A'!#REF!</definedName>
    <definedName name="PAGE1C" localSheetId="0">'[2]Page 1 last month YTD'!#REF!</definedName>
    <definedName name="PAGE1C">'[35]Page 1 last month YTD'!#REF!</definedName>
    <definedName name="PAGE1D" localSheetId="0">'[2]Page 1 last month YTD'!#REF!</definedName>
    <definedName name="PAGE1D">'[35]Page 1 last month YTD'!#REF!</definedName>
    <definedName name="PAGE1D2" localSheetId="0">'[2]Page 1 last month YTD'!#REF!</definedName>
    <definedName name="PAGE1D2">'[35]Page 1 last month YTD'!#REF!</definedName>
    <definedName name="PAGE2A" localSheetId="0">#REF!</definedName>
    <definedName name="PAGE2A">#REF!</definedName>
    <definedName name="PAGE2B" localSheetId="0">#REF!</definedName>
    <definedName name="PAGE2B">#REF!</definedName>
    <definedName name="PAGE3">#REF!</definedName>
    <definedName name="PAGE3_FINAL">#REF!</definedName>
    <definedName name="PAGE3A">'[26]Page 2B'!#REF!</definedName>
    <definedName name="Page3B.">#REF!</definedName>
    <definedName name="PAGE3C">'[26]Page 2B'!#REF!</definedName>
    <definedName name="PAGE3D">'[26]Page 2B'!#REF!</definedName>
    <definedName name="PAGE4A">#REF!</definedName>
    <definedName name="PAGE4AWS">#REF!</definedName>
    <definedName name="PAGE4B">#REF!</definedName>
    <definedName name="PAGE4C">#REF!</definedName>
    <definedName name="PAGE4D">#REF!</definedName>
    <definedName name="PAGE5B">'[1]Page 4A'!#REF!</definedName>
    <definedName name="PAGE5C">'[1]Page 4A'!#REF!</definedName>
    <definedName name="PAGE6" localSheetId="0">#REF!</definedName>
    <definedName name="PAGE6">#REF!</definedName>
    <definedName name="PAGE6A">'[1]Page 5B'!#REF!</definedName>
    <definedName name="PAGE6B">'[26]Page 5A'!#REF!</definedName>
    <definedName name="PAGE6C">'[1]Page 5B'!#REF!</definedName>
    <definedName name="PAGE7" localSheetId="0">[36]Detail!#REF!</definedName>
    <definedName name="PAGE7">#REF!</definedName>
    <definedName name="PAGE8" localSheetId="0">[36]Detail!#REF!</definedName>
    <definedName name="PAGE8">#REF!</definedName>
    <definedName name="PAGE9" localSheetId="0">[36]Detail!#REF!</definedName>
    <definedName name="PAGE9">#REF!</definedName>
    <definedName name="PE_C_MO">#REF!</definedName>
    <definedName name="PE_C_QTR">#REF!</definedName>
    <definedName name="PE_C_YTD">#REF!</definedName>
    <definedName name="PE_CPYIS" localSheetId="0">'[37]PEC Income Stmt'!#REF!</definedName>
    <definedName name="PE_CPYIS">'[3]PEC Income Stmt'!#REF!</definedName>
    <definedName name="PG_1">#REF!</definedName>
    <definedName name="PG_2" localSheetId="0">#REF!</definedName>
    <definedName name="PG_2">'[13]Actual check'!#REF!</definedName>
    <definedName name="PG_CK_2000">#REF!</definedName>
    <definedName name="PG_Ck_2001">#REF!</definedName>
    <definedName name="PG_CK_97">#REF!</definedName>
    <definedName name="PG_CK_98">#REF!</definedName>
    <definedName name="PG_CK_99">#REF!</definedName>
    <definedName name="PG4ABUD">#REF!</definedName>
    <definedName name="PGIII_10">#REF!</definedName>
    <definedName name="PGIII_11">#REF!</definedName>
    <definedName name="PGIII_12">#REF!</definedName>
    <definedName name="PGIII_13">#REF!</definedName>
    <definedName name="PGIII_14">#REF!</definedName>
    <definedName name="PGIII_15">#REF!</definedName>
    <definedName name="PGIII_1A">#REF!</definedName>
    <definedName name="PGIII_2">#REF!</definedName>
    <definedName name="PGIII_3">#REF!</definedName>
    <definedName name="PGIII_4">#REF!</definedName>
    <definedName name="PGIII_5">#REF!</definedName>
    <definedName name="PGIII_6">#REF!</definedName>
    <definedName name="PGIII_7">#REF!</definedName>
    <definedName name="PGIII_8">#REF!</definedName>
    <definedName name="PGIII_9">#REF!</definedName>
    <definedName name="PLANBOOK_CF1">#REF!</definedName>
    <definedName name="PLANBOOK_CF2">#REF!</definedName>
    <definedName name="PLANBOOK_CF3">#REF!</definedName>
    <definedName name="PLANBSP1">#REF!</definedName>
    <definedName name="PLANBSP2">#REF!</definedName>
    <definedName name="PLANCAPS">#REF!</definedName>
    <definedName name="PLANCFP3">#REF!</definedName>
    <definedName name="PLANCFP4">#REF!</definedName>
    <definedName name="PLANCFP5">#REF!</definedName>
    <definedName name="PLANCFP6">#REF!</definedName>
    <definedName name="PLANCFP7">#REF!</definedName>
    <definedName name="PLANIS">#REF!</definedName>
    <definedName name="PLANISP1">#REF!</definedName>
    <definedName name="PLANISP2">#REF!</definedName>
    <definedName name="PLANISP3">#REF!</definedName>
    <definedName name="PLANT_SCHEDULE">[38]PLANT!#REF!</definedName>
    <definedName name="PLine1" localSheetId="0">[21]Sheet1!$B$8</definedName>
    <definedName name="PLine1">[22]Sheet1!$B$8</definedName>
    <definedName name="PLine2" localSheetId="0">[21]Sheet1!$B$9</definedName>
    <definedName name="PLine2">[22]Sheet1!$B$9</definedName>
    <definedName name="PLine3" localSheetId="0">[21]Sheet1!$B$10</definedName>
    <definedName name="PLine3">[22]Sheet1!$B$10</definedName>
    <definedName name="PLine4" localSheetId="0">[21]Sheet1!$B$11</definedName>
    <definedName name="PLine4">[22]Sheet1!$B$11</definedName>
    <definedName name="PLNQTBS1">#REF!</definedName>
    <definedName name="PLNQTBS2">#REF!</definedName>
    <definedName name="PMTAX">#REF!</definedName>
    <definedName name="PRACT">'[1]Page 13A'!#REF!</definedName>
    <definedName name="PRESBSA1">#REF!</definedName>
    <definedName name="PRESBSA2">#REF!</definedName>
    <definedName name="PRESCFLW">#REF!</definedName>
    <definedName name="PreviousPmntDate">#REF!</definedName>
    <definedName name="_xlnm.Print_Area" localSheetId="1">'930.2 Rpt'!#REF!</definedName>
    <definedName name="_xlnm.Print_Area" localSheetId="0">'C-13'!$A$1:$S$51</definedName>
    <definedName name="_xlnm.Print_Area">#REF!</definedName>
    <definedName name="Print_Area_MI">'[4]SUM 143'!$A$1:$O$40</definedName>
    <definedName name="PRINT_DRAFT">#REF!</definedName>
    <definedName name="PRINT_FINAL">#REF!</definedName>
    <definedName name="PRINT_MACRO">#REF!</definedName>
    <definedName name="PRINT_NOTE">#REF!</definedName>
    <definedName name="_xlnm.Print_Titles">#REF!</definedName>
    <definedName name="PriorYear">[29]Sheet1!$B$16</definedName>
    <definedName name="PROCEDURES">#REF!</definedName>
    <definedName name="PRPRACT">'[1]Page 13A'!#REF!</definedName>
    <definedName name="PURCHPWR">#REF!</definedName>
    <definedName name="PYBS">#REF!</definedName>
    <definedName name="PYEGYASSTS">#REF!</definedName>
    <definedName name="PYEGYLIABS">#REF!</definedName>
    <definedName name="PYISWP">#REF!</definedName>
    <definedName name="PYVAR">#REF!</definedName>
    <definedName name="QTR_ACT_ACT">#REF!</definedName>
    <definedName name="QTR_ACT_BUD">#REF!</definedName>
    <definedName name="QTR_BASE_REV">[18]BASE!#REF!</definedName>
    <definedName name="QTR_GWH_SALES">#REF!</definedName>
    <definedName name="QTRACTTBRR">#REF!</definedName>
    <definedName name="QTRBUDTBRR">#REF!</definedName>
    <definedName name="QTRDETAIL">#REF!</definedName>
    <definedName name="QTROOR">#REF!</definedName>
    <definedName name="QTRREVAN">#REF!</definedName>
    <definedName name="RATE">#REF!</definedName>
    <definedName name="RateTable">#REF!</definedName>
    <definedName name="RECON">#REF!</definedName>
    <definedName name="RECON_A">#REF!</definedName>
    <definedName name="RECON_ASSETS">#REF!</definedName>
    <definedName name="RECON_LIABILITIES">#REF!</definedName>
    <definedName name="RECON_SUMMARY">#REF!</definedName>
    <definedName name="REFORECAST_1">#REF!</definedName>
    <definedName name="REFORECAST_2">#REF!</definedName>
    <definedName name="REFORECAST_3">#REF!</definedName>
    <definedName name="REFORECAST_4">#REF!</definedName>
    <definedName name="REFORECAST_5">#REF!</definedName>
    <definedName name="REG_SUPPORT">'[39]REG. A. L.'!#REF!</definedName>
    <definedName name="RENT_CM">#REF!</definedName>
    <definedName name="RENT_QTR">#REF!</definedName>
    <definedName name="RENT_YTD">#REF!</definedName>
    <definedName name="RESERVES">'[40]BS ACCTS'!$A$1:$P$300</definedName>
    <definedName name="RESIDUAL_CM">#REF!</definedName>
    <definedName name="RESIDUALS_QTR">#REF!</definedName>
    <definedName name="REV_RECAP">#REF!</definedName>
    <definedName name="REV_RECAP_HDR">#REF!</definedName>
    <definedName name="rev153data">#REF!</definedName>
    <definedName name="rev451data">#REF!</definedName>
    <definedName name="REVENUE">#REF!</definedName>
    <definedName name="REVENUECALC">#REF!</definedName>
    <definedName name="REVHIST">#REF!</definedName>
    <definedName name="REVIEW">#REF!</definedName>
    <definedName name="ROE_COMPARISON">#REF!</definedName>
    <definedName name="sally">[41]UPDATES!$A$6</definedName>
    <definedName name="SCHC22P1">#REF!</definedName>
    <definedName name="SCHC22P2">#REF!</definedName>
    <definedName name="SettlementDate">#REF!</definedName>
    <definedName name="SHARES">#REF!</definedName>
    <definedName name="SUMMARY">#REF!</definedName>
    <definedName name="SURV">#REF!</definedName>
    <definedName name="TABLE">#REF!</definedName>
    <definedName name="TABLE2">#REF!</definedName>
    <definedName name="Table2008">#REF!</definedName>
    <definedName name="Table2009">#REF!</definedName>
    <definedName name="TABLE2A">#REF!</definedName>
    <definedName name="TABLE3">#REF!</definedName>
    <definedName name="TABLE3A">#REF!</definedName>
    <definedName name="TAXWSHT">#REF!</definedName>
    <definedName name="TBRR">#REF!</definedName>
    <definedName name="TBRRBUD">#REF!</definedName>
    <definedName name="TEFIS99">#REF!</definedName>
    <definedName name="TestYear" localSheetId="0">[21]Sheet1!$B$15</definedName>
    <definedName name="TestYear">[42]Sheet1!$B$15</definedName>
    <definedName name="TITLE_CELL">#REF!</definedName>
    <definedName name="TOTAVG">'[43]SURV REPORT'!$A$3</definedName>
    <definedName name="TWMODATA">'[1]Page 29A'!#REF!</definedName>
    <definedName name="TWMONTH">#REF!</definedName>
    <definedName name="TWO">#REF!</definedName>
    <definedName name="VEHDEPWT">#REF!</definedName>
    <definedName name="WKS_BUDCASHFLOW">#REF!</definedName>
    <definedName name="WKS_CMCASHFLOW">#REF!</definedName>
    <definedName name="WKS_CMYTDVEHDEP">#REF!</definedName>
    <definedName name="WKS_PMBUDCASHFL">#REF!</definedName>
    <definedName name="WKS_PMCASHFLO">#REF!</definedName>
    <definedName name="WKS_PMCMCASHFLO">#REF!</definedName>
    <definedName name="WKS_PMYTDCASHFL">#REF!</definedName>
    <definedName name="WKS_PMYTDVEHDP">#REF!</definedName>
    <definedName name="WKS_YTDCASHFLOW">#REF!</definedName>
    <definedName name="YTD_ACT_ACT">#REF!</definedName>
    <definedName name="YTD_ACT_BUD">#REF!</definedName>
    <definedName name="YTD_BASE_REV">[18]BASE!$B$2:$N$27</definedName>
    <definedName name="YTD_GWH_SALES">#REF!</definedName>
    <definedName name="YTD_MISC_REV">#REF!</definedName>
    <definedName name="YTD_OTHR_ELECT_">#REF!</definedName>
    <definedName name="YTD_RENT">#REF!</definedName>
    <definedName name="YTD_RESIDUAL_RE">#REF!</definedName>
    <definedName name="YTDACT" localSheetId="0">'[2]Page 1 last month YTD'!#REF!</definedName>
    <definedName name="YTDACT">'[3]Page 1'!#REF!</definedName>
    <definedName name="YTDACTTBRR">#REF!</definedName>
    <definedName name="YTDBUD" localSheetId="0">'[2]Page 1 last month YTD'!#REF!</definedName>
    <definedName name="YTDBUD">'[3]Page 1'!#REF!</definedName>
    <definedName name="YTDBUDTBRR">#REF!</definedName>
    <definedName name="YTDDATA">'[1]Page 29A'!#REF!</definedName>
    <definedName name="YTDDATA2">#REF!</definedName>
    <definedName name="YTDIS">#REF!</definedName>
    <definedName name="YTDMO">'[43]SURV REPORT'!$A$4</definedName>
    <definedName name="YTDOO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6" l="1"/>
  <c r="O54" i="5"/>
  <c r="O53" i="5"/>
  <c r="I24" i="6"/>
  <c r="O21" i="6"/>
  <c r="I22" i="6"/>
  <c r="I21" i="6"/>
  <c r="O17" i="6"/>
  <c r="O55" i="5" l="1"/>
  <c r="O68" i="5"/>
  <c r="O67" i="5"/>
  <c r="O66" i="5"/>
  <c r="O60" i="5"/>
  <c r="O59" i="5"/>
  <c r="O58" i="5"/>
  <c r="O57" i="5"/>
  <c r="O50" i="5"/>
  <c r="O49" i="5"/>
  <c r="O48" i="5"/>
  <c r="O44" i="5"/>
  <c r="O43" i="5"/>
  <c r="O42" i="5"/>
  <c r="O41" i="5"/>
  <c r="O40" i="5"/>
  <c r="O39" i="5"/>
  <c r="O38" i="5"/>
  <c r="O37" i="5"/>
  <c r="O36" i="5"/>
  <c r="O35" i="5"/>
  <c r="O34" i="5"/>
  <c r="I17" i="6" s="1"/>
  <c r="O33" i="5"/>
  <c r="I16" i="6" s="1"/>
  <c r="O32" i="5"/>
  <c r="O31" i="5"/>
  <c r="O30" i="5"/>
  <c r="O29" i="5"/>
  <c r="O28" i="5"/>
  <c r="I15" i="6" s="1"/>
  <c r="O27" i="5"/>
  <c r="O26" i="5"/>
  <c r="I14" i="6" s="1"/>
  <c r="O25" i="5"/>
  <c r="O24" i="5"/>
  <c r="O23" i="5"/>
  <c r="O22" i="5"/>
  <c r="O21" i="5"/>
  <c r="O20" i="5"/>
  <c r="O19" i="5"/>
  <c r="O18" i="5"/>
  <c r="O17" i="5"/>
  <c r="O6" i="5"/>
  <c r="O7" i="5"/>
  <c r="O8" i="5"/>
  <c r="I12" i="6" s="1"/>
  <c r="O9" i="5"/>
  <c r="I13" i="6" s="1"/>
  <c r="O10" i="5"/>
  <c r="O11" i="5"/>
  <c r="O12" i="5"/>
  <c r="O13" i="5"/>
  <c r="D69" i="5"/>
  <c r="E69" i="5"/>
  <c r="F69" i="5"/>
  <c r="G69" i="5"/>
  <c r="H69" i="5"/>
  <c r="I69" i="5"/>
  <c r="J69" i="5"/>
  <c r="K69" i="5"/>
  <c r="L69" i="5"/>
  <c r="M69" i="5"/>
  <c r="N69" i="5"/>
  <c r="C69" i="5"/>
  <c r="O13" i="6" l="1"/>
  <c r="O69" i="5"/>
  <c r="O16" i="6"/>
  <c r="O5" i="5"/>
  <c r="D51" i="5"/>
  <c r="E51" i="5"/>
  <c r="F51" i="5"/>
  <c r="G51" i="5"/>
  <c r="H51" i="5"/>
  <c r="I51" i="5"/>
  <c r="J51" i="5"/>
  <c r="K51" i="5"/>
  <c r="L51" i="5"/>
  <c r="M51" i="5"/>
  <c r="N51" i="5"/>
  <c r="C51" i="5"/>
  <c r="O28" i="6"/>
  <c r="M55" i="5" l="1"/>
  <c r="M61" i="5" s="1"/>
  <c r="M14" i="5" s="1"/>
  <c r="M45" i="5" s="1"/>
  <c r="E55" i="5"/>
  <c r="L55" i="5"/>
  <c r="L61" i="5" s="1"/>
  <c r="L14" i="5" s="1"/>
  <c r="L45" i="5" s="1"/>
  <c r="D55" i="5"/>
  <c r="D61" i="5" s="1"/>
  <c r="D14" i="5" s="1"/>
  <c r="D45" i="5" s="1"/>
  <c r="K55" i="5"/>
  <c r="K61" i="5"/>
  <c r="K14" i="5" s="1"/>
  <c r="K45" i="5" s="1"/>
  <c r="J55" i="5"/>
  <c r="J61" i="5"/>
  <c r="J14" i="5" s="1"/>
  <c r="J45" i="5" s="1"/>
  <c r="I55" i="5"/>
  <c r="I61" i="5"/>
  <c r="I14" i="5" s="1"/>
  <c r="I45" i="5" s="1"/>
  <c r="H55" i="5"/>
  <c r="C61" i="5"/>
  <c r="C14" i="5" s="1"/>
  <c r="C45" i="5" s="1"/>
  <c r="C55" i="5"/>
  <c r="G55" i="5"/>
  <c r="N55" i="5"/>
  <c r="N61" i="5" s="1"/>
  <c r="N14" i="5" s="1"/>
  <c r="N45" i="5" s="1"/>
  <c r="F55" i="5"/>
  <c r="F61" i="5" s="1"/>
  <c r="F14" i="5" s="1"/>
  <c r="F45" i="5" s="1"/>
  <c r="O51" i="5"/>
  <c r="J64" i="5" l="1"/>
  <c r="I64" i="5"/>
  <c r="I71" i="5" s="1"/>
  <c r="I75" i="5" s="1"/>
  <c r="L64" i="5"/>
  <c r="L71" i="5" s="1"/>
  <c r="L75" i="5" s="1"/>
  <c r="F64" i="5"/>
  <c r="F71" i="5" s="1"/>
  <c r="F75" i="5" s="1"/>
  <c r="K64" i="5"/>
  <c r="K71" i="5" s="1"/>
  <c r="K73" i="5" s="1"/>
  <c r="H64" i="5"/>
  <c r="M64" i="5"/>
  <c r="G61" i="5"/>
  <c r="G14" i="5" s="1"/>
  <c r="G45" i="5" s="1"/>
  <c r="E61" i="5"/>
  <c r="E14" i="5" s="1"/>
  <c r="E45" i="5" s="1"/>
  <c r="H61" i="5"/>
  <c r="H14" i="5" s="1"/>
  <c r="H45" i="5" s="1"/>
  <c r="C64" i="5"/>
  <c r="C71" i="5" s="1"/>
  <c r="N64" i="5"/>
  <c r="N71" i="5" s="1"/>
  <c r="N75" i="5" s="1"/>
  <c r="D64" i="5"/>
  <c r="D71" i="5" s="1"/>
  <c r="D76" i="5" s="1"/>
  <c r="O61" i="5"/>
  <c r="O14" i="5" s="1"/>
  <c r="J71" i="5"/>
  <c r="J77" i="5" s="1"/>
  <c r="I19" i="6"/>
  <c r="O19" i="6" s="1"/>
  <c r="O22" i="6"/>
  <c r="E64" i="5" l="1"/>
  <c r="F77" i="5"/>
  <c r="F73" i="5"/>
  <c r="H71" i="5"/>
  <c r="H76" i="5" s="1"/>
  <c r="E71" i="5"/>
  <c r="E75" i="5" s="1"/>
  <c r="O64" i="5"/>
  <c r="F76" i="5"/>
  <c r="F78" i="5" s="1"/>
  <c r="K76" i="5"/>
  <c r="K75" i="5"/>
  <c r="I76" i="5"/>
  <c r="G64" i="5"/>
  <c r="I77" i="5"/>
  <c r="L77" i="5"/>
  <c r="M71" i="5"/>
  <c r="I73" i="5"/>
  <c r="L76" i="5"/>
  <c r="L73" i="5"/>
  <c r="N77" i="5"/>
  <c r="C75" i="5"/>
  <c r="C76" i="5"/>
  <c r="C77" i="5"/>
  <c r="C73" i="5"/>
  <c r="D75" i="5"/>
  <c r="D73" i="5"/>
  <c r="N76" i="5"/>
  <c r="N73" i="5"/>
  <c r="D77" i="5"/>
  <c r="O24" i="6"/>
  <c r="I20" i="6"/>
  <c r="O20" i="6" s="1"/>
  <c r="K77" i="5"/>
  <c r="J73" i="5"/>
  <c r="J76" i="5"/>
  <c r="J75" i="5"/>
  <c r="O15" i="6"/>
  <c r="O45" i="5"/>
  <c r="O14" i="6"/>
  <c r="J78" i="5" l="1"/>
  <c r="O71" i="5"/>
  <c r="O75" i="5" s="1"/>
  <c r="K78" i="5"/>
  <c r="H75" i="5"/>
  <c r="H77" i="5"/>
  <c r="H73" i="5"/>
  <c r="E77" i="5"/>
  <c r="E76" i="5"/>
  <c r="E73" i="5"/>
  <c r="I78" i="5"/>
  <c r="L78" i="5"/>
  <c r="N78" i="5"/>
  <c r="D78" i="5"/>
  <c r="M75" i="5"/>
  <c r="M73" i="5"/>
  <c r="M76" i="5"/>
  <c r="C78" i="5"/>
  <c r="G71" i="5"/>
  <c r="M77" i="5"/>
  <c r="I26" i="6"/>
  <c r="O77" i="5" l="1"/>
  <c r="O73" i="5"/>
  <c r="O76" i="5"/>
  <c r="O78" i="5" s="1"/>
  <c r="H78" i="5"/>
  <c r="E78" i="5"/>
  <c r="M78" i="5"/>
  <c r="G75" i="5"/>
  <c r="G73" i="5"/>
  <c r="G76" i="5"/>
  <c r="G77" i="5"/>
  <c r="O12" i="6"/>
  <c r="G78" i="5" l="1"/>
  <c r="O26" i="6"/>
  <c r="O30" i="6" s="1"/>
</calcChain>
</file>

<file path=xl/sharedStrings.xml><?xml version="1.0" encoding="utf-8"?>
<sst xmlns="http://schemas.openxmlformats.org/spreadsheetml/2006/main" count="145" uniqueCount="139">
  <si>
    <t>SCHEDULE C-13</t>
  </si>
  <si>
    <t>MISCELLANEOUS GENERAL EXPENSES</t>
  </si>
  <si>
    <t>Page 1 of 1</t>
  </si>
  <si>
    <t>FLORIDA PUBLIC SERVICE COMMISSION</t>
  </si>
  <si>
    <t xml:space="preserve">                  EXPLANATION:</t>
  </si>
  <si>
    <t>Provide a schedule of charges to Account 930.2 (Miscellaneous General Expenses) by type of charge</t>
  </si>
  <si>
    <t xml:space="preserve">       Type of data shown:</t>
  </si>
  <si>
    <t>for the most recent historical year.  Aggregate all charges that do not exceed $100,000 and all similar</t>
  </si>
  <si>
    <t>COMPANY: TAMPA ELECTRIC COMPANY</t>
  </si>
  <si>
    <t>charges that exceed $100,000.</t>
  </si>
  <si>
    <t>XX</t>
  </si>
  <si>
    <t>(Dollars in 000's)</t>
  </si>
  <si>
    <t>(1)</t>
  </si>
  <si>
    <t>(2)</t>
  </si>
  <si>
    <t>(3)</t>
  </si>
  <si>
    <t>Line</t>
  </si>
  <si>
    <t>Electric</t>
  </si>
  <si>
    <t>Jurisdictional</t>
  </si>
  <si>
    <t>No.</t>
  </si>
  <si>
    <t>Description</t>
  </si>
  <si>
    <t>Utility</t>
  </si>
  <si>
    <t>Factor</t>
  </si>
  <si>
    <t>Amount</t>
  </si>
  <si>
    <t>PGS Direct Intercompany Charges</t>
  </si>
  <si>
    <t>New Mexico Direct Intercompany Charges</t>
  </si>
  <si>
    <t>Other</t>
  </si>
  <si>
    <t>Total Miscellaneous General Expenses</t>
  </si>
  <si>
    <t>Average Number of Customers</t>
  </si>
  <si>
    <t>Miscellaneous General Expenses Per Customer</t>
  </si>
  <si>
    <t>Totals may be affected due to rounding.</t>
  </si>
  <si>
    <t>Supporting Schedules:</t>
  </si>
  <si>
    <t>Recap Schedules:  C-12</t>
  </si>
  <si>
    <t>Tampa Electric Company</t>
  </si>
  <si>
    <t>Schedule XIX - Miscellaneous General Expenses - Account 930.2</t>
  </si>
  <si>
    <t>Jan</t>
  </si>
  <si>
    <t>Feb</t>
  </si>
  <si>
    <t>Mar</t>
  </si>
  <si>
    <t>Apr</t>
  </si>
  <si>
    <t>May</t>
  </si>
  <si>
    <t xml:space="preserve"> Jun</t>
  </si>
  <si>
    <t>Jul</t>
  </si>
  <si>
    <t xml:space="preserve">Aug </t>
  </si>
  <si>
    <t>Sep</t>
  </si>
  <si>
    <t>Oct</t>
  </si>
  <si>
    <t xml:space="preserve">Nov </t>
  </si>
  <si>
    <t>Dec</t>
  </si>
  <si>
    <t>YTD</t>
  </si>
  <si>
    <t>Accounts</t>
  </si>
  <si>
    <t>CFR:</t>
  </si>
  <si>
    <t>Industry Assocation Dues</t>
  </si>
  <si>
    <t>Director's Fees and Expenses</t>
  </si>
  <si>
    <t>Director's Restricted Stock Expense</t>
  </si>
  <si>
    <t>Deferred Compensation</t>
  </si>
  <si>
    <t>Bank Fees</t>
  </si>
  <si>
    <t>Trustee Fees</t>
  </si>
  <si>
    <t>Fees - Report Filings</t>
  </si>
  <si>
    <t>Fees - Registration</t>
  </si>
  <si>
    <t>Fees - Miscellaneous</t>
  </si>
  <si>
    <t>CFR Total:</t>
  </si>
  <si>
    <t>Intracompany:</t>
  </si>
  <si>
    <t>Telecom Activities</t>
  </si>
  <si>
    <t>D0084369</t>
  </si>
  <si>
    <t>OPS-07174.O.9302</t>
  </si>
  <si>
    <t>Corporate Communcations</t>
  </si>
  <si>
    <t>OPS-07173.O.9302</t>
  </si>
  <si>
    <t>Accounts Payable</t>
  </si>
  <si>
    <t>OPS-07492.O.9200</t>
  </si>
  <si>
    <t>OPS-07433.O.9302</t>
  </si>
  <si>
    <t>OPS-07428.O.9302</t>
  </si>
  <si>
    <t>OPS-07424.O.9302</t>
  </si>
  <si>
    <t>Security Costs</t>
  </si>
  <si>
    <t>OPS-07416 &amp; 07467</t>
  </si>
  <si>
    <t>IT NERC Costs</t>
  </si>
  <si>
    <t>OPS-04277</t>
  </si>
  <si>
    <t>Environment Health &amp; Safety</t>
  </si>
  <si>
    <t>OPS-05000</t>
  </si>
  <si>
    <t>MVC Stewardship</t>
  </si>
  <si>
    <t>OPS-04253</t>
  </si>
  <si>
    <t>Energy Supply</t>
  </si>
  <si>
    <t>OPS-04900 &amp; 06640</t>
  </si>
  <si>
    <t>Florida Conservation and Technology Center</t>
  </si>
  <si>
    <t>OPS-07402.O.9302</t>
  </si>
  <si>
    <t>OPS-09642.O.9302</t>
  </si>
  <si>
    <t>Pandemic Items</t>
  </si>
  <si>
    <t>Intracompany Total:</t>
  </si>
  <si>
    <t>Intercompany:</t>
  </si>
  <si>
    <t>D0083632</t>
  </si>
  <si>
    <t>PGS Direct Intercompany Charges (IN)</t>
  </si>
  <si>
    <t>Total Peoples Gas Direct Charges</t>
  </si>
  <si>
    <t>D0083242</t>
  </si>
  <si>
    <t>NMGC Direct IT to TEC Billing (IN)</t>
  </si>
  <si>
    <t>D0083294</t>
  </si>
  <si>
    <t>NMGC Direct IT to TEC SS Billing (IN)</t>
  </si>
  <si>
    <t>Total New Mexico Gas Direct Charges</t>
  </si>
  <si>
    <t>Emera Inc E009 Charges (IN)</t>
  </si>
  <si>
    <t>Nova Scotia Power Inc E001 Charges (IN)</t>
  </si>
  <si>
    <t>Total Emera to TEC Direct Charges</t>
  </si>
  <si>
    <t>Direct Intercompany Charges Total</t>
  </si>
  <si>
    <t>FERC Balancing</t>
  </si>
  <si>
    <t>Total</t>
  </si>
  <si>
    <t>Check</t>
  </si>
  <si>
    <t>Variance</t>
  </si>
  <si>
    <t>IT</t>
  </si>
  <si>
    <t>CFR %</t>
  </si>
  <si>
    <t>Intracompany %</t>
  </si>
  <si>
    <t>Direct Intercompany %</t>
  </si>
  <si>
    <t>Asset Development</t>
  </si>
  <si>
    <t>Business Planning</t>
  </si>
  <si>
    <t>Community Relations</t>
  </si>
  <si>
    <t>Corporate Charges</t>
  </si>
  <si>
    <t>Corporate</t>
  </si>
  <si>
    <t>Emergency Management</t>
  </si>
  <si>
    <t>Facilities</t>
  </si>
  <si>
    <t>Federal Affairs</t>
  </si>
  <si>
    <t>HR</t>
  </si>
  <si>
    <t>Legal</t>
  </si>
  <si>
    <t>Plant Accounting</t>
  </si>
  <si>
    <t>Real Estate</t>
  </si>
  <si>
    <t>Regulatory</t>
  </si>
  <si>
    <t>Regulatory Accounting</t>
  </si>
  <si>
    <t>Safety</t>
  </si>
  <si>
    <t>Settlements</t>
  </si>
  <si>
    <t>Strategy</t>
  </si>
  <si>
    <t>WAM Rent Lease (89806)</t>
  </si>
  <si>
    <t>Audit Services Billings to Emera Affiliates (OUT)</t>
  </si>
  <si>
    <t>Emera Caribbean E033 Charges (IN)</t>
  </si>
  <si>
    <t>FERC Fringe Reclass</t>
  </si>
  <si>
    <t>8900170 TOTI</t>
  </si>
  <si>
    <t>8900180 OTHER</t>
  </si>
  <si>
    <t>Net FERC Balancing</t>
  </si>
  <si>
    <t>Test Year Ended 12/31/2025</t>
  </si>
  <si>
    <t>Prior Year Ended 12/31/2024</t>
  </si>
  <si>
    <t>Accts</t>
  </si>
  <si>
    <t>Descriptions</t>
  </si>
  <si>
    <t>Historical Year Ended 12/31/2023</t>
  </si>
  <si>
    <t>Nova Scotia Power Inc. Intercompany Charges</t>
  </si>
  <si>
    <t>Emera Inc Intercompany Charges</t>
  </si>
  <si>
    <t>DOCKET No. 20240026-EI</t>
  </si>
  <si>
    <t xml:space="preserve">Witness: J. Chronister / R. Latta / J. Williams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</si>
</sst>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</numFmts>
  <fonts count="15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3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10">
    <xf numFmtId="0" fontId="0" fillId="0" borderId="0" xfId="0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43" fontId="6" fillId="0" borderId="5" xfId="11" applyFont="1" applyBorder="1" applyAlignment="1">
      <alignment horizontal="center"/>
    </xf>
    <xf numFmtId="0" fontId="5" fillId="0" borderId="0" xfId="0" applyFont="1"/>
    <xf numFmtId="43" fontId="6" fillId="0" borderId="5" xfId="11" applyFont="1" applyBorder="1"/>
    <xf numFmtId="0" fontId="5" fillId="0" borderId="0" xfId="0" applyFont="1" applyAlignment="1">
      <alignment horizontal="center"/>
    </xf>
    <xf numFmtId="43" fontId="8" fillId="0" borderId="5" xfId="11" applyFont="1" applyFill="1" applyBorder="1"/>
    <xf numFmtId="43" fontId="5" fillId="0" borderId="0" xfId="11" applyFont="1" applyFill="1"/>
    <xf numFmtId="0" fontId="8" fillId="0" borderId="0" xfId="0" applyFont="1"/>
    <xf numFmtId="43" fontId="6" fillId="0" borderId="0" xfId="11" applyFont="1" applyBorder="1"/>
    <xf numFmtId="43" fontId="5" fillId="0" borderId="0" xfId="11" applyFont="1"/>
    <xf numFmtId="0" fontId="2" fillId="0" borderId="0" xfId="0" applyFont="1" applyAlignment="1">
      <alignment horizontal="center"/>
    </xf>
    <xf numFmtId="0" fontId="2" fillId="0" borderId="0" xfId="0" applyFont="1"/>
    <xf numFmtId="43" fontId="2" fillId="0" borderId="0" xfId="11" applyFont="1" applyAlignment="1">
      <alignment horizontal="center"/>
    </xf>
    <xf numFmtId="43" fontId="2" fillId="0" borderId="0" xfId="11" applyFont="1" applyFill="1" applyAlignment="1">
      <alignment horizontal="center"/>
    </xf>
    <xf numFmtId="43" fontId="2" fillId="0" borderId="0" xfId="11" applyFont="1"/>
    <xf numFmtId="0" fontId="2" fillId="2" borderId="0" xfId="0" applyFont="1" applyFill="1" applyAlignment="1">
      <alignment horizontal="center"/>
    </xf>
    <xf numFmtId="43" fontId="2" fillId="0" borderId="0" xfId="11" applyFont="1" applyFill="1"/>
    <xf numFmtId="43" fontId="2" fillId="0" borderId="5" xfId="11" applyFont="1" applyBorder="1"/>
    <xf numFmtId="43" fontId="2" fillId="0" borderId="0" xfId="11" applyFont="1" applyFill="1" applyBorder="1"/>
    <xf numFmtId="43" fontId="2" fillId="0" borderId="0" xfId="11" applyFont="1" applyBorder="1"/>
    <xf numFmtId="0" fontId="2" fillId="0" borderId="0" xfId="0" applyFont="1" applyAlignment="1">
      <alignment horizontal="right"/>
    </xf>
    <xf numFmtId="9" fontId="2" fillId="0" borderId="0" xfId="12" applyFont="1"/>
    <xf numFmtId="43" fontId="2" fillId="0" borderId="0" xfId="0" applyNumberFormat="1" applyFont="1"/>
    <xf numFmtId="43" fontId="8" fillId="0" borderId="0" xfId="0" applyNumberFormat="1" applyFont="1"/>
    <xf numFmtId="43" fontId="8" fillId="0" borderId="0" xfId="11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2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43" fontId="2" fillId="2" borderId="0" xfId="11" applyFont="1" applyFill="1"/>
    <xf numFmtId="0" fontId="6" fillId="0" borderId="5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1" fillId="0" borderId="0" xfId="0" applyFont="1" applyAlignment="1">
      <alignment horizontal="left" indent="1"/>
    </xf>
    <xf numFmtId="0" fontId="8" fillId="0" borderId="0" xfId="0" applyFont="1" applyAlignment="1">
      <alignment horizontal="left" indent="1"/>
    </xf>
    <xf numFmtId="0" fontId="6" fillId="0" borderId="0" xfId="0" applyFont="1" applyAlignment="1">
      <alignment horizontal="left"/>
    </xf>
    <xf numFmtId="43" fontId="1" fillId="0" borderId="0" xfId="11" applyFont="1" applyBorder="1"/>
    <xf numFmtId="43" fontId="1" fillId="0" borderId="0" xfId="11" applyFont="1" applyFill="1"/>
    <xf numFmtId="43" fontId="1" fillId="0" borderId="0" xfId="11" applyFont="1"/>
    <xf numFmtId="0" fontId="1" fillId="0" borderId="0" xfId="0" applyFont="1" applyAlignment="1">
      <alignment horizontal="left"/>
    </xf>
    <xf numFmtId="43" fontId="6" fillId="0" borderId="1" xfId="11" applyFont="1" applyBorder="1"/>
    <xf numFmtId="0" fontId="6" fillId="0" borderId="1" xfId="0" applyFont="1" applyBorder="1" applyAlignment="1">
      <alignment horizontal="right"/>
    </xf>
    <xf numFmtId="43" fontId="5" fillId="0" borderId="4" xfId="11" applyFont="1" applyBorder="1"/>
    <xf numFmtId="43" fontId="2" fillId="0" borderId="4" xfId="11" applyFont="1" applyBorder="1"/>
    <xf numFmtId="0" fontId="5" fillId="0" borderId="4" xfId="0" applyFont="1" applyBorder="1" applyAlignment="1">
      <alignment horizontal="left" indent="1"/>
    </xf>
    <xf numFmtId="0" fontId="5" fillId="0" borderId="0" xfId="0" applyFont="1" applyAlignment="1">
      <alignment horizontal="left" indent="1"/>
    </xf>
    <xf numFmtId="9" fontId="11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right"/>
    </xf>
    <xf numFmtId="9" fontId="2" fillId="0" borderId="4" xfId="12" applyFont="1" applyBorder="1"/>
    <xf numFmtId="43" fontId="2" fillId="4" borderId="0" xfId="11" applyFont="1" applyFill="1" applyBorder="1"/>
    <xf numFmtId="43" fontId="2" fillId="4" borderId="0" xfId="11" applyFont="1" applyFill="1"/>
    <xf numFmtId="43" fontId="8" fillId="4" borderId="5" xfId="11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1" applyFont="1" applyBorder="1" applyAlignment="1">
      <alignment horizontal="center"/>
    </xf>
    <xf numFmtId="43" fontId="2" fillId="0" borderId="0" xfId="11" applyFont="1" applyFill="1" applyBorder="1" applyAlignment="1">
      <alignment horizontal="center"/>
    </xf>
    <xf numFmtId="0" fontId="12" fillId="0" borderId="2" xfId="4" applyFont="1" applyBorder="1"/>
    <xf numFmtId="0" fontId="12" fillId="0" borderId="0" xfId="4" applyFont="1"/>
    <xf numFmtId="0" fontId="12" fillId="0" borderId="7" xfId="4" applyFont="1" applyBorder="1" applyAlignment="1">
      <alignment horizontal="left"/>
    </xf>
    <xf numFmtId="0" fontId="12" fillId="0" borderId="0" xfId="4" applyFont="1" applyAlignment="1">
      <alignment horizontal="left"/>
    </xf>
    <xf numFmtId="0" fontId="12" fillId="0" borderId="0" xfId="4" applyFont="1" applyAlignment="1">
      <alignment horizontal="right"/>
    </xf>
    <xf numFmtId="0" fontId="12" fillId="0" borderId="2" xfId="0" applyFont="1" applyBorder="1"/>
    <xf numFmtId="0" fontId="12" fillId="0" borderId="0" xfId="4" applyFont="1" applyAlignment="1">
      <alignment horizontal="center"/>
    </xf>
    <xf numFmtId="0" fontId="12" fillId="0" borderId="0" xfId="4" quotePrefix="1" applyFont="1" applyAlignment="1">
      <alignment horizontal="center"/>
    </xf>
    <xf numFmtId="0" fontId="12" fillId="0" borderId="4" xfId="4" applyFont="1" applyBorder="1" applyAlignment="1">
      <alignment horizontal="center"/>
    </xf>
    <xf numFmtId="0" fontId="12" fillId="0" borderId="2" xfId="4" applyFont="1" applyBorder="1" applyAlignment="1">
      <alignment horizontal="center"/>
    </xf>
    <xf numFmtId="14" fontId="12" fillId="0" borderId="2" xfId="4" applyNumberFormat="1" applyFont="1" applyBorder="1" applyAlignment="1">
      <alignment horizontal="center"/>
    </xf>
    <xf numFmtId="14" fontId="12" fillId="0" borderId="2" xfId="4" quotePrefix="1" applyNumberFormat="1" applyFont="1" applyBorder="1" applyAlignment="1">
      <alignment horizontal="center"/>
    </xf>
    <xf numFmtId="0" fontId="12" fillId="0" borderId="6" xfId="4" quotePrefix="1" applyFont="1" applyBorder="1" applyAlignment="1">
      <alignment horizontal="center"/>
    </xf>
    <xf numFmtId="0" fontId="12" fillId="0" borderId="6" xfId="4" applyFont="1" applyBorder="1" applyAlignment="1">
      <alignment horizontal="center"/>
    </xf>
    <xf numFmtId="0" fontId="12" fillId="0" borderId="2" xfId="4" quotePrefix="1" applyFont="1" applyBorder="1" applyAlignment="1">
      <alignment horizontal="center"/>
    </xf>
    <xf numFmtId="0" fontId="12" fillId="0" borderId="0" xfId="7" applyFont="1" applyAlignment="1">
      <alignment horizontal="right" wrapText="1"/>
    </xf>
    <xf numFmtId="165" fontId="12" fillId="0" borderId="0" xfId="8" applyNumberFormat="1" applyFont="1" applyAlignment="1">
      <alignment horizontal="left"/>
    </xf>
    <xf numFmtId="165" fontId="12" fillId="0" borderId="0" xfId="8" applyNumberFormat="1" applyFont="1"/>
    <xf numFmtId="165" fontId="12" fillId="0" borderId="0" xfId="8" applyNumberFormat="1" applyFont="1" applyBorder="1"/>
    <xf numFmtId="165" fontId="12" fillId="0" borderId="0" xfId="8" applyNumberFormat="1" applyFont="1" applyFill="1"/>
    <xf numFmtId="166" fontId="12" fillId="0" borderId="0" xfId="8" applyNumberFormat="1" applyFont="1" applyFill="1"/>
    <xf numFmtId="165" fontId="12" fillId="0" borderId="0" xfId="6" applyNumberFormat="1" applyFont="1" applyFill="1"/>
    <xf numFmtId="0" fontId="13" fillId="0" borderId="0" xfId="10" applyFont="1"/>
    <xf numFmtId="41" fontId="12" fillId="0" borderId="0" xfId="8" applyNumberFormat="1" applyFont="1" applyFill="1"/>
    <xf numFmtId="41" fontId="12" fillId="0" borderId="0" xfId="8" applyNumberFormat="1" applyFont="1"/>
    <xf numFmtId="165" fontId="12" fillId="0" borderId="0" xfId="6" applyNumberFormat="1" applyFont="1" applyFill="1" applyBorder="1"/>
    <xf numFmtId="0" fontId="12" fillId="0" borderId="0" xfId="7" applyFont="1" applyAlignment="1">
      <alignment wrapText="1"/>
    </xf>
    <xf numFmtId="164" fontId="12" fillId="0" borderId="0" xfId="9" applyNumberFormat="1" applyFont="1" applyBorder="1"/>
    <xf numFmtId="164" fontId="12" fillId="0" borderId="0" xfId="5" applyNumberFormat="1" applyFont="1" applyFill="1" applyBorder="1"/>
    <xf numFmtId="164" fontId="12" fillId="0" borderId="0" xfId="5" applyNumberFormat="1" applyFont="1" applyFill="1"/>
    <xf numFmtId="0" fontId="12" fillId="0" borderId="0" xfId="10" applyFont="1"/>
    <xf numFmtId="165" fontId="12" fillId="0" borderId="1" xfId="8" applyNumberFormat="1" applyFont="1" applyFill="1" applyBorder="1"/>
    <xf numFmtId="165" fontId="12" fillId="0" borderId="1" xfId="8" applyNumberFormat="1" applyFont="1" applyBorder="1"/>
    <xf numFmtId="164" fontId="12" fillId="0" borderId="0" xfId="9" applyNumberFormat="1" applyFont="1" applyFill="1" applyBorder="1"/>
    <xf numFmtId="164" fontId="12" fillId="0" borderId="4" xfId="9" applyNumberFormat="1" applyFont="1" applyFill="1" applyBorder="1"/>
    <xf numFmtId="164" fontId="12" fillId="0" borderId="4" xfId="9" applyNumberFormat="1" applyFont="1" applyBorder="1"/>
    <xf numFmtId="44" fontId="12" fillId="0" borderId="3" xfId="8" applyFont="1" applyFill="1" applyBorder="1"/>
    <xf numFmtId="44" fontId="12" fillId="0" borderId="3" xfId="8" applyFont="1" applyBorder="1"/>
    <xf numFmtId="44" fontId="12" fillId="0" borderId="0" xfId="8" applyFont="1" applyFill="1" applyBorder="1"/>
    <xf numFmtId="44" fontId="12" fillId="0" borderId="0" xfId="8" applyFont="1" applyBorder="1"/>
    <xf numFmtId="41" fontId="12" fillId="0" borderId="0" xfId="8" applyNumberFormat="1" applyFont="1" applyFill="1" applyBorder="1"/>
    <xf numFmtId="41" fontId="12" fillId="0" borderId="0" xfId="8" applyNumberFormat="1" applyFont="1" applyBorder="1"/>
    <xf numFmtId="0" fontId="12" fillId="0" borderId="0" xfId="7" quotePrefix="1" applyFont="1" applyAlignment="1">
      <alignment horizontal="right" wrapText="1"/>
    </xf>
    <xf numFmtId="43" fontId="2" fillId="5" borderId="0" xfId="11" applyFont="1" applyFill="1" applyBorder="1"/>
    <xf numFmtId="43" fontId="2" fillId="5" borderId="0" xfId="11" applyFont="1" applyFill="1"/>
    <xf numFmtId="43" fontId="6" fillId="5" borderId="5" xfId="11" applyFont="1" applyFill="1" applyBorder="1"/>
    <xf numFmtId="43" fontId="6" fillId="2" borderId="5" xfId="11" applyFont="1" applyFill="1" applyBorder="1"/>
    <xf numFmtId="164" fontId="12" fillId="0" borderId="0" xfId="4" applyNumberFormat="1" applyFont="1" applyAlignment="1">
      <alignment horizontal="left" indent="1"/>
    </xf>
    <xf numFmtId="43" fontId="14" fillId="0" borderId="0" xfId="11" applyFont="1"/>
    <xf numFmtId="166" fontId="12" fillId="0" borderId="0" xfId="8" applyNumberFormat="1" applyFont="1" applyFill="1" applyBorder="1"/>
    <xf numFmtId="0" fontId="6" fillId="0" borderId="0" xfId="0" applyFont="1" applyAlignment="1">
      <alignment horizontal="center"/>
    </xf>
  </cellXfs>
  <cellStyles count="13">
    <cellStyle name="Comma" xfId="11" builtinId="3"/>
    <cellStyle name="Comma 16" xfId="5" xr:uid="{91CD4FA3-1DE3-4441-88EB-133785F997BE}"/>
    <cellStyle name="Comma 2" xfId="2" xr:uid="{E4AAC952-45FC-4E15-9B46-C497689EB932}"/>
    <cellStyle name="Comma 36" xfId="9" xr:uid="{5BA859A1-D0CD-4490-9B84-164AEDBE1909}"/>
    <cellStyle name="Currency 10" xfId="8" xr:uid="{CEFD71E5-CDBD-4014-BA33-5956CB7A2B43}"/>
    <cellStyle name="Currency 8" xfId="6" xr:uid="{58D66754-4D32-452B-9B32-80E941FE85FC}"/>
    <cellStyle name="Normal" xfId="0" builtinId="0"/>
    <cellStyle name="Normal 2" xfId="1" xr:uid="{BF42B47F-91C5-4968-BF1B-539F49312ADA}"/>
    <cellStyle name="Normal 67" xfId="4" xr:uid="{1BD465B9-A582-4180-9424-AE385B80729F}"/>
    <cellStyle name="Normal 73" xfId="10" xr:uid="{D5C85AA5-DAE6-4A3A-9A41-7F456A15C09F}"/>
    <cellStyle name="Normal_Sheet1" xfId="7" xr:uid="{B16DE1D5-6A8C-4291-BF46-A43560696EA3}"/>
    <cellStyle name="Percent" xfId="12" builtinId="5"/>
    <cellStyle name="Percent 2" xfId="3" xr:uid="{3800334B-CA62-407D-BD9D-E5E5C543E7C7}"/>
  </cellStyles>
  <dxfs count="0"/>
  <tableStyles count="1" defaultTableStyle="TableStyleMedium2" defaultPivotStyle="PivotStyleLight16">
    <tableStyle name="Invisible" pivot="0" table="0" count="0" xr9:uid="{A9B70E79-8C99-45C6-90CD-1DAA69FE901B}"/>
  </tableStyles>
  <colors>
    <mruColors>
      <color rgb="FF00FFFF"/>
      <color rgb="FFFF9999"/>
      <color rgb="FFCC99FF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5.xml"/><Relationship Id="rId51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727698</xdr:colOff>
      <xdr:row>79</xdr:row>
      <xdr:rowOff>29899</xdr:rowOff>
    </xdr:from>
    <xdr:to>
      <xdr:col>14</xdr:col>
      <xdr:colOff>810671</xdr:colOff>
      <xdr:row>111</xdr:row>
      <xdr:rowOff>133851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79CE60-7895-4347-AF81-654A8D81D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58531" y="14264482"/>
          <a:ext cx="5731298" cy="5861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104775</xdr:rowOff>
    </xdr:from>
    <xdr:to>
      <xdr:col>11</xdr:col>
      <xdr:colOff>230726</xdr:colOff>
      <xdr:row>28</xdr:row>
      <xdr:rowOff>123123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7808B6-05B5-1556-B2BA-4C1CB7CB8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04775"/>
          <a:ext cx="8393651" cy="5619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irxl/LOCALS~1/Temp/0307%20Financial%20Pages%20PDF%20templat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fjxp/LOCALS~1/Temp/1207_Financial%20Pag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fjxp/LOCALS~1/Temp/0507_Financial%20Pag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LOSEOUT\PAGES\2006\Cash%20Flows\Cash%20Flow%20Presentation%20&amp;%20Detail\CASH_FLOW_%20DETAIL_05_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fjxp/LOCALS~1/Temp/0707%20Fuel%20Pages_L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FIN_REPT\FIN_REPT\Phil\CASH_FLOW_DETAIL_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LOSEOUT\PAGES\2006\Cash%20Flows\2006%20Budget%20FINAL%20for%20CASH%20FLO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IN_REPT/FIN_REPT/BUDGET/2009/2009%20Budget%205_09_08%20%20FINAL%20revise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2003/2003Budget%20with%20sale%20of%20gasifier%20&amp;%20depr%20adj%20A3-B4%20FIN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etxb/Desktop/Base%20revenue%2003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IN_REPT/FIN_REPT/BUDGET/2006/2006%20Forecasted%20Surveillance%20Reports/Budget/SR%202006%20Budget%20'06%20Factors%20Fil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TXB/Thuy/Check%20Financial%20pages/0905%20CHECK%20PAGE%201%20TO%20%201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sites/controller/RateCase/Shared%20Documents/2013%20Filed%20MFRs/Formatted%202013%20MFRs%20(excel%20templates)/C-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_REPT/FIN_REPT/RATE%20CASE%20TRIAL%20RUN%202007/Financial%20Reporting%20MFR's/MFRs_Richard__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_REPT/FIN_REPT/Thuy/MFR%202008/Schedule%20B-3%20%20MFR%20200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_REPT/FIN_REPT/CLOSEOUT/PAGES/2004/FIN%20REPORT/JUNE%2020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za6\sys\FIN_REPT\FIN_REPT\Ana\INTRST200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irxl/LOCALS~1/Temp/June%202006/March%202006/Financial%20page%20PDF%20Template%20Mar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fjxp/LOCALS~1/Temp/0407_Financial%20Page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FUEL\ACTUAL\FIN_PAGE\Excel%20Fuel%20Pages\1205%20Fuel%20Pages_KF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_REPT/FIN_REPT/Richard/MFR's/MFRs_Richard__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IN_REPT/FIN_REPT/RATE%20CASE%20TRIAL%20RUN/MFRTest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CLOSEOUT/PAGES/2006/FEB%202006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irxl/LOCALS~1/Temp/Prior%20Years/Other%202006%20Files/06_SALPUR%20Origina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irxl/LOCALS~1/Temp/0407%20Fuel%20Pages_L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FWHW/My%20Documents/2003%20Budget/Final%20Files%20for%202003%20Budget/SOP%20for%20Final%20Budget%20-%20050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LOSEOUT/PAGES/Revenue%20Pages/2007/3_Mar07_RVPG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sites/controller/RateCase/Shared%20Documents/2013%20Filed%20MFRs/Formatted%202013%20MFRs%20(excel%20templates)/D-4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USERS/JETXB/Thuy/Check%20Financial%20pages/0905%20CHECK%20PAGE%201%20TO%20%201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FJXP/Financial%20Reporting/Closeout%20Distribution/RonNeil_BobHobkirk/BS%20020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FIN_REPT/FIN_REPT/CLOSEOUT/PAGES/2005/DEC%202005%20v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IN_REPT/FIN_REPT/BUDGET/2003/2003Budget%20February%204%20FINAL%20P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LOSEOUT\PAGES\2007\Regulatory%20Assets%20&amp;%20Liabilities\Regulatory%20Assets%20&amp;%20Liabilities%2003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IN_REPT/FIN_REPT/BUDGET/2003/SUMACCT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5%20Budget%20with%2004%20Actuals%20and%20Budget%20Compar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PLT_ACCT/Data%20&amp;%20Apps/DATA/2003%20Monthly%20Reports/May_jak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IN_REPT/FIN_REPT/RATE%20CASE%20TRIAL%20RUN%202007/Financial%20Reporting%20MFR's/MFRs_Richard__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IN_REPT/REG_ACCT/SURV/ACTUAL/12month/xSurv%20Report_2003/xSurv-03Dec%20Fil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irxl/LOCALS~1/Temp/3_March%20Revenue%20Pag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MFR_E_BJ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sites/controller/RateCase/Shared%20Documents/2013%20Filed%20MFRs/Formatted%202013%20MFRs%20(excel%20templates)/B-2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irxl/LOCALS~1/Temp/June%202006/April%202006/Financial%20page%20PDF%20Template%20Apr%20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IN_REPT/FIN_REPT/BUDGET/2010/2010%20BUDGET%20%2001.28.10%20%2040M%20Feb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Table of Contents"/>
      <sheetName val="Page 1A"/>
      <sheetName val="Page 1B"/>
      <sheetName val="Page 2A"/>
      <sheetName val="Page 2B"/>
      <sheetName val="Page 3A"/>
      <sheetName val="Page 3B"/>
      <sheetName val="Page 3C"/>
      <sheetName val="Page 3D"/>
      <sheetName val="Page 4A"/>
      <sheetName val="Page 4B"/>
      <sheetName val="Page 5A"/>
      <sheetName val="Page 5B"/>
      <sheetName val="Page 6"/>
      <sheetName val="Page 6A"/>
      <sheetName val="Page 7"/>
      <sheetName val="Page 8"/>
      <sheetName val="Page 9"/>
      <sheetName val="Page 10"/>
      <sheetName val="Page 11A"/>
      <sheetName val="Page 11B"/>
      <sheetName val="Page 12"/>
      <sheetName val="Page 13A"/>
      <sheetName val="Page 13B"/>
      <sheetName val="Page 14A"/>
      <sheetName val="Page 14B"/>
      <sheetName val="Page 15A"/>
      <sheetName val="Page 15B"/>
      <sheetName val="Page 16A"/>
      <sheetName val="Page 16A (2)"/>
      <sheetName val="Page 16B"/>
      <sheetName val="Page 16B (2)"/>
      <sheetName val="Page 17"/>
      <sheetName val="Page 18A"/>
      <sheetName val="Page 18B"/>
      <sheetName val="Page 19A"/>
      <sheetName val="Page 19B"/>
      <sheetName val="Page 20A"/>
      <sheetName val="Page 20B"/>
      <sheetName val="Page 21A"/>
      <sheetName val="Page 21B"/>
      <sheetName val="Page 22A"/>
      <sheetName val="Page 22B"/>
      <sheetName val="Page 23A"/>
      <sheetName val="Page 23B"/>
      <sheetName val="Page 24A"/>
      <sheetName val="Page 24B"/>
      <sheetName val="Page 25A"/>
      <sheetName val="Page 25B"/>
      <sheetName val="Page 26A"/>
      <sheetName val="Page 26B"/>
      <sheetName val="Page 27A"/>
      <sheetName val="Page 27B"/>
      <sheetName val="Page 28A"/>
      <sheetName val="Page 28B"/>
      <sheetName val="Page 29A"/>
      <sheetName val="Page 29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Table of Contents"/>
      <sheetName val="Page 1A"/>
      <sheetName val="Page 1B"/>
      <sheetName val="Page 1C"/>
      <sheetName val="Page 2A"/>
      <sheetName val="Page 2B"/>
      <sheetName val="Page 2C"/>
      <sheetName val="Page 2D"/>
      <sheetName val="Page 3A"/>
      <sheetName val="Page 3B"/>
      <sheetName val="Page 3C"/>
      <sheetName val="Page 3D"/>
      <sheetName val="Page 4A"/>
      <sheetName val="Page 4B "/>
      <sheetName val="Page 5A"/>
      <sheetName val="Page 5B"/>
      <sheetName val="Page 6"/>
      <sheetName val="Page 6A"/>
      <sheetName val="Page 7"/>
      <sheetName val="Page 8"/>
      <sheetName val="Page 9"/>
      <sheetName val="Page 10"/>
      <sheetName val="Page 11A"/>
      <sheetName val="Page 11B"/>
      <sheetName val="Page 12"/>
      <sheetName val="Page 13A"/>
      <sheetName val="Page 13B"/>
      <sheetName val="Page 14A"/>
      <sheetName val="Page 14B"/>
      <sheetName val="Page 14C"/>
      <sheetName val="Page 15A"/>
      <sheetName val="Page 15B"/>
      <sheetName val="Page 15C"/>
      <sheetName val="Page 16A (1)"/>
      <sheetName val="Page 16A (2)"/>
      <sheetName val="Page 16B (1)"/>
      <sheetName val="Page 16B (2)"/>
      <sheetName val="Page 16C (1)"/>
      <sheetName val="Page 16C (2)"/>
      <sheetName val="PG 17"/>
      <sheetName val="Page 18A"/>
      <sheetName val="Page 18B"/>
      <sheetName val="Page 19A"/>
      <sheetName val="Page 19B"/>
      <sheetName val="Page 20A"/>
      <sheetName val="Page 20B"/>
      <sheetName val="Page 21A"/>
      <sheetName val="Page 21B"/>
      <sheetName val="Page 22A"/>
      <sheetName val="Page 22B"/>
      <sheetName val="Page 23A"/>
      <sheetName val="Page 23B"/>
      <sheetName val="Page 24A"/>
      <sheetName val="Page 24B"/>
      <sheetName val="Page 25A"/>
      <sheetName val="Page 25B"/>
      <sheetName val="Page 26A"/>
      <sheetName val="Page 26B"/>
      <sheetName val="Page 27A"/>
      <sheetName val="Page 27B"/>
      <sheetName val="Page 28A"/>
      <sheetName val="Page 28B"/>
      <sheetName val="Page 29A"/>
      <sheetName val="Page 29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Table of Contents"/>
      <sheetName val="Page 1A"/>
      <sheetName val="Page 1B"/>
      <sheetName val="Page 2A"/>
      <sheetName val="Page 2B"/>
      <sheetName val="Page 3A"/>
      <sheetName val="Page 3B"/>
      <sheetName val="Page 3C"/>
      <sheetName val="Page 3D"/>
      <sheetName val="Page 4A"/>
      <sheetName val="Page 4B"/>
      <sheetName val="Page 5A"/>
      <sheetName val="Page 5B"/>
      <sheetName val="Page 6"/>
      <sheetName val="Page 6A"/>
      <sheetName val="Page 7"/>
      <sheetName val="Page 8"/>
      <sheetName val="Page 9"/>
      <sheetName val="Page 10"/>
      <sheetName val="Page 11A"/>
      <sheetName val="Page 11B"/>
      <sheetName val="Page 12"/>
      <sheetName val="Page 13A"/>
      <sheetName val="Page 13B"/>
      <sheetName val="Page 14A"/>
      <sheetName val="Page 14B"/>
      <sheetName val="Page 15A"/>
      <sheetName val="Page 15B"/>
      <sheetName val="Page 16A (1)"/>
      <sheetName val="Page 16A (2)"/>
      <sheetName val="Page 16B (1)"/>
      <sheetName val="Page 16B (2)"/>
      <sheetName val="PG 17 "/>
      <sheetName val="Page 18A"/>
      <sheetName val="Page 18B"/>
      <sheetName val="Page 19A"/>
      <sheetName val="Page 19B"/>
      <sheetName val="Page 20A"/>
      <sheetName val="Page 20B"/>
      <sheetName val="Page 21A"/>
      <sheetName val="Page 21B"/>
      <sheetName val="Page 22A"/>
      <sheetName val="Page 22B"/>
      <sheetName val="Page 23A"/>
      <sheetName val="Page 23B"/>
      <sheetName val="Page 24A"/>
      <sheetName val="Page 24B"/>
      <sheetName val="Page 25A"/>
      <sheetName val="Page 25B"/>
      <sheetName val="Page 26A"/>
      <sheetName val="Page 26B"/>
      <sheetName val="Page 27A"/>
      <sheetName val="Page 27B"/>
      <sheetName val="Page 28A"/>
      <sheetName val="Page 28B"/>
      <sheetName val="Page 29A"/>
      <sheetName val="Page 29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  (2)"/>
      <sheetName val="Detail "/>
      <sheetName val="Sheet1"/>
      <sheetName val="Page 4"/>
      <sheetName val="DOWNLOAD"/>
      <sheetName val="2005_BUDGET"/>
      <sheetName val="DL1204"/>
      <sheetName val="DEC03 DOWNLOAD"/>
      <sheetName val="TEST Presentation"/>
      <sheetName val="CF Pres"/>
      <sheetName val="Presentation"/>
      <sheetName val="Detail (Old version)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check"/>
      <sheetName val="Actual check"/>
      <sheetName val="COMPARE"/>
      <sheetName val="ACCT ADDS"/>
      <sheetName val="FD 2006"/>
      <sheetName val="FD 2007"/>
      <sheetName val="FD Budget"/>
      <sheetName val="BUDGET"/>
      <sheetName val="LAST YEAR"/>
      <sheetName val="DOWNLOAD"/>
      <sheetName val="IGN"/>
      <sheetName val="PG 19  A_B"/>
      <sheetName val="PG 20  A_B"/>
      <sheetName val="PG 21  A_B"/>
      <sheetName val="PG 22  A_B"/>
      <sheetName val="PG 23  A_B"/>
      <sheetName val="PG 24  A_B"/>
      <sheetName val="PG 25  A_B"/>
      <sheetName val="PG 26  A_B"/>
      <sheetName val="PG 27 A_B"/>
      <sheetName val="21"/>
      <sheetName val="Financial Pages"/>
      <sheetName val="FD 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 ENERGY"/>
      <sheetName val="Download"/>
      <sheetName val="Page 1"/>
      <sheetName val="Estimate"/>
      <sheetName val="PEC Income Stmt"/>
      <sheetName val="Consolidated IS"/>
      <sheetName val="PEC Budget IS"/>
      <sheetName val="IS Worksheet"/>
      <sheetName val="PEC Budg IS WKT"/>
      <sheetName val="Page 2"/>
      <sheetName val="Page 3"/>
      <sheetName val="Consolidated BS"/>
      <sheetName val="BS Worksheet"/>
      <sheetName val="Page 4"/>
      <sheetName val="CF Pres"/>
      <sheetName val="RECONCILATION"/>
      <sheetName val="2002_BUDGET"/>
      <sheetName val="Cons. CF"/>
      <sheetName val="TECO ENERGY"/>
      <sheetName val="DOWNLOAD01"/>
      <sheetName val="Page 5"/>
      <sheetName val="Page 6"/>
      <sheetName val="Page 7"/>
      <sheetName val="Page 8"/>
      <sheetName val="Page 9"/>
      <sheetName val="Page 10"/>
      <sheetName val="Page 11"/>
      <sheetName val="UPDATES"/>
      <sheetName val="Reformat Cons"/>
      <sheetName val="RegulatoryInfo"/>
      <sheetName val="ESOP GOALS"/>
      <sheetName val="REG. A. L."/>
      <sheetName val="Detail"/>
      <sheetName val="Presentation"/>
      <sheetName val="DOWNLOAD98"/>
      <sheetName val="1999_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ABLE OF CONTENTS"/>
      <sheetName val="PROCEDURES"/>
      <sheetName val="CF 9&amp;3 VS BUDGET"/>
      <sheetName val="DOWNLOAD"/>
      <sheetName val="MACRO"/>
      <sheetName val="MEMO"/>
      <sheetName val="Quarterly Recons Budget"/>
      <sheetName val="MTHLY RECON"/>
      <sheetName val="Estimates Recon"/>
      <sheetName val="Cash Pres 1"/>
      <sheetName val="Cash Pres 2"/>
      <sheetName val="Cash Pres 3"/>
      <sheetName val="Cash Pres 4"/>
      <sheetName val="CF GOALS"/>
      <sheetName val="FOR INCENTIVE GOAL"/>
      <sheetName val="INCOME STAT."/>
      <sheetName val="BALANCE SH."/>
      <sheetName val="CASH FLOWS"/>
      <sheetName val="CF BKUP TECO ENERGY"/>
      <sheetName val="CASH FLOWS BKUP"/>
      <sheetName val="CAPITAL"/>
      <sheetName val="OTHER INC."/>
      <sheetName val="BS ACCTS"/>
      <sheetName val="IS ACCTS"/>
      <sheetName val="GOAL 7 BUD"/>
      <sheetName val="OOR TEFIS"/>
      <sheetName val="OOR"/>
      <sheetName val="O_INC_DED"/>
      <sheetName val="O_INC_DED TEFIS"/>
      <sheetName val="DEF REV INT 99"/>
      <sheetName val="DEF REV INT 98"/>
      <sheetName val="DEF REV JE"/>
      <sheetName val="REV REFUND "/>
      <sheetName val="STOCK"/>
      <sheetName val="REVENUE"/>
      <sheetName val="O M"/>
      <sheetName val="CONS ROI"/>
      <sheetName val="ENVIR ROI"/>
      <sheetName val="INT ANALYSIS"/>
      <sheetName val="DEF REV INT 95"/>
      <sheetName val="DEF REV INT 96"/>
      <sheetName val="DEF REV INT 97"/>
      <sheetName val="OOR MEMO"/>
      <sheetName val="ROE"/>
      <sheetName val="PLANT"/>
      <sheetName val="OUTPUT TO LINES"/>
      <sheetName val="OTHER"/>
      <sheetName val="PE_C_actual"/>
      <sheetName val="PE_C Bud"/>
      <sheetName val="HEADING"/>
      <sheetName val="OBBSACCTS"/>
      <sheetName val="OBISACCTS"/>
      <sheetName val="VBSACCTS"/>
      <sheetName val="VISACCTS"/>
      <sheetName val="PYBSACCTS"/>
      <sheetName val="PYISACCTS"/>
      <sheetName val="Business Plan"/>
      <sheetName val="Fin. Stmts"/>
      <sheetName val="ENRGY PLAN BOOK"/>
      <sheetName val="RECONS"/>
      <sheetName val="RANGENAMES"/>
      <sheetName val="Polk_recon"/>
      <sheetName val="OBINCOME STAT."/>
      <sheetName val="OBREVENUE"/>
      <sheetName val="OOR VAR"/>
      <sheetName val="BUDGET RECON"/>
      <sheetName val="TECO Energy IS"/>
      <sheetName val="ENRGYCONSOL"/>
      <sheetName val="TECO Energy BS"/>
      <sheetName val="TECO Energy CF"/>
      <sheetName val="CASH"/>
      <sheetName val="Download Dec 2004"/>
      <sheetName val="ASSUMPTIONS"/>
      <sheetName val="INTEREST EXP"/>
      <sheetName val="INT EXP"/>
      <sheetName val="FUEL RECON"/>
      <sheetName val="TESAM FINANCIALS"/>
      <sheetName val="PE_C for TESAM"/>
      <sheetName val="TESAM TEMPLATE"/>
      <sheetName val="04Forecast"/>
      <sheetName val="05Total"/>
      <sheetName val="05Monthly"/>
      <sheetName val="06Total"/>
      <sheetName val="04BS"/>
      <sheetName val="05BS"/>
      <sheetName val="06BS"/>
      <sheetName val="04CF"/>
      <sheetName val="05CF"/>
      <sheetName val="05CFSTMT"/>
      <sheetName val="06CF"/>
      <sheetName val="RE"/>
      <sheetName val="Sheet1"/>
      <sheetName val="Cash Flow Goal"/>
      <sheetName val="Cash Flow Goal Rev"/>
      <sheetName val="CM Variance Explanations"/>
      <sheetName val="YTD Variance Explanations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/>
      <sheetData sheetId="21"/>
      <sheetData sheetId="22"/>
      <sheetData sheetId="23" refreshError="1"/>
      <sheetData sheetId="24"/>
      <sheetData sheetId="25" refreshError="1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 refreshError="1"/>
      <sheetData sheetId="34"/>
      <sheetData sheetId="35"/>
      <sheetData sheetId="36"/>
      <sheetData sheetId="37" refreshError="1"/>
      <sheetData sheetId="38" refreshError="1"/>
      <sheetData sheetId="39" refreshError="1"/>
      <sheetData sheetId="40"/>
      <sheetData sheetId="41"/>
      <sheetData sheetId="42"/>
      <sheetData sheetId="43" refreshError="1"/>
      <sheetData sheetId="44" refreshError="1"/>
      <sheetData sheetId="45"/>
      <sheetData sheetId="46" refreshError="1"/>
      <sheetData sheetId="47" refreshError="1"/>
      <sheetData sheetId="48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ABLE OF CONTENTS"/>
      <sheetName val="CF 9&amp;3 VS BUDGET"/>
      <sheetName val="DOWNLOAD"/>
      <sheetName val="MEMO"/>
      <sheetName val="New format"/>
      <sheetName val="MTHLY RECON"/>
      <sheetName val="QTR RECON"/>
      <sheetName val="RECONS Variance"/>
      <sheetName val="OTHER"/>
      <sheetName val="OTHER (2)"/>
      <sheetName val="BALANCE SH."/>
      <sheetName val="BALANCE SH. (new)"/>
      <sheetName val="INCOME STAT."/>
      <sheetName val="BS ACCTS"/>
      <sheetName val="IS ACCTS"/>
      <sheetName val="CASH FLOWS"/>
      <sheetName val="CASH FLOWS BKUP"/>
      <sheetName val="O_INC_DED"/>
      <sheetName val="OOR"/>
      <sheetName val="CF for SS"/>
      <sheetName val="New CF Pres"/>
      <sheetName val="CF (FAS 95)"/>
      <sheetName val="CF BKUP (FAS 95)"/>
      <sheetName val="PLANT"/>
      <sheetName val="O M"/>
      <sheetName val="Cash Pres 1"/>
      <sheetName val="Cash Pres 2"/>
      <sheetName val="Cash Pres 3"/>
      <sheetName val="Cash Pres 4"/>
      <sheetName val="CF GOALS"/>
      <sheetName val="FOR INCENTIVE GOAL"/>
      <sheetName val="CF BKUP TECO ENERGY"/>
      <sheetName val="CAPITAL"/>
      <sheetName val="Estimates Recon"/>
      <sheetName val="STOCK"/>
      <sheetName val="REVENUE"/>
      <sheetName val="CONS ROI"/>
      <sheetName val="ENVIR ROI"/>
      <sheetName val="OBBSACCTS"/>
      <sheetName val="VBSACCTS"/>
      <sheetName val="VPYBSACCTS"/>
      <sheetName val="PYBSACCTS"/>
      <sheetName val="OBISACCTS"/>
      <sheetName val="VISACCTS"/>
      <sheetName val="VPYISACCTS"/>
      <sheetName val="PYISACCTS"/>
      <sheetName val="OTHER INC."/>
      <sheetName val="GOAL 7 BUD"/>
      <sheetName val="OOR TEFIS"/>
      <sheetName val="O_INC_DED TEFIS"/>
      <sheetName val="DEF REV INT 99"/>
      <sheetName val="DEF REV INT 98"/>
      <sheetName val="DEF REV JE"/>
      <sheetName val="REV REFUND "/>
      <sheetName val="INT ANALYSIS"/>
      <sheetName val="DEF REV INT 95"/>
      <sheetName val="DEF REV INT 96"/>
      <sheetName val="DEF REV INT 97"/>
      <sheetName val="OOR MEMO"/>
      <sheetName val="OTL"/>
      <sheetName val="PROCEDURES"/>
      <sheetName val="PE_C_actual"/>
      <sheetName val="PE_C Bud"/>
      <sheetName val="MACRO"/>
      <sheetName val="HEADING"/>
      <sheetName val="Business Plan"/>
      <sheetName val="Fin. Stmts"/>
      <sheetName val="ENRGY PLAN BOOK"/>
      <sheetName val="RECONS"/>
      <sheetName val="RANGENAMES"/>
      <sheetName val="Polk_recon"/>
      <sheetName val="OBINCOME STAT."/>
      <sheetName val="OBREVENUE"/>
      <sheetName val="OOR VAR"/>
      <sheetName val="BUDGET RECON"/>
      <sheetName val="EE Procedures"/>
      <sheetName val="CF Recon (Budget)"/>
      <sheetName val="CF Recon (Forecast)"/>
      <sheetName val="CF Recon (Forbackup)"/>
      <sheetName val="2007 CF Budget"/>
      <sheetName val="TECO CF template"/>
      <sheetName val="08 CF BUD WKST"/>
      <sheetName val="Unadj. CF fr. TECO"/>
      <sheetName val="2007 BS A Budget (FINAL)"/>
      <sheetName val="2007 BS L Budget (FINAL)"/>
      <sheetName val="TECO BS TEMPLATE"/>
      <sheetName val="2007 IS Budget  (FINAL)"/>
      <sheetName val="TECO IS TEMPLATE"/>
      <sheetName val="Review sheet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/>
      <sheetData sheetId="41" refreshError="1"/>
      <sheetData sheetId="42"/>
      <sheetData sheetId="43"/>
      <sheetData sheetId="44"/>
      <sheetData sheetId="45" refreshError="1"/>
      <sheetData sheetId="46"/>
      <sheetData sheetId="47"/>
      <sheetData sheetId="48" refreshError="1"/>
      <sheetData sheetId="49" refreshError="1"/>
      <sheetData sheetId="50" refreshError="1"/>
      <sheetData sheetId="51"/>
      <sheetData sheetId="52"/>
      <sheetData sheetId="53"/>
      <sheetData sheetId="54" refreshError="1"/>
      <sheetData sheetId="55" refreshError="1"/>
      <sheetData sheetId="56"/>
      <sheetData sheetId="57"/>
      <sheetData sheetId="58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ABLE OF CONTENTS"/>
      <sheetName val="PROCEDURES"/>
      <sheetName val="CF 9&amp;3 VS BUDGET"/>
      <sheetName val="MEMO"/>
      <sheetName val="ASSUMPTIONS"/>
      <sheetName val="DOWNLOAD"/>
      <sheetName val="MACRO"/>
      <sheetName val="MTHLY RECON"/>
      <sheetName val="Estimates Recon"/>
      <sheetName val="O M"/>
      <sheetName val="INCOME STAT."/>
      <sheetName val="Business Plan"/>
      <sheetName val="Fin. Stmts"/>
      <sheetName val="BALANCE SH."/>
      <sheetName val="Cash Pres 1"/>
      <sheetName val="Cash Pres 2"/>
      <sheetName val="Cash Pres 3"/>
      <sheetName val="Cash Pres 4"/>
      <sheetName val="CF GOALS"/>
      <sheetName val="FOR INCENTIVE GOAL"/>
      <sheetName val="CASH FLOWS"/>
      <sheetName val="CASH FLOWS BKUP"/>
      <sheetName val="CF BKUP TECO ENERGY"/>
      <sheetName val="CAPITAL"/>
      <sheetName val="ROE"/>
      <sheetName val="STOCK"/>
      <sheetName val="REVENUE"/>
      <sheetName val="OTHER INC."/>
      <sheetName val="Gasifier Amort."/>
      <sheetName val="BS ACCTS"/>
      <sheetName val="IS ACCTS"/>
      <sheetName val="OOR"/>
      <sheetName val="GOAL 7 BUD"/>
      <sheetName val="OOR TEFIS"/>
      <sheetName val="O_INC_DED"/>
      <sheetName val="O_INC_DED TEFIS"/>
      <sheetName val="DEF REV INT 99"/>
      <sheetName val="DEF REV INT 98"/>
      <sheetName val="DEF REV JE"/>
      <sheetName val="REV REFUND "/>
      <sheetName val="INT EXP"/>
      <sheetName val="INT ANALYSIS"/>
      <sheetName val="DEF REV INT 95"/>
      <sheetName val="DEF REV INT 96"/>
      <sheetName val="DEF REV INT 97"/>
      <sheetName val="OOR MEMO"/>
      <sheetName val="PLANT"/>
      <sheetName val="HEADING"/>
      <sheetName val="OBBSACCTS"/>
      <sheetName val="OBISACCTS"/>
      <sheetName val="VBSACCTS"/>
      <sheetName val="VISACCTS"/>
      <sheetName val="CONS ROI"/>
      <sheetName val="ENVIR ROI"/>
      <sheetName val="OTHER"/>
      <sheetName val="ENRGYCONSOL"/>
      <sheetName val="ENRGY PLAN BOOK"/>
      <sheetName val="PYBSACCTS"/>
      <sheetName val="PYISACCTS"/>
      <sheetName val="RECONS"/>
      <sheetName val="RANGENAMES"/>
      <sheetName val="PE_C_actual"/>
      <sheetName val="PE_C Bud"/>
      <sheetName val="Polk_recon"/>
      <sheetName val="OUTPUT TO LINES"/>
      <sheetName val="OBINCOME STAT."/>
      <sheetName val="OBREVENUE"/>
      <sheetName val="OOR VAR"/>
      <sheetName val="BUDGET RECON"/>
      <sheetName val="FUEL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#REF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 Download"/>
      <sheetName val="IS Download"/>
      <sheetName val="DAT ACCOUNTS"/>
      <sheetName val="T.O.C."/>
      <sheetName val="SURV ACCOUNTS"/>
      <sheetName val="SURV INPUTS"/>
      <sheetName val="SURV REPORT"/>
      <sheetName val="Update Sep Factors"/>
      <sheetName val="TRANS SEP"/>
      <sheetName val="WC INPUTS"/>
      <sheetName val="PRINTING"/>
      <sheetName val="WC"/>
      <sheetName val="NOTE"/>
      <sheetName val="RB vs CAP"/>
      <sheetName val="COMP Plan"/>
      <sheetName val="COMP Plan by AT"/>
      <sheetName val="COMP Act 2005"/>
      <sheetName val="COMP 12-2 vs 02-6"/>
      <sheetName val="COMP after ARO adj"/>
      <sheetName val="05 vs 06 COS"/>
      <sheetName val="COMP Stretch"/>
      <sheetName val="JSC Request"/>
      <sheetName val="ROE Ratios"/>
      <sheetName val="ROR Adjustments"/>
      <sheetName val="Equity Adjustments"/>
      <sheetName val="ROE Recon"/>
      <sheetName val="Recon Summary"/>
      <sheetName val="NI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 last month YTD"/>
      <sheetName val="Page 1 curren month"/>
      <sheetName val="Page 1 CHECK"/>
      <sheetName val="DL TO CHECK IS &amp; BS"/>
      <sheetName val="Current month check IS"/>
      <sheetName val="SHEET 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-9 "/>
      <sheetName val="Taxes Detail"/>
      <sheetName val="DL 1211"/>
      <sheetName val="DL 1210"/>
      <sheetName val="DL 1209"/>
      <sheetName val="DL 1208"/>
      <sheetName val="DL 1207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B-19"/>
      <sheetName val="B-20"/>
      <sheetName val="C-9"/>
      <sheetName val="C-12"/>
      <sheetName val="C-13"/>
      <sheetName val="C-14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B-3"/>
      <sheetName val="B-4 Reformatted"/>
      <sheetName val="B-21"/>
      <sheetName val="C-17"/>
      <sheetName val="C-32"/>
      <sheetName val="D-8"/>
      <sheetName val="Sheet1"/>
      <sheetName val="B-3 (FINAL)"/>
      <sheetName val="B-3 (2006)"/>
      <sheetName val="BS ACCTS 2006 ACTUAL"/>
      <sheetName val="BS ACCTS 2007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Download"/>
      <sheetName val="Reformat Cons"/>
      <sheetName val="DOWNLOAD03"/>
      <sheetName val="Consolidated IS"/>
      <sheetName val="PEC Income Stmt"/>
      <sheetName val="IS Worksheet"/>
      <sheetName val="PEC Budget IS"/>
      <sheetName val="PEC Budg IS WKT"/>
      <sheetName val="Consolidated BS"/>
      <sheetName val="BS Worksheet"/>
      <sheetName val="Page 4"/>
      <sheetName val="&quot;other&quot; RECON"/>
      <sheetName val="181 query"/>
      <sheetName val=" VEHICLE DEPREC"/>
      <sheetName val="CF Pres"/>
      <sheetName val="CF-RANDY"/>
      <sheetName val="CONSOL. CF"/>
      <sheetName val="Estimate"/>
      <sheetName val="Page 1"/>
      <sheetName val="Page 2"/>
      <sheetName val="Page 3"/>
      <sheetName val="Page 5"/>
      <sheetName val="Page 6"/>
      <sheetName val="Page 7"/>
      <sheetName val="Page 8"/>
      <sheetName val="Page 9"/>
      <sheetName val="Page 10"/>
      <sheetName val="Page 11"/>
      <sheetName val="Detail of Int Expense"/>
      <sheetName val="REG. A. L."/>
      <sheetName val="RECONCILATION"/>
      <sheetName val="BUDGET"/>
      <sheetName val="ESOP GOALS"/>
      <sheetName val="2004 cash flow goal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DetailPg"/>
      <sheetName val="DETAIL1"/>
      <sheetName val="IntExpAnly"/>
      <sheetName val="INT ANALYSIS"/>
      <sheetName val="ExSum"/>
      <sheetName val="EXSUM1"/>
      <sheetName val="CUR. MTH"/>
      <sheetName val="INT DATA"/>
      <sheetName val="INTQTR"/>
      <sheetName val="download"/>
      <sheetName val="IntAnal_macro"/>
      <sheetName val="JE4_MACRO"/>
      <sheetName val="INT_ANALYSI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Table of Contents"/>
      <sheetName val="Page 1A"/>
      <sheetName val="Page 1B"/>
      <sheetName val="Page 2A"/>
      <sheetName val="Page 2B"/>
      <sheetName val="Page 3A"/>
      <sheetName val="Page 3B"/>
      <sheetName val="Page 3C"/>
      <sheetName val="Page 3D"/>
      <sheetName val="Page 4A"/>
      <sheetName val="Page 4B"/>
      <sheetName val="Page 5A"/>
      <sheetName val="Page 5B"/>
      <sheetName val="Page 6"/>
      <sheetName val="Page 6A"/>
      <sheetName val="Page 7"/>
      <sheetName val="Page 8"/>
      <sheetName val="Page 9"/>
      <sheetName val="Page 10"/>
      <sheetName val="Page 11A"/>
      <sheetName val="Page 11B"/>
      <sheetName val="Page 12"/>
      <sheetName val="Page 13A"/>
      <sheetName val="Page 13B"/>
      <sheetName val="Page 14A"/>
      <sheetName val="Page 14B"/>
      <sheetName val="Page 15A"/>
      <sheetName val="Page 15B"/>
      <sheetName val="Page 16A"/>
      <sheetName val="Page 16A (2)"/>
      <sheetName val="Page 16B"/>
      <sheetName val="Page 16B (2)"/>
      <sheetName val="Page 17"/>
      <sheetName val="Page 18A"/>
      <sheetName val="Page 18B"/>
      <sheetName val="Page 19A"/>
      <sheetName val="Page 19B"/>
      <sheetName val="Page 20A"/>
      <sheetName val="Page 20B"/>
      <sheetName val="Page 21A"/>
      <sheetName val="Page 21B"/>
      <sheetName val="Page 22A"/>
      <sheetName val="Page 22B"/>
      <sheetName val="Page 23A"/>
      <sheetName val="Page 23B"/>
      <sheetName val="Page 24A"/>
      <sheetName val="Page 24B"/>
      <sheetName val="Page 25A"/>
      <sheetName val="Page 25B"/>
      <sheetName val="Page 26A"/>
      <sheetName val="Page 26B"/>
      <sheetName val="Page 27A"/>
      <sheetName val="Page 27B"/>
      <sheetName val="Page 28A"/>
      <sheetName val="Page 28B"/>
      <sheetName val="Page 29A"/>
      <sheetName val="Page 29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/>
      <sheetData sheetId="37" refreshError="1"/>
      <sheetData sheetId="38" refreshError="1"/>
      <sheetData sheetId="39"/>
      <sheetData sheetId="40" refreshError="1"/>
      <sheetData sheetId="41"/>
      <sheetData sheetId="42" refreshError="1"/>
      <sheetData sheetId="43"/>
      <sheetData sheetId="44" refreshError="1"/>
      <sheetData sheetId="45"/>
      <sheetData sheetId="46" refreshError="1"/>
      <sheetData sheetId="47"/>
      <sheetData sheetId="48" refreshError="1"/>
      <sheetData sheetId="49"/>
      <sheetData sheetId="50" refreshError="1"/>
      <sheetData sheetId="51"/>
      <sheetData sheetId="52" refreshError="1"/>
      <sheetData sheetId="53"/>
      <sheetData sheetId="54"/>
      <sheetData sheetId="55"/>
      <sheetData sheetId="56"/>
      <sheetData sheetId="5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Table of Contents"/>
      <sheetName val="Page 1A"/>
      <sheetName val="Page 1B"/>
      <sheetName val="Page 2A"/>
      <sheetName val="Page 2B"/>
      <sheetName val="Page 3A"/>
      <sheetName val="Page 3B"/>
      <sheetName val="Page 3C"/>
      <sheetName val="Page 3D"/>
      <sheetName val="Page 4A"/>
      <sheetName val="Page 4B"/>
      <sheetName val="Page 5A"/>
      <sheetName val="Page 5B"/>
      <sheetName val="Page 6"/>
      <sheetName val="Page 6A"/>
      <sheetName val="Page 7"/>
      <sheetName val="Page 8"/>
      <sheetName val="Page 9"/>
      <sheetName val="Page 10"/>
      <sheetName val="Page 11A"/>
      <sheetName val="Page 11B"/>
      <sheetName val="Page 12"/>
      <sheetName val="Page 13A"/>
      <sheetName val="Page 13B"/>
      <sheetName val="Page 14A"/>
      <sheetName val="Page 14B"/>
      <sheetName val="Page 15A"/>
      <sheetName val="Page 15B"/>
      <sheetName val="Page 16A (1)"/>
      <sheetName val="Page 16A (2)"/>
      <sheetName val="Page 16B (1)"/>
      <sheetName val="Page 16B (2)"/>
      <sheetName val="Page 17"/>
      <sheetName val="Page 18A"/>
      <sheetName val="Page 18B"/>
      <sheetName val="Page 19A"/>
      <sheetName val="Page 19B"/>
      <sheetName val="Page 20A"/>
      <sheetName val="Page 20B"/>
      <sheetName val="Page 21A"/>
      <sheetName val="Page 21B"/>
      <sheetName val="Page 22A"/>
      <sheetName val="Page 22B"/>
      <sheetName val="Page 23A"/>
      <sheetName val="Page 23B"/>
      <sheetName val="Page 24A"/>
      <sheetName val="Page 24B"/>
      <sheetName val="Page 25A"/>
      <sheetName val="Page 25B"/>
      <sheetName val="Page 26A"/>
      <sheetName val="Page 26B"/>
      <sheetName val="Page 27A"/>
      <sheetName val="Page 27B"/>
      <sheetName val="Page 28A"/>
      <sheetName val="Page 28B"/>
      <sheetName val="Page 29A"/>
      <sheetName val="Page 29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"/>
      <sheetName val="LAST YEAR"/>
      <sheetName val="COMPARE"/>
      <sheetName val="DOWNLOAD"/>
      <sheetName val="IGN"/>
      <sheetName val="FD Budget"/>
      <sheetName val="FD 2004"/>
      <sheetName val="FD 2005"/>
      <sheetName val="PG 19  A_B"/>
      <sheetName val="PG 20  A_B"/>
      <sheetName val="PG 21  A_B"/>
      <sheetName val="PG 22  A_B"/>
      <sheetName val="PG 23  A_B"/>
      <sheetName val="PG 24  A_B"/>
      <sheetName val="PG 25  A_B"/>
      <sheetName val="PG 26  A_B"/>
      <sheetName val="PG 27 A_B"/>
      <sheetName val="Check Actual"/>
      <sheetName val="Check Budget"/>
      <sheetName val="PK NG"/>
      <sheetName val="21"/>
      <sheetName val="Financial P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B-19"/>
      <sheetName val="B-20"/>
      <sheetName val="C-9"/>
      <sheetName val="C-12"/>
      <sheetName val="C-13"/>
      <sheetName val="C-14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1"/>
      <sheetName val="A-2"/>
      <sheetName val="A-3"/>
      <sheetName val="A-4"/>
      <sheetName val="A-5"/>
      <sheetName val="B-1"/>
      <sheetName val="B-2"/>
      <sheetName val="B-3"/>
      <sheetName val="B-4"/>
      <sheetName val="B-5"/>
      <sheetName val="B-6"/>
      <sheetName val="B-7"/>
      <sheetName val="B-8"/>
      <sheetName val="B-9"/>
      <sheetName val="B-10"/>
      <sheetName val="B-11"/>
      <sheetName val="B-12"/>
      <sheetName val="B-13"/>
      <sheetName val="B-14"/>
      <sheetName val="B-15"/>
      <sheetName val="B-16"/>
      <sheetName val="B-17"/>
      <sheetName val="B-18"/>
      <sheetName val="B-19"/>
      <sheetName val="B-20"/>
      <sheetName val="B-21"/>
      <sheetName val="B-22"/>
      <sheetName val="B-23"/>
      <sheetName val="B-24"/>
      <sheetName val="B-25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  <sheetName val="C-30"/>
      <sheetName val="C-31"/>
      <sheetName val="C-32"/>
      <sheetName val="C-33"/>
      <sheetName val="C-34"/>
      <sheetName val="C-35"/>
      <sheetName val="C-36"/>
      <sheetName val="C-37"/>
      <sheetName val="C-38"/>
      <sheetName val="C-39"/>
      <sheetName val="C-40"/>
      <sheetName val="C-41"/>
      <sheetName val="C-42"/>
      <sheetName val="C-43"/>
      <sheetName val="C-44"/>
      <sheetName val="D-1a"/>
      <sheetName val="D-1b"/>
      <sheetName val="D-2"/>
      <sheetName val="D-3"/>
      <sheetName val="D-4a"/>
      <sheetName val="D-4b"/>
      <sheetName val="D-5"/>
      <sheetName val="D-6"/>
      <sheetName val="D-7"/>
      <sheetName val="D-8"/>
      <sheetName val="D-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 VEHICLE DEPREC"/>
      <sheetName val="Download"/>
      <sheetName val="Reformat Cons"/>
      <sheetName val="New Template Consolidation"/>
      <sheetName val="DOWNLOAD05"/>
      <sheetName val="Consolidated BS"/>
      <sheetName val="Consolidated IS"/>
      <sheetName val="PEC Income Stmt"/>
      <sheetName val="IS Worksheet"/>
      <sheetName val="PEC Budg IS WKT"/>
      <sheetName val="BS Worksheet"/>
      <sheetName val="&quot;other&quot; RECON"/>
      <sheetName val="181 query"/>
      <sheetName val="CF-RANDY"/>
      <sheetName val="New CF Pres"/>
      <sheetName val="Page 3"/>
      <sheetName val="CONSOL. CF"/>
      <sheetName val="CF Template"/>
      <sheetName val="NEW CF"/>
      <sheetName val="REG. A. L."/>
      <sheetName val="Reg A.L. ST-LT"/>
      <sheetName val="Estimate"/>
      <sheetName val="Page 1"/>
      <sheetName val="Page 2"/>
      <sheetName val="Page 4"/>
      <sheetName val="Page 5"/>
      <sheetName val="Page 6"/>
      <sheetName val="Page 7"/>
      <sheetName val="Page 8"/>
      <sheetName val="Page 9"/>
      <sheetName val="Page 10"/>
      <sheetName val="Detail of Int Expense"/>
      <sheetName val="BUDGET"/>
      <sheetName val="ESOP GOALS"/>
      <sheetName val="2005 cash flow goal"/>
      <sheetName val="Page RE"/>
      <sheetName val="download03"/>
      <sheetName val="PEC Budget IS"/>
      <sheetName val="CJ 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B SALES"/>
      <sheetName val="JURIS D SALES"/>
      <sheetName val="JURIS J SALES"/>
      <sheetName val="J SALE IMBALANCE"/>
      <sheetName val="MKT BASED SALES"/>
      <sheetName val="SEP D SALES"/>
      <sheetName val="PR SALES"/>
      <sheetName val="BB4 HPP SALES"/>
      <sheetName val="TOTAL SALES"/>
      <sheetName val="A B PURCH"/>
      <sheetName val="SCH J PURCH"/>
      <sheetName val="SCH D PURCH "/>
      <sheetName val="SMITH FIELD (SCH J)"/>
      <sheetName val="COGEN PURCH"/>
      <sheetName val="HPP PURCH"/>
      <sheetName val="GSI PURCH"/>
      <sheetName val="OPT PROV_INADVT"/>
      <sheetName val="PR PURCH"/>
      <sheetName val="PURCHASES FOR RESALE"/>
      <sheetName val="transmission charges"/>
      <sheetName val="TOTAL PURCH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FIN PG 20"/>
      <sheetName val="Presentation"/>
      <sheetName val="JE 6 Input"/>
      <sheetName val="JE 6 Form"/>
      <sheetName val="Module1"/>
      <sheetName val="Company_Abrev"/>
      <sheetName val="Mac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ual check"/>
      <sheetName val="Budget check"/>
      <sheetName val="COMPARE"/>
      <sheetName val="ACCT ADDS"/>
      <sheetName val="FD 2006"/>
      <sheetName val="FD 2007"/>
      <sheetName val="FD Budget"/>
      <sheetName val="BUDGET"/>
      <sheetName val="LAST YEAR"/>
      <sheetName val="DOWNLOAD"/>
      <sheetName val="IGN"/>
      <sheetName val="PG 19  A_B"/>
      <sheetName val="PG 20  A_B"/>
      <sheetName val="PG 21  A_B"/>
      <sheetName val="PG 22  A_B"/>
      <sheetName val="PG 23  A_B"/>
      <sheetName val="PG 24  A_B"/>
      <sheetName val="PG 25  A_B"/>
      <sheetName val="PG 26  A_B"/>
      <sheetName val="PG 27 A_B"/>
      <sheetName val="21"/>
      <sheetName val="Financial Pages"/>
      <sheetName val="FD 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A Spare Parts"/>
      <sheetName val="Rev Accts"/>
      <sheetName val="Procedures"/>
      <sheetName val="UPDATES"/>
      <sheetName val="2002 WS ACTUAL"/>
      <sheetName val="STMT OF PLT"/>
      <sheetName val="STMT OF PLT (Round)"/>
      <sheetName val="Page 34A"/>
      <sheetName val="Page 34B"/>
      <sheetName val="RWIP"/>
      <sheetName val="Trans Depr Clr"/>
      <sheetName val="105 Transfers"/>
      <sheetName val="BUDGET VS FORECAST"/>
      <sheetName val="CWIP 13mosDec"/>
      <sheetName val="CWIP 13mosMonthly"/>
      <sheetName val="AFUDC Monthly"/>
    </sheetNames>
    <sheetDataSet>
      <sheetData sheetId="0" refreshError="1"/>
      <sheetData sheetId="1" refreshError="1"/>
      <sheetData sheetId="2" refreshError="1"/>
      <sheetData sheetId="3" refreshError="1">
        <row r="6">
          <cell r="A6" t="str">
            <v>2003 ACTUAL 0 + 12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URES"/>
      <sheetName val="DOWNLOAD"/>
      <sheetName val="UPDATES"/>
      <sheetName val="JE90046"/>
      <sheetName val="JE 90046 WKSHT"/>
      <sheetName val="RECAP REFORMAT"/>
      <sheetName val="RECAP"/>
      <sheetName val="JE185 Opt Prov"/>
      <sheetName val="JE85 Opt Prov"/>
      <sheetName val="PG 14 BACKUP"/>
      <sheetName val="14 WKSHEET"/>
      <sheetName val="PG 14  A_B_C_D"/>
      <sheetName val="PG 15 BACKUP"/>
      <sheetName val="PG 16 BACKUP"/>
      <sheetName val="PG 15 A_B_C_D"/>
      <sheetName val="16 WKSHEETS"/>
      <sheetName val="PG 16 A B C D"/>
      <sheetName val="PG 17"/>
      <sheetName val="WEB STATS"/>
      <sheetName val="PE_C FOR WEB STATS"/>
      <sheetName val="Unbil Rev Budgt"/>
      <sheetName val="OUTPUT TO LINE WKSHT"/>
      <sheetName val="OUTPUT TO LINE"/>
      <sheetName val="BASE"/>
      <sheetName val="GWH"/>
      <sheetName val="UNBILLED MWH_RATE"/>
      <sheetName val="BUDGANALY"/>
      <sheetName val="BUDGANALY (2)"/>
      <sheetName val="ACTANALY"/>
      <sheetName val="ACTANALY (2)"/>
      <sheetName val="EIA 826"/>
      <sheetName val="plan book p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-4a 2014"/>
      <sheetName val="D-4a 2013"/>
      <sheetName val="D-4a 2012"/>
      <sheetName val="DL 1207"/>
      <sheetName val="LTD Principal"/>
      <sheetName val="Bond Life"/>
      <sheetName val="LTD (Prem)_Disc Calc"/>
      <sheetName val="LTD (Prem)_Disc"/>
      <sheetName val="FAGLB03"/>
      <sheetName val="Required Debt Amort"/>
      <sheetName val="PD0900"/>
      <sheetName val="189 Rollforward"/>
      <sheetName val="1810200"/>
      <sheetName val="2008 BS Accts"/>
      <sheetName val="2009 BS Accts"/>
      <sheetName val="$85.95M"/>
      <sheetName val="$75.0M"/>
      <sheetName val="$54.2M"/>
      <sheetName val="$20.0M"/>
      <sheetName val="$51.6M"/>
      <sheetName val="Unamortized 182s"/>
      <sheetName val="1810200 PC"/>
      <sheetName val="7500110"/>
      <sheetName val="Int Exp Budget"/>
      <sheetName val="219 &amp; 190"/>
      <sheetName val="181 &amp; 18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 last month YTD"/>
      <sheetName val="Page 1 curren month"/>
      <sheetName val="Page 1 CHECK"/>
      <sheetName val="DL TO CHECK IS &amp; BS"/>
      <sheetName val="Current month check IS"/>
      <sheetName val="SHEET 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Detail"/>
    </sheetNames>
    <sheetDataSet>
      <sheetData sheetId="0" refreshError="1"/>
      <sheetData sheetId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Download"/>
      <sheetName val=" VEHICLE DEPREC"/>
      <sheetName val="Reformat Cons"/>
      <sheetName val="New Template Consolidation"/>
      <sheetName val="DOWNLOAD04"/>
      <sheetName val="Consolidated BS"/>
      <sheetName val="Consolidated IS"/>
      <sheetName val="PEC Income Stmt"/>
      <sheetName val="IS Worksheet"/>
      <sheetName val="PEC Budg IS WKT"/>
      <sheetName val="BS Worksheet"/>
      <sheetName val="&quot;other&quot; RECON"/>
      <sheetName val="181 query"/>
      <sheetName val="CF-RANDY"/>
      <sheetName val="New CF Pres"/>
      <sheetName val="Page 3"/>
      <sheetName val="CF Template"/>
      <sheetName val="CONSOL. CF"/>
      <sheetName val="NEW CF"/>
      <sheetName val="REG. A. L."/>
      <sheetName val="Reg A.L. ST-LT"/>
      <sheetName val="Estimate"/>
      <sheetName val="Page 1"/>
      <sheetName val="Page 2"/>
      <sheetName val="Page 4"/>
      <sheetName val="Page 5"/>
      <sheetName val="Page 6"/>
      <sheetName val="Page 7"/>
      <sheetName val="Page 8"/>
      <sheetName val="Page 9"/>
      <sheetName val="Page 10"/>
      <sheetName val="Detail of Int Expense"/>
      <sheetName val="BUDGET"/>
      <sheetName val="ESOP GOALS"/>
      <sheetName val="2005 cash flow goal"/>
      <sheetName val="Page RE"/>
      <sheetName val="download03"/>
      <sheetName val="PEC Budget IS"/>
      <sheetName val="CJ 002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  <sheetData sheetId="22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/>
      <sheetData sheetId="37" refreshError="1"/>
      <sheetData sheetId="38"/>
      <sheetData sheetId="3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ABLE OF CONTENTS"/>
      <sheetName val="PROCEDURES"/>
      <sheetName val="CF 9&amp;3 VS BUDGET"/>
      <sheetName val="MEMO"/>
      <sheetName val="ASSUMPTIONS"/>
      <sheetName val="DOWNLOAD"/>
      <sheetName val="MACRO"/>
      <sheetName val="MTHLY RECON"/>
      <sheetName val="Estimates Recon"/>
      <sheetName val="O M"/>
      <sheetName val="INCOME STAT."/>
      <sheetName val="Cash Flow Goal"/>
      <sheetName val="Cash Flow Goal Rev"/>
      <sheetName val="Business Plan"/>
      <sheetName val="Fin. Stmts"/>
      <sheetName val="BALANCE SH."/>
      <sheetName val="Cash Pres 1"/>
      <sheetName val="Cash Pres 2"/>
      <sheetName val="Cash Pres 3"/>
      <sheetName val="Cash Pres 4"/>
      <sheetName val="CF GOALS"/>
      <sheetName val="FOR INCENTIVE GOAL"/>
      <sheetName val="CASH FLOWS"/>
      <sheetName val="CASH FLOWS BKUP"/>
      <sheetName val="CF BKUP TECO ENERGY"/>
      <sheetName val="CAPITAL"/>
      <sheetName val="ROE"/>
      <sheetName val="STOCK"/>
      <sheetName val="REVENUE"/>
      <sheetName val="OTHER INC."/>
      <sheetName val="Gasifier Amort."/>
      <sheetName val="BS ACCTS"/>
      <sheetName val="IS ACCTS"/>
      <sheetName val="OOR"/>
      <sheetName val="GOAL 7 BUD"/>
      <sheetName val="OOR TEFIS"/>
      <sheetName val="O_INC_DED"/>
      <sheetName val="O_INC_DED TEFIS"/>
      <sheetName val="DEF REV INT 99"/>
      <sheetName val="DEF REV INT 98"/>
      <sheetName val="DEF REV JE"/>
      <sheetName val="REV REFUND "/>
      <sheetName val="INT EXP"/>
      <sheetName val="INT ANALYSIS"/>
      <sheetName val="DEF REV INT 95"/>
      <sheetName val="DEF REV INT 96"/>
      <sheetName val="DEF REV INT 97"/>
      <sheetName val="OOR MEMO"/>
      <sheetName val="PLANT"/>
      <sheetName val="HEADING"/>
      <sheetName val="OBBSACCTS"/>
      <sheetName val="OBISACCTS"/>
      <sheetName val="VBSACCTS"/>
      <sheetName val="VISACCTS"/>
      <sheetName val="CONS ROI"/>
      <sheetName val="ENVIR ROI"/>
      <sheetName val="OTHER"/>
      <sheetName val="ENRGYCONSOL"/>
      <sheetName val="ENRGY PLAN BOOK"/>
      <sheetName val="PYBSACCTS"/>
      <sheetName val="PYISACCTS"/>
      <sheetName val="RECONS"/>
      <sheetName val="RANGENAMES"/>
      <sheetName val="PE_C_actual"/>
      <sheetName val="PE_C Bud"/>
      <sheetName val="Polk_recon"/>
      <sheetName val="OUTPUT TO LINES"/>
      <sheetName val="OBINCOME STAT."/>
      <sheetName val="OBREVENUE"/>
      <sheetName val="OOR VAR"/>
      <sheetName val="BUDGET RECON"/>
      <sheetName val="FUEL RECON"/>
      <sheetName val="02Forecast"/>
      <sheetName val="03Total"/>
      <sheetName val="03Monthly"/>
      <sheetName val="04Total"/>
      <sheetName val="02BS"/>
      <sheetName val="03BS"/>
      <sheetName val="04BS"/>
      <sheetName val="02CF"/>
      <sheetName val="03CF"/>
      <sheetName val="04CF"/>
      <sheetName val="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wnload"/>
      <sheetName val="REG. A. L."/>
      <sheetName val="Reg A.L. ST-LT"/>
      <sheetName val="Doc Review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 143"/>
      <sheetName val="SUM 146"/>
      <sheetName val="SUM 182"/>
      <sheetName val="SUM 186"/>
      <sheetName val="SUM 232"/>
      <sheetName val="SUM 253"/>
      <sheetName val="SUM 254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ABLE OF CONTENTS"/>
      <sheetName val="PROCEDURES"/>
      <sheetName val="CF 9&amp;3 VS BUDGET"/>
      <sheetName val="DOWNLOAD"/>
      <sheetName val="MACRO"/>
      <sheetName val="MEMO"/>
      <sheetName val="MTHLY RECON"/>
      <sheetName val="Estimates Recon"/>
      <sheetName val="Cash Pres 1"/>
      <sheetName val="Cash Pres 2"/>
      <sheetName val="Cash Pres 3"/>
      <sheetName val="Cash Pres 4"/>
      <sheetName val="CF GOALS"/>
      <sheetName val="FOR INCENTIVE GOAL"/>
      <sheetName val="INCOME STAT."/>
      <sheetName val="BALANCE SH."/>
      <sheetName val="CASH FLOWS"/>
      <sheetName val="CF BKUP TECO ENERGY"/>
      <sheetName val="CASH FLOWS BKUP"/>
      <sheetName val="CAPITAL"/>
      <sheetName val="OTHER INC."/>
      <sheetName val="BS ACCTS"/>
      <sheetName val="IS ACCTS"/>
      <sheetName val="OOR"/>
      <sheetName val="GOAL 7 BUD"/>
      <sheetName val="OOR TEFIS"/>
      <sheetName val="O_INC_DED"/>
      <sheetName val="O_INC_DED TEFIS"/>
      <sheetName val="DEF REV INT 99"/>
      <sheetName val="DEF REV INT 98"/>
      <sheetName val="DEF REV JE"/>
      <sheetName val="REV REFUND "/>
      <sheetName val="STOCK"/>
      <sheetName val="REVENUE"/>
      <sheetName val="O M"/>
      <sheetName val="CONS ROI"/>
      <sheetName val="ENVIR ROI"/>
      <sheetName val="ROE"/>
      <sheetName val="INT ANALYSIS"/>
      <sheetName val="DEF REV INT 95"/>
      <sheetName val="DEF REV INT 96"/>
      <sheetName val="DEF REV INT 97"/>
      <sheetName val="OOR MEMO"/>
      <sheetName val="PLANT"/>
      <sheetName val="OUTPUT TO LINES"/>
      <sheetName val="OTHER"/>
      <sheetName val="PE_C_actual"/>
      <sheetName val="PE_C Bud"/>
      <sheetName val="HEADING"/>
      <sheetName val="OBBSACCTS"/>
      <sheetName val="OBISACCTS"/>
      <sheetName val="VBSACCTS"/>
      <sheetName val="VISACCTS"/>
      <sheetName val="PYBSACCTS"/>
      <sheetName val="PYISACCTS"/>
      <sheetName val="Business Plan"/>
      <sheetName val="Fin. Stmts"/>
      <sheetName val="ENRGYCONSOL"/>
      <sheetName val="ENRGY PLAN BOOK"/>
      <sheetName val="RECONS"/>
      <sheetName val="RANGENAMES"/>
      <sheetName val="Polk_recon"/>
      <sheetName val="OBINCOME STAT."/>
      <sheetName val="OBREVENUE"/>
      <sheetName val="OOR VAR"/>
      <sheetName val="BUDGET RECON"/>
      <sheetName val="ASSUMPTIONS"/>
      <sheetName val="INTEREST EXP"/>
      <sheetName val="INT EXP"/>
      <sheetName val="FUEL RECON"/>
      <sheetName val="TESAM FINANCIALS"/>
      <sheetName val="PE_C for TESAM"/>
      <sheetName val="TESAM TEMPLATE"/>
      <sheetName val="04Forecast"/>
      <sheetName val="05Total"/>
      <sheetName val="05Monthly"/>
      <sheetName val="06Total"/>
      <sheetName val="04BS"/>
      <sheetName val="05BS"/>
      <sheetName val="06BS"/>
      <sheetName val="04CF"/>
      <sheetName val="05CF"/>
      <sheetName val="05CFSTMT"/>
      <sheetName val="06CF"/>
      <sheetName val="RE"/>
      <sheetName val="Sheet1"/>
      <sheetName val="Cash Flow Goal"/>
      <sheetName val="Cash Flow Goal Rev"/>
      <sheetName val="CM Variance Explanations"/>
      <sheetName val="YTD Variance Explan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C1">
            <v>4</v>
          </cell>
          <cell r="D1">
            <v>10.633689999580383</v>
          </cell>
          <cell r="E1">
            <v>8.6336899995803833</v>
          </cell>
          <cell r="F1">
            <v>8.6336899995803833</v>
          </cell>
          <cell r="G1">
            <v>10.633689999580383</v>
          </cell>
          <cell r="H1">
            <v>12.633689999580383</v>
          </cell>
          <cell r="I1">
            <v>10.633689999580383</v>
          </cell>
          <cell r="J1">
            <v>12.633689999580383</v>
          </cell>
          <cell r="K1">
            <v>13.633689999580383</v>
          </cell>
          <cell r="L1">
            <v>13.633689999580383</v>
          </cell>
          <cell r="M1">
            <v>15.633689999580383</v>
          </cell>
          <cell r="N1">
            <v>16.633689999580383</v>
          </cell>
          <cell r="O1">
            <v>16.633689999580383</v>
          </cell>
          <cell r="P1">
            <v>11.892636920791119</v>
          </cell>
        </row>
        <row r="2">
          <cell r="B2">
            <v>38548.663309143521</v>
          </cell>
        </row>
        <row r="3">
          <cell r="A3" t="str">
            <v>BALANCE SHEET DETAIL</v>
          </cell>
        </row>
        <row r="4">
          <cell r="A4" t="str">
            <v>2005 BUDGET</v>
          </cell>
          <cell r="C4" t="str">
            <v>ACTUAL</v>
          </cell>
          <cell r="D4" t="str">
            <v>BUDGET</v>
          </cell>
          <cell r="E4" t="str">
            <v>BUDGET</v>
          </cell>
          <cell r="F4" t="str">
            <v>BUDGET</v>
          </cell>
          <cell r="G4" t="str">
            <v>BUDGET</v>
          </cell>
          <cell r="H4" t="str">
            <v>BUDGET</v>
          </cell>
          <cell r="I4" t="str">
            <v>BUDGET</v>
          </cell>
          <cell r="J4" t="str">
            <v>BUDGET</v>
          </cell>
          <cell r="K4" t="str">
            <v>BUDGET</v>
          </cell>
          <cell r="L4" t="str">
            <v>BUDGET</v>
          </cell>
          <cell r="M4" t="str">
            <v>BUDGET</v>
          </cell>
          <cell r="N4" t="str">
            <v>BUDGET</v>
          </cell>
          <cell r="O4" t="str">
            <v>BUDGET</v>
          </cell>
          <cell r="P4" t="str">
            <v>13 MONTH</v>
          </cell>
        </row>
        <row r="5">
          <cell r="A5" t="str">
            <v>ACCT NO</v>
          </cell>
          <cell r="B5" t="str">
            <v>DESCRIPTION</v>
          </cell>
          <cell r="C5" t="str">
            <v>DEC 2004</v>
          </cell>
          <cell r="D5" t="str">
            <v>JAN 2005</v>
          </cell>
          <cell r="E5" t="str">
            <v>FEB 2005</v>
          </cell>
          <cell r="F5" t="str">
            <v>MAR 2005</v>
          </cell>
          <cell r="G5" t="str">
            <v>APR 2005</v>
          </cell>
          <cell r="H5" t="str">
            <v>MAY 2005</v>
          </cell>
          <cell r="I5" t="str">
            <v>JUN 2005</v>
          </cell>
          <cell r="J5" t="str">
            <v>JUL 2005</v>
          </cell>
          <cell r="K5" t="str">
            <v>AUG 2005</v>
          </cell>
          <cell r="L5" t="str">
            <v>SEP 2005</v>
          </cell>
          <cell r="M5" t="str">
            <v>OCT 2005</v>
          </cell>
          <cell r="N5" t="str">
            <v>NOV 2005</v>
          </cell>
          <cell r="O5" t="str">
            <v>DEC 2005</v>
          </cell>
          <cell r="P5" t="str">
            <v>AVERAGE</v>
          </cell>
        </row>
        <row r="6">
          <cell r="A6" t="str">
            <v>101</v>
          </cell>
          <cell r="B6" t="str">
            <v>Util Plant In Svc Classified</v>
          </cell>
          <cell r="C6">
            <v>3858226</v>
          </cell>
          <cell r="D6">
            <v>3855343.53369</v>
          </cell>
          <cell r="E6">
            <v>3858021.53369</v>
          </cell>
          <cell r="F6">
            <v>3860204.53369</v>
          </cell>
          <cell r="G6">
            <v>3862592.53369</v>
          </cell>
          <cell r="H6">
            <v>3864885.53369</v>
          </cell>
          <cell r="I6">
            <v>4167246.53369</v>
          </cell>
          <cell r="J6">
            <v>4163924.53369</v>
          </cell>
          <cell r="K6">
            <v>4166646.53369</v>
          </cell>
          <cell r="L6">
            <v>4159916.53369</v>
          </cell>
          <cell r="M6">
            <v>4162263.53369</v>
          </cell>
          <cell r="N6">
            <v>4164358.53369</v>
          </cell>
          <cell r="O6">
            <v>4162942.53369</v>
          </cell>
          <cell r="P6">
            <v>4023582.4926369218</v>
          </cell>
        </row>
        <row r="7">
          <cell r="A7" t="str">
            <v>10102</v>
          </cell>
          <cell r="B7" t="str">
            <v>Asset Retirement Obligation</v>
          </cell>
          <cell r="C7">
            <v>90</v>
          </cell>
          <cell r="D7">
            <v>89.533690000000007</v>
          </cell>
          <cell r="E7">
            <v>89.533690000000007</v>
          </cell>
          <cell r="F7">
            <v>89.533690000000007</v>
          </cell>
          <cell r="G7">
            <v>89.533690000000007</v>
          </cell>
          <cell r="H7">
            <v>89.533690000000007</v>
          </cell>
          <cell r="I7">
            <v>89.533690000000007</v>
          </cell>
          <cell r="J7">
            <v>89.533690000000007</v>
          </cell>
          <cell r="K7">
            <v>89.533690000000007</v>
          </cell>
          <cell r="L7">
            <v>89.533690000000007</v>
          </cell>
          <cell r="M7">
            <v>89.533690000000007</v>
          </cell>
          <cell r="N7">
            <v>89.533690000000007</v>
          </cell>
          <cell r="O7">
            <v>89.533690000000007</v>
          </cell>
          <cell r="P7">
            <v>89.569559999999996</v>
          </cell>
        </row>
        <row r="8">
          <cell r="A8" t="str">
            <v>102</v>
          </cell>
          <cell r="B8" t="str">
            <v>Electric Plant Purchased or Sold</v>
          </cell>
          <cell r="C8">
            <v>-21</v>
          </cell>
          <cell r="D8">
            <v>-11.9</v>
          </cell>
          <cell r="E8">
            <v>-11.9</v>
          </cell>
          <cell r="F8">
            <v>-11.9</v>
          </cell>
          <cell r="G8">
            <v>-11.9</v>
          </cell>
          <cell r="H8">
            <v>-11.9</v>
          </cell>
          <cell r="I8">
            <v>-11.9</v>
          </cell>
          <cell r="J8">
            <v>-11.9</v>
          </cell>
          <cell r="K8">
            <v>-11.9</v>
          </cell>
          <cell r="L8">
            <v>-11.9</v>
          </cell>
          <cell r="M8">
            <v>-11.9</v>
          </cell>
          <cell r="N8">
            <v>-11.9</v>
          </cell>
          <cell r="O8">
            <v>-11.9</v>
          </cell>
          <cell r="P8">
            <v>-12.600000000000003</v>
          </cell>
        </row>
        <row r="9">
          <cell r="A9" t="str">
            <v>105</v>
          </cell>
          <cell r="B9" t="str">
            <v>Property Held For Future Use</v>
          </cell>
          <cell r="C9">
            <v>33532</v>
          </cell>
          <cell r="D9">
            <v>33538</v>
          </cell>
          <cell r="E9">
            <v>33543</v>
          </cell>
          <cell r="F9">
            <v>33549</v>
          </cell>
          <cell r="G9">
            <v>33555</v>
          </cell>
          <cell r="H9">
            <v>33560</v>
          </cell>
          <cell r="I9">
            <v>33916</v>
          </cell>
          <cell r="J9">
            <v>33921</v>
          </cell>
          <cell r="K9">
            <v>33927</v>
          </cell>
          <cell r="L9">
            <v>33933</v>
          </cell>
          <cell r="M9">
            <v>34288</v>
          </cell>
          <cell r="N9">
            <v>34294</v>
          </cell>
          <cell r="O9">
            <v>34300</v>
          </cell>
          <cell r="P9">
            <v>33835.076923076922</v>
          </cell>
        </row>
        <row r="10">
          <cell r="A10" t="str">
            <v>106</v>
          </cell>
          <cell r="B10" t="str">
            <v>Util Plant In Svc Not Classif</v>
          </cell>
          <cell r="C10">
            <v>913043</v>
          </cell>
          <cell r="D10">
            <v>922112</v>
          </cell>
          <cell r="E10">
            <v>925839</v>
          </cell>
          <cell r="F10">
            <v>931890</v>
          </cell>
          <cell r="G10">
            <v>936798</v>
          </cell>
          <cell r="H10">
            <v>942003</v>
          </cell>
          <cell r="I10">
            <v>647331</v>
          </cell>
          <cell r="J10">
            <v>663634</v>
          </cell>
          <cell r="K10">
            <v>668876</v>
          </cell>
          <cell r="L10">
            <v>673823</v>
          </cell>
          <cell r="M10">
            <v>679218</v>
          </cell>
          <cell r="N10">
            <v>684991</v>
          </cell>
          <cell r="O10">
            <v>725345</v>
          </cell>
          <cell r="P10">
            <v>793454.07692307688</v>
          </cell>
        </row>
        <row r="11">
          <cell r="A11" t="str">
            <v>107</v>
          </cell>
          <cell r="B11" t="str">
            <v>Construction Work In Progress</v>
          </cell>
          <cell r="C11">
            <v>86791</v>
          </cell>
          <cell r="D11">
            <v>89286</v>
          </cell>
          <cell r="E11">
            <v>95470</v>
          </cell>
          <cell r="F11">
            <v>101502</v>
          </cell>
          <cell r="G11">
            <v>106431</v>
          </cell>
          <cell r="H11">
            <v>111517</v>
          </cell>
          <cell r="I11">
            <v>117773</v>
          </cell>
          <cell r="J11">
            <v>112791</v>
          </cell>
          <cell r="K11">
            <v>119556</v>
          </cell>
          <cell r="L11">
            <v>128096</v>
          </cell>
          <cell r="M11">
            <v>141760</v>
          </cell>
          <cell r="N11">
            <v>152413</v>
          </cell>
          <cell r="O11">
            <v>124115</v>
          </cell>
          <cell r="P11">
            <v>114423.15384615384</v>
          </cell>
        </row>
        <row r="12">
          <cell r="A12" t="str">
            <v>108</v>
          </cell>
          <cell r="B12" t="str">
            <v>Accumulated Depreciation</v>
          </cell>
          <cell r="C12">
            <v>-1722615</v>
          </cell>
          <cell r="D12">
            <v>-1734611</v>
          </cell>
          <cell r="E12">
            <v>-1746827</v>
          </cell>
          <cell r="F12">
            <v>-1758512</v>
          </cell>
          <cell r="G12">
            <v>-1770436</v>
          </cell>
          <cell r="H12">
            <v>-1782549</v>
          </cell>
          <cell r="I12">
            <v>-1794487</v>
          </cell>
          <cell r="J12">
            <v>-1800866</v>
          </cell>
          <cell r="K12">
            <v>-1813450</v>
          </cell>
          <cell r="L12">
            <v>-1825457</v>
          </cell>
          <cell r="M12">
            <v>-1836676</v>
          </cell>
          <cell r="N12">
            <v>-1848155</v>
          </cell>
          <cell r="O12">
            <v>-1857212</v>
          </cell>
          <cell r="P12">
            <v>-1791681</v>
          </cell>
        </row>
        <row r="13">
          <cell r="A13" t="str">
            <v>10805</v>
          </cell>
          <cell r="B13" t="str">
            <v>Accumulated Depreciation - ARO</v>
          </cell>
          <cell r="C13">
            <v>-44</v>
          </cell>
          <cell r="D13">
            <v>-44</v>
          </cell>
          <cell r="E13">
            <v>-44</v>
          </cell>
          <cell r="F13">
            <v>-44</v>
          </cell>
          <cell r="G13">
            <v>-44</v>
          </cell>
          <cell r="H13">
            <v>-44</v>
          </cell>
          <cell r="I13">
            <v>-44</v>
          </cell>
          <cell r="J13">
            <v>-44</v>
          </cell>
          <cell r="K13">
            <v>-44</v>
          </cell>
          <cell r="L13">
            <v>-44</v>
          </cell>
          <cell r="M13">
            <v>-44</v>
          </cell>
          <cell r="N13">
            <v>-44</v>
          </cell>
          <cell r="O13">
            <v>-44</v>
          </cell>
          <cell r="P13">
            <v>-44</v>
          </cell>
        </row>
        <row r="14">
          <cell r="A14" t="str">
            <v>111</v>
          </cell>
          <cell r="B14" t="str">
            <v>Accumulated Amortization</v>
          </cell>
          <cell r="C14">
            <v>-20359</v>
          </cell>
          <cell r="D14">
            <v>-20778</v>
          </cell>
          <cell r="E14">
            <v>-21414</v>
          </cell>
          <cell r="F14">
            <v>-21968</v>
          </cell>
          <cell r="G14">
            <v>-22559</v>
          </cell>
          <cell r="H14">
            <v>-22877</v>
          </cell>
          <cell r="I14">
            <v>-23439</v>
          </cell>
          <cell r="J14">
            <v>-24029</v>
          </cell>
          <cell r="K14">
            <v>-24532</v>
          </cell>
          <cell r="L14">
            <v>-15948</v>
          </cell>
          <cell r="M14">
            <v>-16280</v>
          </cell>
          <cell r="N14">
            <v>-16642</v>
          </cell>
          <cell r="O14">
            <v>-16566</v>
          </cell>
          <cell r="P14">
            <v>-20568.538461538461</v>
          </cell>
        </row>
        <row r="15">
          <cell r="A15" t="str">
            <v>114</v>
          </cell>
          <cell r="B15" t="str">
            <v>Acquisition Adjustment</v>
          </cell>
          <cell r="C15">
            <v>5016</v>
          </cell>
          <cell r="D15">
            <v>4997</v>
          </cell>
          <cell r="E15">
            <v>4978</v>
          </cell>
          <cell r="F15">
            <v>4959</v>
          </cell>
          <cell r="G15">
            <v>4941</v>
          </cell>
          <cell r="H15">
            <v>4922</v>
          </cell>
          <cell r="I15">
            <v>4903</v>
          </cell>
          <cell r="J15">
            <v>4884</v>
          </cell>
          <cell r="K15">
            <v>4865</v>
          </cell>
          <cell r="L15">
            <v>4846</v>
          </cell>
          <cell r="M15">
            <v>4828</v>
          </cell>
          <cell r="N15">
            <v>4809</v>
          </cell>
          <cell r="O15">
            <v>4790</v>
          </cell>
          <cell r="P15">
            <v>4902.9230769230771</v>
          </cell>
        </row>
        <row r="16">
          <cell r="A16" t="str">
            <v>121</v>
          </cell>
          <cell r="B16" t="str">
            <v>Non-Utility Property</v>
          </cell>
          <cell r="C16">
            <v>6455</v>
          </cell>
          <cell r="D16">
            <v>6474</v>
          </cell>
          <cell r="E16">
            <v>6496</v>
          </cell>
          <cell r="F16">
            <v>6534</v>
          </cell>
          <cell r="G16">
            <v>6566</v>
          </cell>
          <cell r="H16">
            <v>6642</v>
          </cell>
          <cell r="I16">
            <v>6783</v>
          </cell>
          <cell r="J16">
            <v>6932</v>
          </cell>
          <cell r="K16">
            <v>7083</v>
          </cell>
          <cell r="L16">
            <v>7168</v>
          </cell>
          <cell r="M16">
            <v>7208</v>
          </cell>
          <cell r="N16">
            <v>7234</v>
          </cell>
          <cell r="O16">
            <v>7255</v>
          </cell>
          <cell r="P16">
            <v>6833.0769230769229</v>
          </cell>
        </row>
        <row r="17">
          <cell r="A17" t="str">
            <v>122</v>
          </cell>
          <cell r="B17" t="str">
            <v>Accum Depr Non-Utility Prop</v>
          </cell>
          <cell r="C17">
            <v>-2905</v>
          </cell>
          <cell r="D17">
            <v>-2932</v>
          </cell>
          <cell r="E17">
            <v>-2968</v>
          </cell>
          <cell r="F17">
            <v>-3000</v>
          </cell>
          <cell r="G17">
            <v>-3016</v>
          </cell>
          <cell r="H17">
            <v>-3049</v>
          </cell>
          <cell r="I17">
            <v>-3082</v>
          </cell>
          <cell r="J17">
            <v>-3101</v>
          </cell>
          <cell r="K17">
            <v>-3092</v>
          </cell>
          <cell r="L17">
            <v>-3081</v>
          </cell>
          <cell r="M17">
            <v>-3089</v>
          </cell>
          <cell r="N17">
            <v>-3129</v>
          </cell>
          <cell r="O17">
            <v>-3161</v>
          </cell>
          <cell r="P17">
            <v>-3046.5384615384614</v>
          </cell>
        </row>
        <row r="18">
          <cell r="A18" t="str">
            <v>123</v>
          </cell>
          <cell r="B18" t="str">
            <v>Investment In Assoc Company</v>
          </cell>
          <cell r="C18">
            <v>271</v>
          </cell>
          <cell r="D18">
            <v>271</v>
          </cell>
          <cell r="E18">
            <v>271</v>
          </cell>
          <cell r="F18">
            <v>271</v>
          </cell>
          <cell r="G18">
            <v>271</v>
          </cell>
          <cell r="H18">
            <v>271</v>
          </cell>
          <cell r="I18">
            <v>271</v>
          </cell>
          <cell r="J18">
            <v>271</v>
          </cell>
          <cell r="K18">
            <v>271</v>
          </cell>
          <cell r="L18">
            <v>271</v>
          </cell>
          <cell r="M18">
            <v>271</v>
          </cell>
          <cell r="N18">
            <v>271</v>
          </cell>
          <cell r="O18">
            <v>271</v>
          </cell>
          <cell r="P18">
            <v>271</v>
          </cell>
        </row>
        <row r="19">
          <cell r="A19" t="str">
            <v>124</v>
          </cell>
          <cell r="B19" t="str">
            <v>Advance- RTO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A20" t="str">
            <v>129</v>
          </cell>
          <cell r="B20" t="str">
            <v>Special Funds (Restricted cash)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131</v>
          </cell>
          <cell r="B21" t="str">
            <v>Cash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A22" t="str">
            <v>134</v>
          </cell>
          <cell r="B22" t="str">
            <v>Other Special Deposits</v>
          </cell>
          <cell r="C22">
            <v>39</v>
          </cell>
          <cell r="D22">
            <v>39</v>
          </cell>
          <cell r="E22">
            <v>39</v>
          </cell>
          <cell r="F22">
            <v>39</v>
          </cell>
          <cell r="G22">
            <v>39</v>
          </cell>
          <cell r="H22">
            <v>39</v>
          </cell>
          <cell r="I22">
            <v>39</v>
          </cell>
          <cell r="J22">
            <v>39</v>
          </cell>
          <cell r="K22">
            <v>39</v>
          </cell>
          <cell r="L22">
            <v>39</v>
          </cell>
          <cell r="M22">
            <v>39</v>
          </cell>
          <cell r="N22">
            <v>39</v>
          </cell>
          <cell r="O22">
            <v>39</v>
          </cell>
          <cell r="P22">
            <v>39</v>
          </cell>
        </row>
        <row r="23">
          <cell r="A23" t="str">
            <v>135</v>
          </cell>
          <cell r="B23" t="str">
            <v>Working Fund</v>
          </cell>
          <cell r="C23">
            <v>88</v>
          </cell>
          <cell r="D23">
            <v>88</v>
          </cell>
          <cell r="E23">
            <v>88</v>
          </cell>
          <cell r="F23">
            <v>88</v>
          </cell>
          <cell r="G23">
            <v>88</v>
          </cell>
          <cell r="H23">
            <v>88</v>
          </cell>
          <cell r="I23">
            <v>88</v>
          </cell>
          <cell r="J23">
            <v>88</v>
          </cell>
          <cell r="K23">
            <v>88</v>
          </cell>
          <cell r="L23">
            <v>88</v>
          </cell>
          <cell r="M23">
            <v>88</v>
          </cell>
          <cell r="N23">
            <v>88</v>
          </cell>
          <cell r="O23">
            <v>88</v>
          </cell>
          <cell r="P23">
            <v>88</v>
          </cell>
        </row>
        <row r="24">
          <cell r="A24" t="str">
            <v>136</v>
          </cell>
          <cell r="B24" t="str">
            <v>Temporary Investments</v>
          </cell>
          <cell r="C24">
            <v>2100</v>
          </cell>
          <cell r="D24">
            <v>1000</v>
          </cell>
          <cell r="E24">
            <v>1000</v>
          </cell>
          <cell r="F24">
            <v>1000</v>
          </cell>
          <cell r="G24">
            <v>1000</v>
          </cell>
          <cell r="H24">
            <v>1000</v>
          </cell>
          <cell r="I24">
            <v>1000</v>
          </cell>
          <cell r="J24">
            <v>1000</v>
          </cell>
          <cell r="K24">
            <v>1000</v>
          </cell>
          <cell r="L24">
            <v>1000</v>
          </cell>
          <cell r="M24">
            <v>1000</v>
          </cell>
          <cell r="N24">
            <v>1000</v>
          </cell>
          <cell r="O24">
            <v>1000</v>
          </cell>
          <cell r="P24">
            <v>1084.6153846153845</v>
          </cell>
        </row>
        <row r="25">
          <cell r="A25" t="str">
            <v>13620</v>
          </cell>
          <cell r="B25" t="str">
            <v>Cash Equivalents</v>
          </cell>
          <cell r="C25">
            <v>2100</v>
          </cell>
          <cell r="D25">
            <v>1000</v>
          </cell>
          <cell r="E25">
            <v>1000</v>
          </cell>
          <cell r="F25">
            <v>1000</v>
          </cell>
          <cell r="G25">
            <v>1000</v>
          </cell>
          <cell r="H25">
            <v>1000</v>
          </cell>
          <cell r="I25">
            <v>1000</v>
          </cell>
          <cell r="J25">
            <v>1000</v>
          </cell>
          <cell r="K25">
            <v>1000</v>
          </cell>
          <cell r="L25">
            <v>1000</v>
          </cell>
          <cell r="M25">
            <v>1000</v>
          </cell>
          <cell r="N25">
            <v>1000</v>
          </cell>
          <cell r="O25">
            <v>1000</v>
          </cell>
          <cell r="P25">
            <v>1084.6153846153845</v>
          </cell>
        </row>
        <row r="26">
          <cell r="A26" t="str">
            <v>141</v>
          </cell>
          <cell r="B26" t="str">
            <v>Notes Receivable</v>
          </cell>
          <cell r="C26">
            <v>625</v>
          </cell>
          <cell r="D26">
            <v>625</v>
          </cell>
          <cell r="E26">
            <v>625</v>
          </cell>
          <cell r="F26">
            <v>625</v>
          </cell>
          <cell r="G26">
            <v>625</v>
          </cell>
          <cell r="H26">
            <v>625</v>
          </cell>
          <cell r="I26">
            <v>625</v>
          </cell>
          <cell r="J26">
            <v>625</v>
          </cell>
          <cell r="K26">
            <v>625</v>
          </cell>
          <cell r="L26">
            <v>625</v>
          </cell>
          <cell r="M26">
            <v>625</v>
          </cell>
          <cell r="N26">
            <v>625</v>
          </cell>
          <cell r="O26">
            <v>625</v>
          </cell>
          <cell r="P26">
            <v>625</v>
          </cell>
        </row>
        <row r="27">
          <cell r="A27" t="str">
            <v>142</v>
          </cell>
          <cell r="B27" t="str">
            <v>Customer Receivables</v>
          </cell>
          <cell r="C27">
            <v>112561</v>
          </cell>
          <cell r="D27">
            <v>114909</v>
          </cell>
          <cell r="E27">
            <v>116402</v>
          </cell>
          <cell r="F27">
            <v>107453</v>
          </cell>
          <cell r="G27">
            <v>102843</v>
          </cell>
          <cell r="H27">
            <v>116361</v>
          </cell>
          <cell r="I27">
            <v>134012</v>
          </cell>
          <cell r="J27">
            <v>138932</v>
          </cell>
          <cell r="K27">
            <v>144296</v>
          </cell>
          <cell r="L27">
            <v>151718</v>
          </cell>
          <cell r="M27">
            <v>134811</v>
          </cell>
          <cell r="N27">
            <v>128140</v>
          </cell>
          <cell r="O27">
            <v>122098</v>
          </cell>
          <cell r="P27">
            <v>124964.30769230769</v>
          </cell>
        </row>
        <row r="28">
          <cell r="A28" t="str">
            <v>143</v>
          </cell>
          <cell r="B28" t="str">
            <v>Total  Accounts Receivable</v>
          </cell>
          <cell r="C28">
            <v>36053</v>
          </cell>
          <cell r="D28">
            <v>8122</v>
          </cell>
          <cell r="E28">
            <v>11199</v>
          </cell>
          <cell r="F28">
            <v>7657</v>
          </cell>
          <cell r="G28">
            <v>8080</v>
          </cell>
          <cell r="H28">
            <v>9006</v>
          </cell>
          <cell r="I28">
            <v>8088</v>
          </cell>
          <cell r="J28">
            <v>10398</v>
          </cell>
          <cell r="K28">
            <v>6868</v>
          </cell>
          <cell r="L28">
            <v>6826</v>
          </cell>
          <cell r="M28">
            <v>5742</v>
          </cell>
          <cell r="N28">
            <v>5139</v>
          </cell>
          <cell r="O28">
            <v>4982</v>
          </cell>
          <cell r="P28">
            <v>9858.461538461539</v>
          </cell>
        </row>
        <row r="29">
          <cell r="A29" t="str">
            <v>14300</v>
          </cell>
          <cell r="B29" t="str">
            <v>All other Accouts Receivables (derived)</v>
          </cell>
          <cell r="C29">
            <v>90</v>
          </cell>
          <cell r="D29">
            <v>80</v>
          </cell>
          <cell r="E29">
            <v>80</v>
          </cell>
          <cell r="F29">
            <v>80</v>
          </cell>
          <cell r="G29">
            <v>80</v>
          </cell>
          <cell r="H29">
            <v>80</v>
          </cell>
          <cell r="I29">
            <v>80</v>
          </cell>
          <cell r="J29">
            <v>80</v>
          </cell>
          <cell r="K29">
            <v>80</v>
          </cell>
          <cell r="L29">
            <v>80</v>
          </cell>
          <cell r="M29">
            <v>80</v>
          </cell>
          <cell r="N29">
            <v>80</v>
          </cell>
          <cell r="O29">
            <v>80</v>
          </cell>
          <cell r="P29">
            <v>80.769230769230774</v>
          </cell>
        </row>
        <row r="30">
          <cell r="A30" t="str">
            <v>14301</v>
          </cell>
          <cell r="B30" t="str">
            <v xml:space="preserve"> Other Accts Receivable</v>
          </cell>
          <cell r="C30">
            <v>31874</v>
          </cell>
          <cell r="D30">
            <v>3965</v>
          </cell>
          <cell r="E30">
            <v>5612</v>
          </cell>
          <cell r="F30">
            <v>3989</v>
          </cell>
          <cell r="G30">
            <v>4383</v>
          </cell>
          <cell r="H30">
            <v>3664</v>
          </cell>
          <cell r="I30">
            <v>2799</v>
          </cell>
          <cell r="J30">
            <v>5218</v>
          </cell>
          <cell r="K30">
            <v>1741</v>
          </cell>
          <cell r="L30">
            <v>1605</v>
          </cell>
          <cell r="M30">
            <v>2166</v>
          </cell>
          <cell r="N30">
            <v>2086</v>
          </cell>
          <cell r="O30">
            <v>1741</v>
          </cell>
          <cell r="P30">
            <v>5449.4615384615381</v>
          </cell>
        </row>
        <row r="31">
          <cell r="A31" t="str">
            <v>14303</v>
          </cell>
          <cell r="B31" t="str">
            <v xml:space="preserve"> Employee Loans Rec-Ex Employ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14311</v>
          </cell>
          <cell r="B32" t="str">
            <v xml:space="preserve"> Interchange Receivable (143.11-.39&amp;.41-.50,.60,.65-.67)</v>
          </cell>
          <cell r="C32">
            <v>4089</v>
          </cell>
          <cell r="D32">
            <v>4077</v>
          </cell>
          <cell r="E32">
            <v>5507</v>
          </cell>
          <cell r="F32">
            <v>3588</v>
          </cell>
          <cell r="G32">
            <v>3617</v>
          </cell>
          <cell r="H32">
            <v>5262</v>
          </cell>
          <cell r="I32">
            <v>5209</v>
          </cell>
          <cell r="J32">
            <v>5100</v>
          </cell>
          <cell r="K32">
            <v>5047</v>
          </cell>
          <cell r="L32">
            <v>5141</v>
          </cell>
          <cell r="M32">
            <v>3496</v>
          </cell>
          <cell r="N32">
            <v>2973</v>
          </cell>
          <cell r="O32">
            <v>3161</v>
          </cell>
          <cell r="P32">
            <v>4328.2307692307695</v>
          </cell>
        </row>
        <row r="33">
          <cell r="A33" t="str">
            <v>144</v>
          </cell>
          <cell r="B33" t="str">
            <v>Accum Prov Uncollect Accts</v>
          </cell>
          <cell r="C33">
            <v>-650</v>
          </cell>
          <cell r="D33">
            <v>-605</v>
          </cell>
          <cell r="E33">
            <v>-577</v>
          </cell>
          <cell r="F33">
            <v>-546</v>
          </cell>
          <cell r="G33">
            <v>-510</v>
          </cell>
          <cell r="H33">
            <v>-522</v>
          </cell>
          <cell r="I33">
            <v>-579</v>
          </cell>
          <cell r="J33">
            <v>-655</v>
          </cell>
          <cell r="K33">
            <v>-709</v>
          </cell>
          <cell r="L33">
            <v>-730</v>
          </cell>
          <cell r="M33">
            <v>-709</v>
          </cell>
          <cell r="N33">
            <v>-650</v>
          </cell>
          <cell r="O33">
            <v>-583</v>
          </cell>
          <cell r="P33">
            <v>-617.30769230769226</v>
          </cell>
        </row>
        <row r="34">
          <cell r="A34" t="str">
            <v>146</v>
          </cell>
          <cell r="B34" t="str">
            <v>Accts Receivable-Assoc Co &amp; Others</v>
          </cell>
          <cell r="C34">
            <v>11675</v>
          </cell>
          <cell r="D34">
            <v>19099</v>
          </cell>
          <cell r="E34">
            <v>15237</v>
          </cell>
          <cell r="F34">
            <v>17588</v>
          </cell>
          <cell r="G34">
            <v>18130</v>
          </cell>
          <cell r="H34">
            <v>18320</v>
          </cell>
          <cell r="I34">
            <v>19367</v>
          </cell>
          <cell r="J34">
            <v>20663</v>
          </cell>
          <cell r="K34">
            <v>24847</v>
          </cell>
          <cell r="L34">
            <v>21593</v>
          </cell>
          <cell r="M34">
            <v>23769</v>
          </cell>
          <cell r="N34">
            <v>22540</v>
          </cell>
          <cell r="O34">
            <v>13925</v>
          </cell>
          <cell r="P34">
            <v>18981</v>
          </cell>
        </row>
        <row r="35">
          <cell r="A35" t="str">
            <v>14600</v>
          </cell>
          <cell r="B35" t="str">
            <v>All other A/R-Assoc Co &amp; Others (derived)</v>
          </cell>
          <cell r="C35">
            <v>2761</v>
          </cell>
          <cell r="D35">
            <v>4148</v>
          </cell>
          <cell r="E35">
            <v>4327</v>
          </cell>
          <cell r="F35">
            <v>4612</v>
          </cell>
          <cell r="G35">
            <v>4184</v>
          </cell>
          <cell r="H35">
            <v>4651</v>
          </cell>
          <cell r="I35">
            <v>5007</v>
          </cell>
          <cell r="J35">
            <v>5514</v>
          </cell>
          <cell r="K35">
            <v>5186</v>
          </cell>
          <cell r="L35">
            <v>5223</v>
          </cell>
          <cell r="M35">
            <v>5447</v>
          </cell>
          <cell r="N35">
            <v>5139</v>
          </cell>
          <cell r="O35">
            <v>5113</v>
          </cell>
          <cell r="P35">
            <v>4716.3076923076924</v>
          </cell>
        </row>
        <row r="36">
          <cell r="A36" t="str">
            <v>14616</v>
          </cell>
          <cell r="B36" t="str">
            <v xml:space="preserve"> A/R-PE&amp;C</v>
          </cell>
          <cell r="C36">
            <v>834</v>
          </cell>
          <cell r="D36">
            <v>50</v>
          </cell>
          <cell r="E36">
            <v>66</v>
          </cell>
          <cell r="F36">
            <v>63</v>
          </cell>
          <cell r="G36">
            <v>24</v>
          </cell>
          <cell r="H36">
            <v>50</v>
          </cell>
          <cell r="I36">
            <v>138</v>
          </cell>
          <cell r="J36">
            <v>199</v>
          </cell>
          <cell r="K36">
            <v>281</v>
          </cell>
          <cell r="L36">
            <v>167</v>
          </cell>
          <cell r="M36">
            <v>134</v>
          </cell>
          <cell r="N36">
            <v>236</v>
          </cell>
          <cell r="O36">
            <v>323</v>
          </cell>
          <cell r="P36">
            <v>197.30769230769232</v>
          </cell>
        </row>
        <row r="37">
          <cell r="A37" t="str">
            <v>14621</v>
          </cell>
          <cell r="B37" t="str">
            <v xml:space="preserve"> A/R-Hardee Power Part.-Interchange</v>
          </cell>
          <cell r="C37">
            <v>-2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-0.15384615384615385</v>
          </cell>
        </row>
        <row r="38">
          <cell r="A38" t="str">
            <v>14623</v>
          </cell>
          <cell r="B38" t="str">
            <v xml:space="preserve"> A/ R-TECO Power Service</v>
          </cell>
          <cell r="C38">
            <v>15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1.1538461538461537</v>
          </cell>
        </row>
        <row r="39">
          <cell r="A39" t="str">
            <v>14624</v>
          </cell>
          <cell r="B39" t="str">
            <v xml:space="preserve"> Accts Rec-TERMCO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A40" t="str">
            <v>14625</v>
          </cell>
          <cell r="B40" t="str">
            <v xml:space="preserve"> A/R-TECO Energy Source</v>
          </cell>
          <cell r="C40">
            <v>1</v>
          </cell>
          <cell r="D40">
            <v>15</v>
          </cell>
          <cell r="E40">
            <v>0</v>
          </cell>
          <cell r="F40">
            <v>-15</v>
          </cell>
          <cell r="G40">
            <v>0</v>
          </cell>
          <cell r="H40">
            <v>1</v>
          </cell>
          <cell r="I40">
            <v>1</v>
          </cell>
          <cell r="J40">
            <v>0</v>
          </cell>
          <cell r="K40">
            <v>0</v>
          </cell>
          <cell r="L40">
            <v>1</v>
          </cell>
          <cell r="M40">
            <v>1</v>
          </cell>
          <cell r="N40">
            <v>0</v>
          </cell>
          <cell r="O40">
            <v>0</v>
          </cell>
          <cell r="P40">
            <v>0.38461538461538464</v>
          </cell>
        </row>
        <row r="41">
          <cell r="A41" t="str">
            <v>14628</v>
          </cell>
          <cell r="B41" t="str">
            <v xml:space="preserve"> A/R-Hardee Power Part.-Operations</v>
          </cell>
          <cell r="C41">
            <v>21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1.6153846153846154</v>
          </cell>
        </row>
        <row r="42">
          <cell r="A42" t="str">
            <v>14650</v>
          </cell>
          <cell r="B42" t="str">
            <v xml:space="preserve"> A/R-Peoples Gas Systems (Natural)</v>
          </cell>
          <cell r="C42">
            <v>8045</v>
          </cell>
          <cell r="D42">
            <v>15165</v>
          </cell>
          <cell r="E42">
            <v>11144</v>
          </cell>
          <cell r="F42">
            <v>13207</v>
          </cell>
          <cell r="G42">
            <v>14221</v>
          </cell>
          <cell r="H42">
            <v>13913</v>
          </cell>
          <cell r="I42">
            <v>14551</v>
          </cell>
          <cell r="J42">
            <v>15295</v>
          </cell>
          <cell r="K42">
            <v>19722</v>
          </cell>
          <cell r="L42">
            <v>16580</v>
          </cell>
          <cell r="M42">
            <v>18609</v>
          </cell>
          <cell r="N42">
            <v>17632</v>
          </cell>
          <cell r="O42">
            <v>9000</v>
          </cell>
          <cell r="P42">
            <v>14391.076923076924</v>
          </cell>
        </row>
        <row r="43">
          <cell r="A43" t="str">
            <v>14653</v>
          </cell>
          <cell r="B43" t="str">
            <v xml:space="preserve"> A/R-Peoples Gas</v>
          </cell>
          <cell r="C43">
            <v>0</v>
          </cell>
          <cell r="D43">
            <v>-279</v>
          </cell>
          <cell r="E43">
            <v>-300</v>
          </cell>
          <cell r="F43">
            <v>-279</v>
          </cell>
          <cell r="G43">
            <v>-299</v>
          </cell>
          <cell r="H43">
            <v>-295</v>
          </cell>
          <cell r="I43">
            <v>-330</v>
          </cell>
          <cell r="J43">
            <v>-345</v>
          </cell>
          <cell r="K43">
            <v>-342</v>
          </cell>
          <cell r="L43">
            <v>-378</v>
          </cell>
          <cell r="M43">
            <v>-422</v>
          </cell>
          <cell r="N43">
            <v>-467</v>
          </cell>
          <cell r="O43">
            <v>-511</v>
          </cell>
          <cell r="P43">
            <v>-326.69230769230768</v>
          </cell>
        </row>
        <row r="44">
          <cell r="A44" t="str">
            <v>14655</v>
          </cell>
          <cell r="B44" t="str">
            <v xml:space="preserve"> A/R-Peoples Gas Company (Propane)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A45" t="str">
            <v>151</v>
          </cell>
          <cell r="B45" t="str">
            <v>Fuel Stock</v>
          </cell>
          <cell r="C45">
            <v>34324</v>
          </cell>
          <cell r="D45">
            <v>42597</v>
          </cell>
          <cell r="E45">
            <v>43742</v>
          </cell>
          <cell r="F45">
            <v>43764</v>
          </cell>
          <cell r="G45">
            <v>43606</v>
          </cell>
          <cell r="H45">
            <v>45059</v>
          </cell>
          <cell r="I45">
            <v>45500</v>
          </cell>
          <cell r="J45">
            <v>45140</v>
          </cell>
          <cell r="K45">
            <v>44547</v>
          </cell>
          <cell r="L45">
            <v>46109</v>
          </cell>
          <cell r="M45">
            <v>48356</v>
          </cell>
          <cell r="N45">
            <v>51837</v>
          </cell>
          <cell r="O45">
            <v>50444</v>
          </cell>
          <cell r="P45">
            <v>45001.923076923078</v>
          </cell>
        </row>
        <row r="46">
          <cell r="A46" t="str">
            <v>152</v>
          </cell>
          <cell r="B46" t="str">
            <v>Fuel Stock Expense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 t="str">
            <v>154</v>
          </cell>
          <cell r="B47" t="str">
            <v>Materials &amp; Supplies (153, 154)</v>
          </cell>
          <cell r="C47">
            <v>46438</v>
          </cell>
          <cell r="D47">
            <v>46405</v>
          </cell>
          <cell r="E47">
            <v>46372</v>
          </cell>
          <cell r="F47">
            <v>46338</v>
          </cell>
          <cell r="G47">
            <v>46305</v>
          </cell>
          <cell r="H47">
            <v>46272</v>
          </cell>
          <cell r="I47">
            <v>46238</v>
          </cell>
          <cell r="J47">
            <v>46205</v>
          </cell>
          <cell r="K47">
            <v>46172</v>
          </cell>
          <cell r="L47">
            <v>46138</v>
          </cell>
          <cell r="M47">
            <v>46105</v>
          </cell>
          <cell r="N47">
            <v>46072</v>
          </cell>
          <cell r="O47">
            <v>46038</v>
          </cell>
          <cell r="P47">
            <v>46238.307692307695</v>
          </cell>
        </row>
        <row r="48">
          <cell r="A48" t="str">
            <v>158</v>
          </cell>
          <cell r="B48" t="str">
            <v>CAAA Allowances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A49" t="str">
            <v>163</v>
          </cell>
          <cell r="B49" t="str">
            <v>Stores Clearing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A50" t="str">
            <v>165</v>
          </cell>
          <cell r="B50" t="str">
            <v>Prepayments</v>
          </cell>
          <cell r="C50">
            <v>26694</v>
          </cell>
          <cell r="D50">
            <v>29670</v>
          </cell>
          <cell r="E50">
            <v>27914</v>
          </cell>
          <cell r="F50">
            <v>26824</v>
          </cell>
          <cell r="G50">
            <v>28872</v>
          </cell>
          <cell r="H50">
            <v>26977</v>
          </cell>
          <cell r="I50">
            <v>28812</v>
          </cell>
          <cell r="J50">
            <v>28943</v>
          </cell>
          <cell r="K50">
            <v>26632</v>
          </cell>
          <cell r="L50">
            <v>33203</v>
          </cell>
          <cell r="M50">
            <v>31235</v>
          </cell>
          <cell r="N50">
            <v>30648</v>
          </cell>
          <cell r="O50">
            <v>28891</v>
          </cell>
          <cell r="P50">
            <v>28870.384615384617</v>
          </cell>
        </row>
        <row r="51">
          <cell r="A51" t="str">
            <v>16501</v>
          </cell>
          <cell r="B51" t="str">
            <v xml:space="preserve"> Prepaid Ins (16501-14,18)</v>
          </cell>
          <cell r="C51">
            <v>2411</v>
          </cell>
          <cell r="D51">
            <v>1887</v>
          </cell>
          <cell r="E51">
            <v>1325</v>
          </cell>
          <cell r="F51">
            <v>762</v>
          </cell>
          <cell r="G51">
            <v>3978</v>
          </cell>
          <cell r="H51">
            <v>3328</v>
          </cell>
          <cell r="I51">
            <v>6031</v>
          </cell>
          <cell r="J51">
            <v>7634</v>
          </cell>
          <cell r="K51">
            <v>6794</v>
          </cell>
          <cell r="L51">
            <v>5953</v>
          </cell>
          <cell r="M51">
            <v>5180</v>
          </cell>
          <cell r="N51">
            <v>4340</v>
          </cell>
          <cell r="O51">
            <v>3527</v>
          </cell>
          <cell r="P51">
            <v>4088.4615384615386</v>
          </cell>
        </row>
        <row r="52">
          <cell r="A52" t="str">
            <v>16516</v>
          </cell>
          <cell r="B52" t="str">
            <v xml:space="preserve"> Prepaid Insurance Teco Plaza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A53" t="str">
            <v>16550</v>
          </cell>
          <cell r="B53" t="str">
            <v xml:space="preserve"> Misc Prepaid Items (16550, 16553)</v>
          </cell>
          <cell r="C53">
            <v>723</v>
          </cell>
          <cell r="D53">
            <v>1734</v>
          </cell>
          <cell r="E53">
            <v>1618</v>
          </cell>
          <cell r="F53">
            <v>1501</v>
          </cell>
          <cell r="G53">
            <v>1385</v>
          </cell>
          <cell r="H53">
            <v>1268</v>
          </cell>
          <cell r="I53">
            <v>1152</v>
          </cell>
          <cell r="J53">
            <v>1036</v>
          </cell>
          <cell r="K53">
            <v>919</v>
          </cell>
          <cell r="L53">
            <v>803</v>
          </cell>
          <cell r="M53">
            <v>686</v>
          </cell>
          <cell r="N53">
            <v>1967</v>
          </cell>
          <cell r="O53">
            <v>1850</v>
          </cell>
          <cell r="P53">
            <v>1280.1538461538462</v>
          </cell>
        </row>
        <row r="54">
          <cell r="A54" t="str">
            <v>16551</v>
          </cell>
          <cell r="B54" t="str">
            <v xml:space="preserve"> Prepaid Pension - Qualified PLA</v>
          </cell>
          <cell r="C54">
            <v>16753</v>
          </cell>
          <cell r="D54">
            <v>16146</v>
          </cell>
          <cell r="E54">
            <v>15539</v>
          </cell>
          <cell r="F54">
            <v>14932</v>
          </cell>
          <cell r="G54">
            <v>14325</v>
          </cell>
          <cell r="H54">
            <v>13718</v>
          </cell>
          <cell r="I54">
            <v>13111</v>
          </cell>
          <cell r="J54">
            <v>12504</v>
          </cell>
          <cell r="K54">
            <v>11897</v>
          </cell>
          <cell r="L54">
            <v>19040</v>
          </cell>
          <cell r="M54">
            <v>18433</v>
          </cell>
          <cell r="N54">
            <v>17826</v>
          </cell>
          <cell r="O54">
            <v>17219</v>
          </cell>
          <cell r="P54">
            <v>15495.615384615385</v>
          </cell>
        </row>
        <row r="55">
          <cell r="A55" t="str">
            <v>16552</v>
          </cell>
          <cell r="B55" t="str">
            <v>Advance-Hills Co Water Serv</v>
          </cell>
          <cell r="C55">
            <v>305</v>
          </cell>
          <cell r="D55">
            <v>303</v>
          </cell>
          <cell r="E55">
            <v>301</v>
          </cell>
          <cell r="F55">
            <v>300</v>
          </cell>
          <cell r="G55">
            <v>298</v>
          </cell>
          <cell r="H55">
            <v>297</v>
          </cell>
          <cell r="I55">
            <v>295</v>
          </cell>
          <cell r="J55">
            <v>293</v>
          </cell>
          <cell r="K55">
            <v>292</v>
          </cell>
          <cell r="L55">
            <v>290</v>
          </cell>
          <cell r="M55">
            <v>288</v>
          </cell>
          <cell r="N55">
            <v>287</v>
          </cell>
          <cell r="O55">
            <v>285</v>
          </cell>
          <cell r="P55">
            <v>294.92307692307691</v>
          </cell>
        </row>
        <row r="56">
          <cell r="A56" t="str">
            <v>16560</v>
          </cell>
          <cell r="B56" t="str">
            <v>Prepaid Interest Comm Paper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16570</v>
          </cell>
          <cell r="B57" t="str">
            <v>Polk G.E.Contract/Turbines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A58" t="str">
            <v>16571</v>
          </cell>
          <cell r="B58" t="str">
            <v>LTSA Prepaid - Polk Unit #1</v>
          </cell>
          <cell r="C58">
            <v>1115</v>
          </cell>
          <cell r="D58">
            <v>4265</v>
          </cell>
          <cell r="E58">
            <v>3896</v>
          </cell>
          <cell r="F58">
            <v>3527</v>
          </cell>
          <cell r="G58">
            <v>3159</v>
          </cell>
          <cell r="H58">
            <v>2790</v>
          </cell>
          <cell r="I58">
            <v>2421</v>
          </cell>
          <cell r="J58">
            <v>2052</v>
          </cell>
          <cell r="K58">
            <v>1683</v>
          </cell>
          <cell r="L58">
            <v>1315</v>
          </cell>
          <cell r="M58">
            <v>946</v>
          </cell>
          <cell r="N58">
            <v>577</v>
          </cell>
          <cell r="O58">
            <v>208</v>
          </cell>
          <cell r="P58">
            <v>2150.3076923076924</v>
          </cell>
        </row>
        <row r="59">
          <cell r="A59" t="str">
            <v>16572</v>
          </cell>
          <cell r="B59" t="str">
            <v>CSA Prepaid - Polk (16572, 16573)</v>
          </cell>
          <cell r="C59">
            <v>0</v>
          </cell>
          <cell r="D59">
            <v>-51</v>
          </cell>
          <cell r="E59">
            <v>-151</v>
          </cell>
          <cell r="F59">
            <v>416</v>
          </cell>
          <cell r="G59">
            <v>341</v>
          </cell>
          <cell r="H59">
            <v>190</v>
          </cell>
          <cell r="I59">
            <v>416</v>
          </cell>
          <cell r="J59">
            <v>38</v>
          </cell>
          <cell r="K59">
            <v>-339</v>
          </cell>
          <cell r="L59">
            <v>416</v>
          </cell>
          <cell r="M59">
            <v>316</v>
          </cell>
          <cell r="N59">
            <v>265</v>
          </cell>
          <cell r="O59">
            <v>416</v>
          </cell>
          <cell r="P59">
            <v>174.84615384615384</v>
          </cell>
        </row>
        <row r="60">
          <cell r="A60" t="str">
            <v>16580</v>
          </cell>
          <cell r="B60" t="str">
            <v>CSA Prepaid - Bayside #1</v>
          </cell>
          <cell r="C60">
            <v>2292</v>
          </cell>
          <cell r="D60">
            <v>2292</v>
          </cell>
          <cell r="E60">
            <v>2292</v>
          </cell>
          <cell r="F60">
            <v>2292</v>
          </cell>
          <cell r="G60">
            <v>2292</v>
          </cell>
          <cell r="H60">
            <v>2292</v>
          </cell>
          <cell r="I60">
            <v>2292</v>
          </cell>
          <cell r="J60">
            <v>2292</v>
          </cell>
          <cell r="K60">
            <v>2292</v>
          </cell>
          <cell r="L60">
            <v>2292</v>
          </cell>
          <cell r="M60">
            <v>2292</v>
          </cell>
          <cell r="N60">
            <v>2292</v>
          </cell>
          <cell r="O60">
            <v>2292</v>
          </cell>
          <cell r="P60">
            <v>2292</v>
          </cell>
        </row>
        <row r="61">
          <cell r="A61" t="str">
            <v>16581</v>
          </cell>
          <cell r="B61" t="str">
            <v>CSA Prepaid - Bayside #2</v>
          </cell>
          <cell r="C61">
            <v>3094</v>
          </cell>
          <cell r="D61">
            <v>3094</v>
          </cell>
          <cell r="E61">
            <v>3094</v>
          </cell>
          <cell r="F61">
            <v>3094</v>
          </cell>
          <cell r="G61">
            <v>3094</v>
          </cell>
          <cell r="H61">
            <v>3094</v>
          </cell>
          <cell r="I61">
            <v>3094</v>
          </cell>
          <cell r="J61">
            <v>3094</v>
          </cell>
          <cell r="K61">
            <v>3094</v>
          </cell>
          <cell r="L61">
            <v>3094</v>
          </cell>
          <cell r="M61">
            <v>3094</v>
          </cell>
          <cell r="N61">
            <v>3094</v>
          </cell>
          <cell r="O61">
            <v>3094</v>
          </cell>
          <cell r="P61">
            <v>3094</v>
          </cell>
        </row>
        <row r="62">
          <cell r="A62" t="str">
            <v>171</v>
          </cell>
          <cell r="B62" t="str">
            <v>Interest Receivable</v>
          </cell>
          <cell r="C62">
            <v>-11</v>
          </cell>
          <cell r="D62">
            <v>-9</v>
          </cell>
          <cell r="E62">
            <v>-7</v>
          </cell>
          <cell r="F62">
            <v>-5</v>
          </cell>
          <cell r="G62">
            <v>-3</v>
          </cell>
          <cell r="H62">
            <v>-1</v>
          </cell>
          <cell r="I62">
            <v>1</v>
          </cell>
          <cell r="J62">
            <v>4</v>
          </cell>
          <cell r="K62">
            <v>7</v>
          </cell>
          <cell r="L62">
            <v>9</v>
          </cell>
          <cell r="M62">
            <v>12</v>
          </cell>
          <cell r="N62">
            <v>14</v>
          </cell>
          <cell r="O62">
            <v>16</v>
          </cell>
          <cell r="P62">
            <v>2.0769230769230771</v>
          </cell>
        </row>
        <row r="63">
          <cell r="A63" t="str">
            <v>17103</v>
          </cell>
          <cell r="B63" t="str">
            <v xml:space="preserve"> Interest Rec-Comm Paper</v>
          </cell>
          <cell r="C63">
            <v>-12</v>
          </cell>
          <cell r="D63">
            <v>-12</v>
          </cell>
          <cell r="E63">
            <v>-12</v>
          </cell>
          <cell r="F63">
            <v>-12</v>
          </cell>
          <cell r="G63">
            <v>-12</v>
          </cell>
          <cell r="H63">
            <v>-12</v>
          </cell>
          <cell r="I63">
            <v>-12</v>
          </cell>
          <cell r="J63">
            <v>-12</v>
          </cell>
          <cell r="K63">
            <v>-12</v>
          </cell>
          <cell r="L63">
            <v>-12</v>
          </cell>
          <cell r="M63">
            <v>-12</v>
          </cell>
          <cell r="N63">
            <v>-12</v>
          </cell>
          <cell r="O63">
            <v>-12</v>
          </cell>
          <cell r="P63">
            <v>-12</v>
          </cell>
        </row>
        <row r="64">
          <cell r="A64" t="str">
            <v>17141</v>
          </cell>
          <cell r="B64" t="str">
            <v>Interest Receivable - RTO</v>
          </cell>
          <cell r="C64">
            <v>1</v>
          </cell>
          <cell r="D64">
            <v>3</v>
          </cell>
          <cell r="E64">
            <v>5</v>
          </cell>
          <cell r="F64">
            <v>7</v>
          </cell>
          <cell r="G64">
            <v>9</v>
          </cell>
          <cell r="H64">
            <v>11</v>
          </cell>
          <cell r="I64">
            <v>13</v>
          </cell>
          <cell r="J64">
            <v>16</v>
          </cell>
          <cell r="K64">
            <v>19</v>
          </cell>
          <cell r="L64">
            <v>21</v>
          </cell>
          <cell r="M64">
            <v>24</v>
          </cell>
          <cell r="N64">
            <v>26</v>
          </cell>
          <cell r="O64">
            <v>28</v>
          </cell>
          <cell r="P64">
            <v>14.076923076923077</v>
          </cell>
        </row>
        <row r="65">
          <cell r="A65" t="str">
            <v>173</v>
          </cell>
          <cell r="B65" t="str">
            <v>Unbilled Revenue Rec (17301,17303 GTE)</v>
          </cell>
          <cell r="C65">
            <v>32567</v>
          </cell>
          <cell r="D65">
            <v>30822</v>
          </cell>
          <cell r="E65">
            <v>28695</v>
          </cell>
          <cell r="F65">
            <v>31018</v>
          </cell>
          <cell r="G65">
            <v>30036</v>
          </cell>
          <cell r="H65">
            <v>39143</v>
          </cell>
          <cell r="I65">
            <v>39800</v>
          </cell>
          <cell r="J65">
            <v>42720</v>
          </cell>
          <cell r="K65">
            <v>45120</v>
          </cell>
          <cell r="L65">
            <v>39330</v>
          </cell>
          <cell r="M65">
            <v>38553</v>
          </cell>
          <cell r="N65">
            <v>34904</v>
          </cell>
          <cell r="O65">
            <v>33900</v>
          </cell>
          <cell r="P65">
            <v>35892.923076923078</v>
          </cell>
        </row>
        <row r="66">
          <cell r="A66" t="str">
            <v>176</v>
          </cell>
          <cell r="B66" t="str">
            <v>Derivative</v>
          </cell>
          <cell r="C66">
            <v>12271</v>
          </cell>
          <cell r="D66">
            <v>10586</v>
          </cell>
          <cell r="E66">
            <v>8417</v>
          </cell>
          <cell r="F66">
            <v>6908</v>
          </cell>
          <cell r="G66">
            <v>6264</v>
          </cell>
          <cell r="H66">
            <v>5036</v>
          </cell>
          <cell r="I66">
            <v>4005</v>
          </cell>
          <cell r="J66">
            <v>3080</v>
          </cell>
          <cell r="K66">
            <v>2806</v>
          </cell>
          <cell r="L66">
            <v>2317</v>
          </cell>
          <cell r="M66">
            <v>1569</v>
          </cell>
          <cell r="N66">
            <v>844</v>
          </cell>
          <cell r="O66">
            <v>640</v>
          </cell>
          <cell r="P66">
            <v>4980.2307692307695</v>
          </cell>
        </row>
        <row r="67">
          <cell r="A67" t="str">
            <v>17601</v>
          </cell>
          <cell r="B67" t="str">
            <v xml:space="preserve"> Deferred Debit - Derivative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A68" t="str">
            <v>17602</v>
          </cell>
          <cell r="B68" t="str">
            <v xml:space="preserve"> Deferred Debit - Regulatory Derivative</v>
          </cell>
          <cell r="C68">
            <v>11631</v>
          </cell>
          <cell r="D68">
            <v>10089</v>
          </cell>
          <cell r="E68">
            <v>8110</v>
          </cell>
          <cell r="F68">
            <v>6891</v>
          </cell>
          <cell r="G68">
            <v>6246</v>
          </cell>
          <cell r="H68">
            <v>5026</v>
          </cell>
          <cell r="I68">
            <v>4001</v>
          </cell>
          <cell r="J68">
            <v>3080</v>
          </cell>
          <cell r="K68">
            <v>2806</v>
          </cell>
          <cell r="L68">
            <v>2317</v>
          </cell>
          <cell r="M68">
            <v>1569</v>
          </cell>
          <cell r="N68">
            <v>844</v>
          </cell>
          <cell r="O68">
            <v>640</v>
          </cell>
          <cell r="P68">
            <v>4865.3846153846152</v>
          </cell>
        </row>
        <row r="69">
          <cell r="A69" t="str">
            <v>17603</v>
          </cell>
          <cell r="B69" t="str">
            <v xml:space="preserve"> Deferred Debit - Reg Tax Derivative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A70" t="str">
            <v>17604</v>
          </cell>
          <cell r="B70" t="str">
            <v xml:space="preserve"> Deferred Debit - Long Term Derivative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A71" t="str">
            <v>17605</v>
          </cell>
          <cell r="B71" t="str">
            <v xml:space="preserve"> Deferred Debit - Reg LT Derivative</v>
          </cell>
          <cell r="C71">
            <v>640</v>
          </cell>
          <cell r="D71">
            <v>497</v>
          </cell>
          <cell r="E71">
            <v>307</v>
          </cell>
          <cell r="F71">
            <v>17</v>
          </cell>
          <cell r="G71">
            <v>18</v>
          </cell>
          <cell r="H71">
            <v>10</v>
          </cell>
          <cell r="I71">
            <v>4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114.84615384615384</v>
          </cell>
        </row>
        <row r="72">
          <cell r="A72" t="str">
            <v>181</v>
          </cell>
          <cell r="B72" t="str">
            <v>Unamortized Debt Expense</v>
          </cell>
          <cell r="C72">
            <v>17104</v>
          </cell>
          <cell r="D72">
            <v>16924</v>
          </cell>
          <cell r="E72">
            <v>16744</v>
          </cell>
          <cell r="F72">
            <v>16564</v>
          </cell>
          <cell r="G72">
            <v>16384</v>
          </cell>
          <cell r="H72">
            <v>16204</v>
          </cell>
          <cell r="I72">
            <v>16024</v>
          </cell>
          <cell r="J72">
            <v>15844</v>
          </cell>
          <cell r="K72">
            <v>15664</v>
          </cell>
          <cell r="L72">
            <v>15484</v>
          </cell>
          <cell r="M72">
            <v>15304</v>
          </cell>
          <cell r="N72">
            <v>15124</v>
          </cell>
          <cell r="O72">
            <v>14944</v>
          </cell>
          <cell r="P72">
            <v>16024</v>
          </cell>
        </row>
        <row r="73">
          <cell r="A73" t="str">
            <v>182</v>
          </cell>
          <cell r="B73" t="str">
            <v>Regulatory Assets</v>
          </cell>
          <cell r="C73">
            <v>127629</v>
          </cell>
          <cell r="D73">
            <v>120652</v>
          </cell>
          <cell r="E73">
            <v>111822</v>
          </cell>
          <cell r="F73">
            <v>108566</v>
          </cell>
          <cell r="G73">
            <v>104360</v>
          </cell>
          <cell r="H73">
            <v>104896</v>
          </cell>
          <cell r="I73">
            <v>103490</v>
          </cell>
          <cell r="J73">
            <v>107569</v>
          </cell>
          <cell r="K73">
            <v>111750</v>
          </cell>
          <cell r="L73">
            <v>106563</v>
          </cell>
          <cell r="M73">
            <v>105294</v>
          </cell>
          <cell r="N73">
            <v>101841</v>
          </cell>
          <cell r="O73">
            <v>95574</v>
          </cell>
          <cell r="P73">
            <v>108462</v>
          </cell>
        </row>
        <row r="74">
          <cell r="A74" t="str">
            <v>18200</v>
          </cell>
          <cell r="B74" t="str">
            <v>All Other Regulatory Assets (derived)</v>
          </cell>
          <cell r="C74">
            <v>-1</v>
          </cell>
          <cell r="D74">
            <v>-1</v>
          </cell>
          <cell r="E74">
            <v>-1</v>
          </cell>
          <cell r="F74">
            <v>-1</v>
          </cell>
          <cell r="G74">
            <v>-1</v>
          </cell>
          <cell r="H74">
            <v>-1</v>
          </cell>
          <cell r="I74">
            <v>-1</v>
          </cell>
          <cell r="J74">
            <v>-1</v>
          </cell>
          <cell r="K74">
            <v>-1</v>
          </cell>
          <cell r="L74">
            <v>-1</v>
          </cell>
          <cell r="M74">
            <v>-1</v>
          </cell>
          <cell r="N74">
            <v>-1</v>
          </cell>
          <cell r="O74">
            <v>-1</v>
          </cell>
          <cell r="P74">
            <v>-1</v>
          </cell>
        </row>
        <row r="75">
          <cell r="A75" t="str">
            <v>18201</v>
          </cell>
          <cell r="B75" t="str">
            <v>ARO Regulatory Asset</v>
          </cell>
          <cell r="C75">
            <v>247</v>
          </cell>
          <cell r="D75">
            <v>247</v>
          </cell>
          <cell r="E75">
            <v>247</v>
          </cell>
          <cell r="F75">
            <v>247</v>
          </cell>
          <cell r="G75">
            <v>247</v>
          </cell>
          <cell r="H75">
            <v>247</v>
          </cell>
          <cell r="I75">
            <v>247</v>
          </cell>
          <cell r="J75">
            <v>247</v>
          </cell>
          <cell r="K75">
            <v>247</v>
          </cell>
          <cell r="L75">
            <v>247</v>
          </cell>
          <cell r="M75">
            <v>247</v>
          </cell>
          <cell r="N75">
            <v>247</v>
          </cell>
          <cell r="O75">
            <v>247</v>
          </cell>
          <cell r="P75">
            <v>247</v>
          </cell>
        </row>
        <row r="76">
          <cell r="A76" t="str">
            <v>18230</v>
          </cell>
          <cell r="B76" t="str">
            <v xml:space="preserve"> Regulatory Assets/FAS109 Inc Taxes</v>
          </cell>
          <cell r="C76">
            <v>59107</v>
          </cell>
          <cell r="D76">
            <v>58789</v>
          </cell>
          <cell r="E76">
            <v>58470</v>
          </cell>
          <cell r="F76">
            <v>58152</v>
          </cell>
          <cell r="G76">
            <v>57834</v>
          </cell>
          <cell r="H76">
            <v>57516</v>
          </cell>
          <cell r="I76">
            <v>57197</v>
          </cell>
          <cell r="J76">
            <v>56879</v>
          </cell>
          <cell r="K76">
            <v>56561</v>
          </cell>
          <cell r="L76">
            <v>56243</v>
          </cell>
          <cell r="M76">
            <v>55924</v>
          </cell>
          <cell r="N76">
            <v>55606</v>
          </cell>
          <cell r="O76">
            <v>55288</v>
          </cell>
          <cell r="P76">
            <v>57197.384615384617</v>
          </cell>
        </row>
        <row r="77">
          <cell r="A77" t="str">
            <v>18231</v>
          </cell>
          <cell r="B77" t="str">
            <v xml:space="preserve"> Deferred Debit - Regulatory Tax Asset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A78" t="str">
            <v>18232</v>
          </cell>
          <cell r="B78" t="str">
            <v xml:space="preserve"> Deferred Conservation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A79" t="str">
            <v>18233</v>
          </cell>
          <cell r="B79" t="str">
            <v xml:space="preserve"> Deferred Fuel - Retail</v>
          </cell>
          <cell r="C79">
            <v>25878</v>
          </cell>
          <cell r="D79">
            <v>20181</v>
          </cell>
          <cell r="E79">
            <v>12293</v>
          </cell>
          <cell r="F79">
            <v>9702</v>
          </cell>
          <cell r="G79">
            <v>6285</v>
          </cell>
          <cell r="H79">
            <v>7860</v>
          </cell>
          <cell r="I79">
            <v>8376</v>
          </cell>
          <cell r="J79">
            <v>14504</v>
          </cell>
          <cell r="K79">
            <v>20735</v>
          </cell>
          <cell r="L79">
            <v>18023</v>
          </cell>
          <cell r="M79">
            <v>18556</v>
          </cell>
          <cell r="N79">
            <v>16071</v>
          </cell>
          <cell r="O79">
            <v>10704</v>
          </cell>
          <cell r="P79">
            <v>14551.384615384615</v>
          </cell>
        </row>
        <row r="80">
          <cell r="A80" t="str">
            <v>18234</v>
          </cell>
          <cell r="B80" t="str">
            <v xml:space="preserve"> Deferred Capacity</v>
          </cell>
          <cell r="C80">
            <v>7126</v>
          </cell>
          <cell r="D80">
            <v>6759</v>
          </cell>
          <cell r="E80">
            <v>6778</v>
          </cell>
          <cell r="F80">
            <v>6990</v>
          </cell>
          <cell r="G80">
            <v>7174</v>
          </cell>
          <cell r="H80">
            <v>6776</v>
          </cell>
          <cell r="I80">
            <v>5627</v>
          </cell>
          <cell r="J80">
            <v>4199</v>
          </cell>
          <cell r="K80">
            <v>2759</v>
          </cell>
          <cell r="L80">
            <v>1140</v>
          </cell>
          <cell r="M80">
            <v>115</v>
          </cell>
          <cell r="N80">
            <v>0</v>
          </cell>
          <cell r="O80">
            <v>0</v>
          </cell>
          <cell r="P80">
            <v>4264.8461538461543</v>
          </cell>
        </row>
        <row r="81">
          <cell r="A81" t="str">
            <v>18235</v>
          </cell>
          <cell r="B81" t="str">
            <v xml:space="preserve"> Deferred Fuel - Wholesale</v>
          </cell>
          <cell r="C81">
            <v>1923</v>
          </cell>
          <cell r="D81">
            <v>1718</v>
          </cell>
          <cell r="E81">
            <v>1465</v>
          </cell>
          <cell r="F81">
            <v>1291</v>
          </cell>
          <cell r="G81">
            <v>1018</v>
          </cell>
          <cell r="H81">
            <v>1073</v>
          </cell>
          <cell r="I81">
            <v>994</v>
          </cell>
          <cell r="J81">
            <v>1066</v>
          </cell>
          <cell r="K81">
            <v>1147</v>
          </cell>
          <cell r="L81">
            <v>979</v>
          </cell>
          <cell r="M81">
            <v>889</v>
          </cell>
          <cell r="N81">
            <v>721</v>
          </cell>
          <cell r="O81">
            <v>503</v>
          </cell>
          <cell r="P81">
            <v>1137.4615384615386</v>
          </cell>
        </row>
        <row r="82">
          <cell r="A82" t="str">
            <v>18236</v>
          </cell>
          <cell r="B82" t="str">
            <v xml:space="preserve"> Unamortized Peabody Buyout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A83" t="str">
            <v>18238</v>
          </cell>
          <cell r="B83" t="str">
            <v xml:space="preserve"> Deferred Environmental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18240</v>
          </cell>
          <cell r="B84" t="str">
            <v xml:space="preserve"> Deferred Interest Expense (182.41-.46)</v>
          </cell>
          <cell r="C84">
            <v>5361</v>
          </cell>
          <cell r="D84">
            <v>5298</v>
          </cell>
          <cell r="E84">
            <v>5234</v>
          </cell>
          <cell r="F84">
            <v>5171</v>
          </cell>
          <cell r="G84">
            <v>5108</v>
          </cell>
          <cell r="H84">
            <v>5046</v>
          </cell>
          <cell r="I84">
            <v>4985</v>
          </cell>
          <cell r="J84">
            <v>4923</v>
          </cell>
          <cell r="K84">
            <v>4861</v>
          </cell>
          <cell r="L84">
            <v>4799</v>
          </cell>
          <cell r="M84">
            <v>4737</v>
          </cell>
          <cell r="N84">
            <v>4675</v>
          </cell>
          <cell r="O84">
            <v>4614</v>
          </cell>
          <cell r="P84">
            <v>4985.5384615384619</v>
          </cell>
        </row>
        <row r="85">
          <cell r="A85" t="str">
            <v>18251</v>
          </cell>
          <cell r="B85" t="str">
            <v xml:space="preserve"> Residential Load Management</v>
          </cell>
          <cell r="C85">
            <v>3501</v>
          </cell>
          <cell r="D85">
            <v>3391</v>
          </cell>
          <cell r="E85">
            <v>3283</v>
          </cell>
          <cell r="F85">
            <v>3178</v>
          </cell>
          <cell r="G85">
            <v>3076</v>
          </cell>
          <cell r="H85">
            <v>2976</v>
          </cell>
          <cell r="I85">
            <v>2878</v>
          </cell>
          <cell r="J85">
            <v>2782</v>
          </cell>
          <cell r="K85">
            <v>2688</v>
          </cell>
          <cell r="L85">
            <v>2596</v>
          </cell>
          <cell r="M85">
            <v>2506</v>
          </cell>
          <cell r="N85">
            <v>2418</v>
          </cell>
          <cell r="O85">
            <v>2331</v>
          </cell>
          <cell r="P85">
            <v>2892.6153846153848</v>
          </cell>
        </row>
        <row r="86">
          <cell r="A86" t="str">
            <v>18252</v>
          </cell>
          <cell r="B86" t="str">
            <v xml:space="preserve"> Comm-Indust Load Management</v>
          </cell>
          <cell r="C86">
            <v>8</v>
          </cell>
          <cell r="D86">
            <v>8</v>
          </cell>
          <cell r="E86">
            <v>8</v>
          </cell>
          <cell r="F86">
            <v>8</v>
          </cell>
          <cell r="G86">
            <v>8</v>
          </cell>
          <cell r="H86">
            <v>8</v>
          </cell>
          <cell r="I86">
            <v>8</v>
          </cell>
          <cell r="J86">
            <v>8</v>
          </cell>
          <cell r="K86">
            <v>8</v>
          </cell>
          <cell r="L86">
            <v>8</v>
          </cell>
          <cell r="M86">
            <v>8</v>
          </cell>
          <cell r="N86">
            <v>8</v>
          </cell>
          <cell r="O86">
            <v>8</v>
          </cell>
          <cell r="P86">
            <v>8</v>
          </cell>
        </row>
        <row r="87">
          <cell r="A87" t="str">
            <v>18289</v>
          </cell>
          <cell r="B87" t="str">
            <v>Unamortized Loss (182.80 -.99)</v>
          </cell>
          <cell r="C87">
            <v>24479</v>
          </cell>
          <cell r="D87">
            <v>24262</v>
          </cell>
          <cell r="E87">
            <v>24045</v>
          </cell>
          <cell r="F87">
            <v>23828</v>
          </cell>
          <cell r="G87">
            <v>23611</v>
          </cell>
          <cell r="H87">
            <v>23395</v>
          </cell>
          <cell r="I87">
            <v>23179</v>
          </cell>
          <cell r="J87">
            <v>22962</v>
          </cell>
          <cell r="K87">
            <v>22745</v>
          </cell>
          <cell r="L87">
            <v>22529</v>
          </cell>
          <cell r="M87">
            <v>22313</v>
          </cell>
          <cell r="N87">
            <v>22096</v>
          </cell>
          <cell r="O87">
            <v>21880</v>
          </cell>
          <cell r="P87">
            <v>23178.76923076923</v>
          </cell>
        </row>
        <row r="88">
          <cell r="A88" t="str">
            <v>183</v>
          </cell>
          <cell r="B88" t="str">
            <v>Preliminary Survey &amp; Investigation</v>
          </cell>
          <cell r="C88">
            <v>1100</v>
          </cell>
          <cell r="D88">
            <v>413</v>
          </cell>
          <cell r="E88">
            <v>434</v>
          </cell>
          <cell r="F88">
            <v>482</v>
          </cell>
          <cell r="G88">
            <v>512</v>
          </cell>
          <cell r="H88">
            <v>548</v>
          </cell>
          <cell r="I88">
            <v>612</v>
          </cell>
          <cell r="J88">
            <v>655</v>
          </cell>
          <cell r="K88">
            <v>696</v>
          </cell>
          <cell r="L88">
            <v>754</v>
          </cell>
          <cell r="M88">
            <v>780</v>
          </cell>
          <cell r="N88">
            <v>799</v>
          </cell>
          <cell r="O88">
            <v>838</v>
          </cell>
          <cell r="P88">
            <v>663.30769230769226</v>
          </cell>
        </row>
        <row r="89">
          <cell r="A89" t="str">
            <v>184</v>
          </cell>
          <cell r="B89" t="str">
            <v>Clearing Accounts</v>
          </cell>
          <cell r="C89">
            <v>154</v>
          </cell>
          <cell r="D89">
            <v>154</v>
          </cell>
          <cell r="E89">
            <v>154</v>
          </cell>
          <cell r="F89">
            <v>154</v>
          </cell>
          <cell r="G89">
            <v>154</v>
          </cell>
          <cell r="H89">
            <v>154</v>
          </cell>
          <cell r="I89">
            <v>154</v>
          </cell>
          <cell r="J89">
            <v>154</v>
          </cell>
          <cell r="K89">
            <v>154</v>
          </cell>
          <cell r="L89">
            <v>154</v>
          </cell>
          <cell r="M89">
            <v>154</v>
          </cell>
          <cell r="N89">
            <v>154</v>
          </cell>
          <cell r="O89">
            <v>154</v>
          </cell>
          <cell r="P89">
            <v>154</v>
          </cell>
        </row>
        <row r="90">
          <cell r="A90" t="str">
            <v>186</v>
          </cell>
          <cell r="B90" t="str">
            <v>Deferred Debits</v>
          </cell>
          <cell r="C90">
            <v>2248</v>
          </cell>
          <cell r="D90">
            <v>2331</v>
          </cell>
          <cell r="E90">
            <v>2415</v>
          </cell>
          <cell r="F90">
            <v>2498</v>
          </cell>
          <cell r="G90">
            <v>2581</v>
          </cell>
          <cell r="H90">
            <v>2665</v>
          </cell>
          <cell r="I90">
            <v>2748</v>
          </cell>
          <cell r="J90">
            <v>2831</v>
          </cell>
          <cell r="K90">
            <v>2915</v>
          </cell>
          <cell r="L90">
            <v>2998</v>
          </cell>
          <cell r="M90">
            <v>3081</v>
          </cell>
          <cell r="N90">
            <v>3165</v>
          </cell>
          <cell r="O90">
            <v>3248</v>
          </cell>
          <cell r="P90">
            <v>2748</v>
          </cell>
        </row>
        <row r="91">
          <cell r="A91" t="str">
            <v>18600</v>
          </cell>
          <cell r="B91" t="str">
            <v>All  Other Misc. Deferred Debits (derived)</v>
          </cell>
          <cell r="C91">
            <v>2243</v>
          </cell>
          <cell r="D91">
            <v>2243</v>
          </cell>
          <cell r="E91">
            <v>2243</v>
          </cell>
          <cell r="F91">
            <v>2243</v>
          </cell>
          <cell r="G91">
            <v>2243</v>
          </cell>
          <cell r="H91">
            <v>2243</v>
          </cell>
          <cell r="I91">
            <v>2243</v>
          </cell>
          <cell r="J91">
            <v>2243</v>
          </cell>
          <cell r="K91">
            <v>2243</v>
          </cell>
          <cell r="L91">
            <v>2243</v>
          </cell>
          <cell r="M91">
            <v>2243</v>
          </cell>
          <cell r="N91">
            <v>2243</v>
          </cell>
          <cell r="O91">
            <v>2243</v>
          </cell>
          <cell r="P91">
            <v>2243</v>
          </cell>
        </row>
        <row r="92">
          <cell r="A92" t="str">
            <v>18641</v>
          </cell>
          <cell r="B92" t="str">
            <v>Deferred Debit RTO</v>
          </cell>
          <cell r="C92">
            <v>5</v>
          </cell>
          <cell r="D92">
            <v>88</v>
          </cell>
          <cell r="E92">
            <v>172</v>
          </cell>
          <cell r="F92">
            <v>255</v>
          </cell>
          <cell r="G92">
            <v>338</v>
          </cell>
          <cell r="H92">
            <v>422</v>
          </cell>
          <cell r="I92">
            <v>505</v>
          </cell>
          <cell r="J92">
            <v>588</v>
          </cell>
          <cell r="K92">
            <v>672</v>
          </cell>
          <cell r="L92">
            <v>755</v>
          </cell>
          <cell r="M92">
            <v>838</v>
          </cell>
          <cell r="N92">
            <v>922</v>
          </cell>
          <cell r="O92">
            <v>1005</v>
          </cell>
          <cell r="P92">
            <v>505</v>
          </cell>
        </row>
        <row r="93">
          <cell r="A93" t="str">
            <v>18651</v>
          </cell>
          <cell r="B93" t="str">
            <v>Derivative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188</v>
          </cell>
          <cell r="B94" t="str">
            <v>Deferred Debits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>190</v>
          </cell>
          <cell r="B95" t="str">
            <v>Deferred Income Taxes</v>
          </cell>
          <cell r="C95">
            <v>123205</v>
          </cell>
          <cell r="D95">
            <v>123262</v>
          </cell>
          <cell r="E95">
            <v>123321</v>
          </cell>
          <cell r="F95">
            <v>123377</v>
          </cell>
          <cell r="G95">
            <v>123435</v>
          </cell>
          <cell r="H95">
            <v>123492</v>
          </cell>
          <cell r="I95">
            <v>123550</v>
          </cell>
          <cell r="J95">
            <v>123608</v>
          </cell>
          <cell r="K95">
            <v>123665</v>
          </cell>
          <cell r="L95">
            <v>123723</v>
          </cell>
          <cell r="M95">
            <v>123781</v>
          </cell>
          <cell r="N95">
            <v>123839</v>
          </cell>
          <cell r="O95">
            <v>123896</v>
          </cell>
          <cell r="P95">
            <v>123550.30769230769</v>
          </cell>
        </row>
        <row r="96">
          <cell r="A96" t="str">
            <v>19000</v>
          </cell>
          <cell r="B96" t="str">
            <v>All other def Income Taxes (derived)</v>
          </cell>
          <cell r="C96">
            <v>110621</v>
          </cell>
          <cell r="D96">
            <v>110820</v>
          </cell>
          <cell r="E96">
            <v>111019</v>
          </cell>
          <cell r="F96">
            <v>111217</v>
          </cell>
          <cell r="G96">
            <v>111416</v>
          </cell>
          <cell r="H96">
            <v>111614</v>
          </cell>
          <cell r="I96">
            <v>111813</v>
          </cell>
          <cell r="J96">
            <v>112012</v>
          </cell>
          <cell r="K96">
            <v>112210</v>
          </cell>
          <cell r="L96">
            <v>112409</v>
          </cell>
          <cell r="M96">
            <v>112607</v>
          </cell>
          <cell r="N96">
            <v>112806</v>
          </cell>
          <cell r="O96">
            <v>113005</v>
          </cell>
          <cell r="P96">
            <v>111813</v>
          </cell>
        </row>
        <row r="97">
          <cell r="A97" t="str">
            <v>19021</v>
          </cell>
          <cell r="B97" t="str">
            <v xml:space="preserve"> Def Income Tax Non-Utility</v>
          </cell>
          <cell r="C97">
            <v>51</v>
          </cell>
          <cell r="D97">
            <v>48</v>
          </cell>
          <cell r="E97">
            <v>46</v>
          </cell>
          <cell r="F97">
            <v>44</v>
          </cell>
          <cell r="G97">
            <v>41</v>
          </cell>
          <cell r="H97">
            <v>39</v>
          </cell>
          <cell r="I97">
            <v>36</v>
          </cell>
          <cell r="J97">
            <v>34</v>
          </cell>
          <cell r="K97">
            <v>32</v>
          </cell>
          <cell r="L97">
            <v>29</v>
          </cell>
          <cell r="M97">
            <v>27</v>
          </cell>
          <cell r="N97">
            <v>25</v>
          </cell>
          <cell r="O97">
            <v>22</v>
          </cell>
          <cell r="P97">
            <v>36.46153846153846</v>
          </cell>
        </row>
        <row r="98">
          <cell r="A98" t="str">
            <v>19022</v>
          </cell>
          <cell r="B98" t="str">
            <v xml:space="preserve"> Def Income Tax Non-Utility</v>
          </cell>
          <cell r="C98">
            <v>707</v>
          </cell>
          <cell r="D98">
            <v>693</v>
          </cell>
          <cell r="E98">
            <v>679</v>
          </cell>
          <cell r="F98">
            <v>664</v>
          </cell>
          <cell r="G98">
            <v>650</v>
          </cell>
          <cell r="H98">
            <v>636</v>
          </cell>
          <cell r="I98">
            <v>622</v>
          </cell>
          <cell r="J98">
            <v>607</v>
          </cell>
          <cell r="K98">
            <v>593</v>
          </cell>
          <cell r="L98">
            <v>579</v>
          </cell>
          <cell r="M98">
            <v>565</v>
          </cell>
          <cell r="N98">
            <v>551</v>
          </cell>
          <cell r="O98">
            <v>536</v>
          </cell>
          <cell r="P98">
            <v>621.69230769230774</v>
          </cell>
        </row>
        <row r="99">
          <cell r="A99" t="str">
            <v>19025</v>
          </cell>
          <cell r="B99" t="str">
            <v xml:space="preserve"> Def FD ITC - FAS109 Inc Tax</v>
          </cell>
          <cell r="C99">
            <v>11826</v>
          </cell>
          <cell r="D99">
            <v>11701</v>
          </cell>
          <cell r="E99">
            <v>11577</v>
          </cell>
          <cell r="F99">
            <v>11452</v>
          </cell>
          <cell r="G99">
            <v>11328</v>
          </cell>
          <cell r="H99">
            <v>11203</v>
          </cell>
          <cell r="I99">
            <v>11079</v>
          </cell>
          <cell r="J99">
            <v>10955</v>
          </cell>
          <cell r="K99">
            <v>10830</v>
          </cell>
          <cell r="L99">
            <v>10706</v>
          </cell>
          <cell r="M99">
            <v>10582</v>
          </cell>
          <cell r="N99">
            <v>10457</v>
          </cell>
          <cell r="O99">
            <v>10333</v>
          </cell>
          <cell r="P99">
            <v>11079.153846153846</v>
          </cell>
        </row>
        <row r="100">
          <cell r="A100" t="str">
            <v>201</v>
          </cell>
          <cell r="B100" t="str">
            <v>Common Stock</v>
          </cell>
          <cell r="C100">
            <v>-119697</v>
          </cell>
          <cell r="D100">
            <v>-119697</v>
          </cell>
          <cell r="E100">
            <v>-119697</v>
          </cell>
          <cell r="F100">
            <v>-119697</v>
          </cell>
          <cell r="G100">
            <v>-119697</v>
          </cell>
          <cell r="H100">
            <v>-119697</v>
          </cell>
          <cell r="I100">
            <v>-119697</v>
          </cell>
          <cell r="J100">
            <v>-119697</v>
          </cell>
          <cell r="K100">
            <v>-119697</v>
          </cell>
          <cell r="L100">
            <v>-119697</v>
          </cell>
          <cell r="M100">
            <v>-119697</v>
          </cell>
          <cell r="N100">
            <v>-119697</v>
          </cell>
          <cell r="O100">
            <v>-119697</v>
          </cell>
          <cell r="P100">
            <v>-119697</v>
          </cell>
        </row>
        <row r="101">
          <cell r="A101"/>
          <cell r="B101" t="str">
            <v xml:space="preserve"> Misc Paid In Capital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  <row r="102">
          <cell r="A102"/>
          <cell r="B102" t="str">
            <v xml:space="preserve">   Beg Balance</v>
          </cell>
          <cell r="C102">
            <v>-1102240</v>
          </cell>
          <cell r="D102">
            <v>-1102240</v>
          </cell>
          <cell r="E102">
            <v>-1102240</v>
          </cell>
          <cell r="F102">
            <v>-1102240</v>
          </cell>
          <cell r="G102">
            <v>-1102240</v>
          </cell>
          <cell r="H102">
            <v>-1102240</v>
          </cell>
          <cell r="I102">
            <v>-1102240</v>
          </cell>
          <cell r="J102">
            <v>-1102240</v>
          </cell>
          <cell r="K102">
            <v>-1102240</v>
          </cell>
          <cell r="L102">
            <v>-1102240</v>
          </cell>
          <cell r="M102">
            <v>-1102240</v>
          </cell>
          <cell r="N102">
            <v>-1102240</v>
          </cell>
          <cell r="O102">
            <v>-1102240</v>
          </cell>
          <cell r="P102">
            <v>-1102240</v>
          </cell>
        </row>
        <row r="103">
          <cell r="A103"/>
          <cell r="B103" t="str">
            <v xml:space="preserve">   Equity Contribution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</row>
        <row r="104">
          <cell r="A104" t="str">
            <v>211</v>
          </cell>
          <cell r="B104" t="str">
            <v>End Bal Misc Paid In Capital</v>
          </cell>
          <cell r="C104">
            <v>-1102240</v>
          </cell>
          <cell r="D104">
            <v>-1102240</v>
          </cell>
          <cell r="E104">
            <v>-1102240</v>
          </cell>
          <cell r="F104">
            <v>-1102240</v>
          </cell>
          <cell r="G104">
            <v>-1102240</v>
          </cell>
          <cell r="H104">
            <v>-1102240</v>
          </cell>
          <cell r="I104">
            <v>-1102240</v>
          </cell>
          <cell r="J104">
            <v>-1102240</v>
          </cell>
          <cell r="K104">
            <v>-1102240</v>
          </cell>
          <cell r="L104">
            <v>-1102240</v>
          </cell>
          <cell r="M104">
            <v>-1102240</v>
          </cell>
          <cell r="N104">
            <v>-1102240</v>
          </cell>
          <cell r="O104">
            <v>-1102240</v>
          </cell>
          <cell r="P104">
            <v>-1102240</v>
          </cell>
        </row>
        <row r="105">
          <cell r="A105" t="str">
            <v>214</v>
          </cell>
          <cell r="B105" t="str">
            <v>Capital Stock Expense</v>
          </cell>
          <cell r="C105">
            <v>701</v>
          </cell>
          <cell r="D105">
            <v>701</v>
          </cell>
          <cell r="E105">
            <v>701</v>
          </cell>
          <cell r="F105">
            <v>701</v>
          </cell>
          <cell r="G105">
            <v>701</v>
          </cell>
          <cell r="H105">
            <v>701</v>
          </cell>
          <cell r="I105">
            <v>701</v>
          </cell>
          <cell r="J105">
            <v>701</v>
          </cell>
          <cell r="K105">
            <v>701</v>
          </cell>
          <cell r="L105">
            <v>701</v>
          </cell>
          <cell r="M105">
            <v>701</v>
          </cell>
          <cell r="N105">
            <v>701</v>
          </cell>
          <cell r="O105">
            <v>701</v>
          </cell>
          <cell r="P105">
            <v>701</v>
          </cell>
        </row>
        <row r="106">
          <cell r="A106"/>
          <cell r="B106" t="str">
            <v xml:space="preserve">   Beg Bal Retained Earnings</v>
          </cell>
          <cell r="C106">
            <v>-170701</v>
          </cell>
          <cell r="D106">
            <v>-173599</v>
          </cell>
          <cell r="E106">
            <v>-148781</v>
          </cell>
          <cell r="F106">
            <v>-156904</v>
          </cell>
          <cell r="G106">
            <v>-165092</v>
          </cell>
          <cell r="H106">
            <v>-152423</v>
          </cell>
          <cell r="I106">
            <v>-169694</v>
          </cell>
          <cell r="J106">
            <v>-187451</v>
          </cell>
          <cell r="K106">
            <v>-175995</v>
          </cell>
          <cell r="L106">
            <v>-196971</v>
          </cell>
          <cell r="M106">
            <v>-212540</v>
          </cell>
          <cell r="N106">
            <v>-166850</v>
          </cell>
          <cell r="O106">
            <v>-172310</v>
          </cell>
          <cell r="P106">
            <v>-173023.92307692306</v>
          </cell>
        </row>
        <row r="107">
          <cell r="A107"/>
          <cell r="B107" t="str">
            <v xml:space="preserve">   Net Income</v>
          </cell>
          <cell r="C107">
            <v>-2899</v>
          </cell>
          <cell r="D107">
            <v>-8915</v>
          </cell>
          <cell r="E107">
            <v>-8123</v>
          </cell>
          <cell r="F107">
            <v>-8188</v>
          </cell>
          <cell r="G107">
            <v>-7267</v>
          </cell>
          <cell r="H107">
            <v>-17271</v>
          </cell>
          <cell r="I107">
            <v>-17757</v>
          </cell>
          <cell r="J107">
            <v>-21270</v>
          </cell>
          <cell r="K107">
            <v>-20976</v>
          </cell>
          <cell r="L107">
            <v>-15569</v>
          </cell>
          <cell r="M107">
            <v>-14313</v>
          </cell>
          <cell r="N107">
            <v>-5460</v>
          </cell>
          <cell r="O107">
            <v>-6996</v>
          </cell>
          <cell r="P107">
            <v>-11923.384615384615</v>
          </cell>
        </row>
        <row r="108">
          <cell r="B108" t="str">
            <v xml:space="preserve">   Common Dividends</v>
          </cell>
          <cell r="C108">
            <v>0</v>
          </cell>
          <cell r="D108">
            <v>33733</v>
          </cell>
          <cell r="E108">
            <v>0</v>
          </cell>
          <cell r="F108">
            <v>0</v>
          </cell>
          <cell r="G108">
            <v>19936</v>
          </cell>
          <cell r="H108">
            <v>0</v>
          </cell>
          <cell r="I108">
            <v>0</v>
          </cell>
          <cell r="J108">
            <v>32726</v>
          </cell>
          <cell r="K108">
            <v>0</v>
          </cell>
          <cell r="L108">
            <v>0</v>
          </cell>
          <cell r="M108">
            <v>60003</v>
          </cell>
          <cell r="N108">
            <v>0</v>
          </cell>
          <cell r="O108">
            <v>0</v>
          </cell>
          <cell r="P108">
            <v>11261.384615384615</v>
          </cell>
        </row>
        <row r="109">
          <cell r="B109" t="str">
            <v xml:space="preserve">   Adjustments (manual input)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</row>
        <row r="110">
          <cell r="A110" t="str">
            <v>216</v>
          </cell>
          <cell r="B110" t="str">
            <v>Unappropr Retained Earnings</v>
          </cell>
          <cell r="C110">
            <v>-173599</v>
          </cell>
          <cell r="D110">
            <v>-148781</v>
          </cell>
          <cell r="E110">
            <v>-156904</v>
          </cell>
          <cell r="F110">
            <v>-165092</v>
          </cell>
          <cell r="G110">
            <v>-152423</v>
          </cell>
          <cell r="H110">
            <v>-169694</v>
          </cell>
          <cell r="I110">
            <v>-187451</v>
          </cell>
          <cell r="J110">
            <v>-175995</v>
          </cell>
          <cell r="K110">
            <v>-196971</v>
          </cell>
          <cell r="L110">
            <v>-212540</v>
          </cell>
          <cell r="M110">
            <v>-166850</v>
          </cell>
          <cell r="N110">
            <v>-172310</v>
          </cell>
          <cell r="O110">
            <v>-179306</v>
          </cell>
          <cell r="P110">
            <v>-173685.84615384616</v>
          </cell>
        </row>
        <row r="111">
          <cell r="A111" t="str">
            <v>219</v>
          </cell>
          <cell r="B111" t="str">
            <v xml:space="preserve"> OCI - Derivative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</row>
        <row r="112">
          <cell r="A112" t="str">
            <v>221</v>
          </cell>
          <cell r="B112" t="str">
            <v>Bonds Payable</v>
          </cell>
          <cell r="C112">
            <v>-1348840</v>
          </cell>
          <cell r="D112">
            <v>-1348840</v>
          </cell>
          <cell r="E112">
            <v>-1348840</v>
          </cell>
          <cell r="F112">
            <v>-1348840</v>
          </cell>
          <cell r="G112">
            <v>-1348840</v>
          </cell>
          <cell r="H112">
            <v>-1348840</v>
          </cell>
          <cell r="I112">
            <v>-1348840</v>
          </cell>
          <cell r="J112">
            <v>-1348840</v>
          </cell>
          <cell r="K112">
            <v>-1348840</v>
          </cell>
          <cell r="L112">
            <v>-1348840</v>
          </cell>
          <cell r="M112">
            <v>-1348840</v>
          </cell>
          <cell r="N112">
            <v>-1348840</v>
          </cell>
          <cell r="O112">
            <v>-1348840</v>
          </cell>
          <cell r="P112">
            <v>-1348840</v>
          </cell>
        </row>
        <row r="113">
          <cell r="A113" t="str">
            <v>22121</v>
          </cell>
          <cell r="B113" t="str">
            <v xml:space="preserve"> Bonds Var $51.605 1990 Series</v>
          </cell>
          <cell r="C113">
            <v>-51605</v>
          </cell>
          <cell r="D113">
            <v>-51605</v>
          </cell>
          <cell r="E113">
            <v>-51605</v>
          </cell>
          <cell r="F113">
            <v>-51605</v>
          </cell>
          <cell r="G113">
            <v>-51605</v>
          </cell>
          <cell r="H113">
            <v>-51605</v>
          </cell>
          <cell r="I113">
            <v>-51605</v>
          </cell>
          <cell r="J113">
            <v>-51605</v>
          </cell>
          <cell r="K113">
            <v>-51605</v>
          </cell>
          <cell r="L113">
            <v>-51605</v>
          </cell>
          <cell r="M113">
            <v>-51605</v>
          </cell>
          <cell r="N113">
            <v>-51605</v>
          </cell>
          <cell r="O113">
            <v>-51605</v>
          </cell>
          <cell r="P113">
            <v>-51605</v>
          </cell>
        </row>
        <row r="114">
          <cell r="A114" t="str">
            <v>22126</v>
          </cell>
          <cell r="B114" t="str">
            <v xml:space="preserve"> Bonds 1992 HCIDA Series-OBO Tariff</v>
          </cell>
          <cell r="C114">
            <v>-54200</v>
          </cell>
          <cell r="D114">
            <v>-54200</v>
          </cell>
          <cell r="E114">
            <v>-54200</v>
          </cell>
          <cell r="F114">
            <v>-54200</v>
          </cell>
          <cell r="G114">
            <v>-54200</v>
          </cell>
          <cell r="H114">
            <v>-54200</v>
          </cell>
          <cell r="I114">
            <v>-54200</v>
          </cell>
          <cell r="J114">
            <v>-54200</v>
          </cell>
          <cell r="K114">
            <v>-54200</v>
          </cell>
          <cell r="L114">
            <v>-54200</v>
          </cell>
          <cell r="M114">
            <v>-54200</v>
          </cell>
          <cell r="N114">
            <v>-54200</v>
          </cell>
          <cell r="O114">
            <v>-54200</v>
          </cell>
          <cell r="P114">
            <v>-54200</v>
          </cell>
        </row>
        <row r="115">
          <cell r="A115" t="str">
            <v>22128</v>
          </cell>
          <cell r="B115" t="str">
            <v xml:space="preserve"> Bonds 7 3/4% Series Due 2022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</row>
        <row r="116">
          <cell r="A116" t="str">
            <v>22132</v>
          </cell>
          <cell r="B116" t="str">
            <v xml:space="preserve"> Bonds Var $20M Due 2020</v>
          </cell>
          <cell r="C116">
            <v>-20000</v>
          </cell>
          <cell r="D116">
            <v>-20000</v>
          </cell>
          <cell r="E116">
            <v>-20000</v>
          </cell>
          <cell r="F116">
            <v>-20000</v>
          </cell>
          <cell r="G116">
            <v>-20000</v>
          </cell>
          <cell r="H116">
            <v>-20000</v>
          </cell>
          <cell r="I116">
            <v>-20000</v>
          </cell>
          <cell r="J116">
            <v>-20000</v>
          </cell>
          <cell r="K116">
            <v>-20000</v>
          </cell>
          <cell r="L116">
            <v>-20000</v>
          </cell>
          <cell r="M116">
            <v>-20000</v>
          </cell>
          <cell r="N116">
            <v>-20000</v>
          </cell>
          <cell r="O116">
            <v>-20000</v>
          </cell>
          <cell r="P116">
            <v>-20000</v>
          </cell>
        </row>
        <row r="117">
          <cell r="A117" t="str">
            <v>22134</v>
          </cell>
          <cell r="B117" t="str">
            <v xml:space="preserve"> Bonds $85.95M Due 2024</v>
          </cell>
          <cell r="C117">
            <v>-85950</v>
          </cell>
          <cell r="D117">
            <v>-85950</v>
          </cell>
          <cell r="E117">
            <v>-85950</v>
          </cell>
          <cell r="F117">
            <v>-85950</v>
          </cell>
          <cell r="G117">
            <v>-85950</v>
          </cell>
          <cell r="H117">
            <v>-85950</v>
          </cell>
          <cell r="I117">
            <v>-85950</v>
          </cell>
          <cell r="J117">
            <v>-85950</v>
          </cell>
          <cell r="K117">
            <v>-85950</v>
          </cell>
          <cell r="L117">
            <v>-85950</v>
          </cell>
          <cell r="M117">
            <v>-85950</v>
          </cell>
          <cell r="N117">
            <v>-85950</v>
          </cell>
          <cell r="O117">
            <v>-85950</v>
          </cell>
          <cell r="P117">
            <v>-85950</v>
          </cell>
        </row>
        <row r="118">
          <cell r="A118" t="str">
            <v>22137</v>
          </cell>
          <cell r="B118" t="str">
            <v xml:space="preserve"> Bonds 2030 Series</v>
          </cell>
          <cell r="C118">
            <v>-75000</v>
          </cell>
          <cell r="D118">
            <v>-75000</v>
          </cell>
          <cell r="E118">
            <v>-75000</v>
          </cell>
          <cell r="F118">
            <v>-75000</v>
          </cell>
          <cell r="G118">
            <v>-75000</v>
          </cell>
          <cell r="H118">
            <v>-75000</v>
          </cell>
          <cell r="I118">
            <v>-75000</v>
          </cell>
          <cell r="J118">
            <v>-75000</v>
          </cell>
          <cell r="K118">
            <v>-75000</v>
          </cell>
          <cell r="L118">
            <v>-75000</v>
          </cell>
          <cell r="M118">
            <v>-75000</v>
          </cell>
          <cell r="N118">
            <v>-75000</v>
          </cell>
          <cell r="O118">
            <v>-75000</v>
          </cell>
          <cell r="P118">
            <v>-75000</v>
          </cell>
        </row>
        <row r="119">
          <cell r="A119" t="str">
            <v>22146</v>
          </cell>
          <cell r="B119" t="str">
            <v xml:space="preserve"> Bond 6.875% 2001 Series Due 2012</v>
          </cell>
          <cell r="C119">
            <v>-210000</v>
          </cell>
          <cell r="D119">
            <v>-210000</v>
          </cell>
          <cell r="E119">
            <v>-210000</v>
          </cell>
          <cell r="F119">
            <v>-210000</v>
          </cell>
          <cell r="G119">
            <v>-210000</v>
          </cell>
          <cell r="H119">
            <v>-210000</v>
          </cell>
          <cell r="I119">
            <v>-210000</v>
          </cell>
          <cell r="J119">
            <v>-210000</v>
          </cell>
          <cell r="K119">
            <v>-210000</v>
          </cell>
          <cell r="L119">
            <v>-210000</v>
          </cell>
          <cell r="M119">
            <v>-210000</v>
          </cell>
          <cell r="N119">
            <v>-210000</v>
          </cell>
          <cell r="O119">
            <v>-210000</v>
          </cell>
          <cell r="P119">
            <v>-210000</v>
          </cell>
        </row>
        <row r="120">
          <cell r="A120" t="str">
            <v>22147</v>
          </cell>
          <cell r="B120" t="str">
            <v xml:space="preserve"> Bond 5.1% 2002 Series Due 2013</v>
          </cell>
          <cell r="C120">
            <v>-60685</v>
          </cell>
          <cell r="D120">
            <v>-60685</v>
          </cell>
          <cell r="E120">
            <v>-60685</v>
          </cell>
          <cell r="F120">
            <v>-60685</v>
          </cell>
          <cell r="G120">
            <v>-60685</v>
          </cell>
          <cell r="H120">
            <v>-60685</v>
          </cell>
          <cell r="I120">
            <v>-60685</v>
          </cell>
          <cell r="J120">
            <v>-60685</v>
          </cell>
          <cell r="K120">
            <v>-60685</v>
          </cell>
          <cell r="L120">
            <v>-60685</v>
          </cell>
          <cell r="M120">
            <v>-60685</v>
          </cell>
          <cell r="N120">
            <v>-60685</v>
          </cell>
          <cell r="O120">
            <v>-60685</v>
          </cell>
          <cell r="P120">
            <v>-60685</v>
          </cell>
        </row>
        <row r="121">
          <cell r="A121" t="str">
            <v>22148</v>
          </cell>
          <cell r="B121" t="str">
            <v xml:space="preserve"> Bond 5.5% 2002 Series Due 2023</v>
          </cell>
          <cell r="C121">
            <v>-86400</v>
          </cell>
          <cell r="D121">
            <v>-86400</v>
          </cell>
          <cell r="E121">
            <v>-86400</v>
          </cell>
          <cell r="F121">
            <v>-86400</v>
          </cell>
          <cell r="G121">
            <v>-86400</v>
          </cell>
          <cell r="H121">
            <v>-86400</v>
          </cell>
          <cell r="I121">
            <v>-86400</v>
          </cell>
          <cell r="J121">
            <v>-86400</v>
          </cell>
          <cell r="K121">
            <v>-86400</v>
          </cell>
          <cell r="L121">
            <v>-86400</v>
          </cell>
          <cell r="M121">
            <v>-86400</v>
          </cell>
          <cell r="N121">
            <v>-86400</v>
          </cell>
          <cell r="O121">
            <v>-86400</v>
          </cell>
          <cell r="P121">
            <v>-86400</v>
          </cell>
        </row>
        <row r="122">
          <cell r="A122" t="str">
            <v>22149</v>
          </cell>
          <cell r="B122" t="str">
            <v xml:space="preserve"> Bond $330M 6.375% 2002 Series Due 2012</v>
          </cell>
          <cell r="C122">
            <v>-330000</v>
          </cell>
          <cell r="D122">
            <v>-330000</v>
          </cell>
          <cell r="E122">
            <v>-330000</v>
          </cell>
          <cell r="F122">
            <v>-330000</v>
          </cell>
          <cell r="G122">
            <v>-330000</v>
          </cell>
          <cell r="H122">
            <v>-330000</v>
          </cell>
          <cell r="I122">
            <v>-330000</v>
          </cell>
          <cell r="J122">
            <v>-330000</v>
          </cell>
          <cell r="K122">
            <v>-330000</v>
          </cell>
          <cell r="L122">
            <v>-330000</v>
          </cell>
          <cell r="M122">
            <v>-330000</v>
          </cell>
          <cell r="N122">
            <v>-330000</v>
          </cell>
          <cell r="O122">
            <v>-330000</v>
          </cell>
          <cell r="P122">
            <v>-330000</v>
          </cell>
        </row>
        <row r="123">
          <cell r="A123" t="str">
            <v>22150</v>
          </cell>
          <cell r="B123" t="str">
            <v xml:space="preserve"> Bond $125M 5.375% 2002 Series Due 2007</v>
          </cell>
          <cell r="C123">
            <v>-125000</v>
          </cell>
          <cell r="D123">
            <v>-125000</v>
          </cell>
          <cell r="E123">
            <v>-125000</v>
          </cell>
          <cell r="F123">
            <v>-125000</v>
          </cell>
          <cell r="G123">
            <v>-125000</v>
          </cell>
          <cell r="H123">
            <v>-125000</v>
          </cell>
          <cell r="I123">
            <v>-125000</v>
          </cell>
          <cell r="J123">
            <v>-125000</v>
          </cell>
          <cell r="K123">
            <v>-125000</v>
          </cell>
          <cell r="L123">
            <v>-125000</v>
          </cell>
          <cell r="M123">
            <v>-125000</v>
          </cell>
          <cell r="N123">
            <v>-125000</v>
          </cell>
          <cell r="O123">
            <v>-125000</v>
          </cell>
          <cell r="P123">
            <v>-125000</v>
          </cell>
        </row>
        <row r="124">
          <cell r="A124" t="str">
            <v>22151</v>
          </cell>
          <cell r="B124" t="str">
            <v xml:space="preserve"> Bond $250M 6.5% 2003 Series Due 2013</v>
          </cell>
          <cell r="C124">
            <v>-250000</v>
          </cell>
          <cell r="D124">
            <v>-250000</v>
          </cell>
          <cell r="E124">
            <v>-250000</v>
          </cell>
          <cell r="F124">
            <v>-250000</v>
          </cell>
          <cell r="G124">
            <v>-250000</v>
          </cell>
          <cell r="H124">
            <v>-250000</v>
          </cell>
          <cell r="I124">
            <v>-250000</v>
          </cell>
          <cell r="J124">
            <v>-250000</v>
          </cell>
          <cell r="K124">
            <v>-250000</v>
          </cell>
          <cell r="L124">
            <v>-250000</v>
          </cell>
          <cell r="M124">
            <v>-250000</v>
          </cell>
          <cell r="N124">
            <v>-250000</v>
          </cell>
          <cell r="O124">
            <v>-250000</v>
          </cell>
          <cell r="P124">
            <v>-250000</v>
          </cell>
        </row>
        <row r="125">
          <cell r="A125" t="str">
            <v>22162</v>
          </cell>
          <cell r="B125" t="str">
            <v xml:space="preserve"> Curr Due 5 3/4% Due 2007 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</row>
        <row r="126">
          <cell r="A126" t="str">
            <v>22164</v>
          </cell>
          <cell r="B126" t="str">
            <v xml:space="preserve"> Curr Due 6 1/8% Due 2003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</row>
        <row r="127">
          <cell r="A127" t="str">
            <v>22168</v>
          </cell>
          <cell r="B127" t="str">
            <v xml:space="preserve"> Curr Due 7 3/4% Due 2022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</row>
        <row r="128">
          <cell r="A128" t="str">
            <v>225</v>
          </cell>
          <cell r="B128" t="str">
            <v>Unamortized Bond Premium</v>
          </cell>
          <cell r="C128">
            <v>-825</v>
          </cell>
          <cell r="D128">
            <v>-817</v>
          </cell>
          <cell r="E128">
            <v>-809</v>
          </cell>
          <cell r="F128">
            <v>-800</v>
          </cell>
          <cell r="G128">
            <v>-792</v>
          </cell>
          <cell r="H128">
            <v>-784</v>
          </cell>
          <cell r="I128">
            <v>-776</v>
          </cell>
          <cell r="J128">
            <v>-768</v>
          </cell>
          <cell r="K128">
            <v>-760</v>
          </cell>
          <cell r="L128">
            <v>-751</v>
          </cell>
          <cell r="M128">
            <v>-743</v>
          </cell>
          <cell r="N128">
            <v>-735</v>
          </cell>
          <cell r="O128">
            <v>-727</v>
          </cell>
          <cell r="P128">
            <v>-775.92307692307691</v>
          </cell>
        </row>
        <row r="129">
          <cell r="A129" t="str">
            <v>226</v>
          </cell>
          <cell r="B129" t="str">
            <v>Unamortized Bond Discount</v>
          </cell>
          <cell r="C129">
            <v>3827</v>
          </cell>
          <cell r="D129">
            <v>3786</v>
          </cell>
          <cell r="E129">
            <v>3745</v>
          </cell>
          <cell r="F129">
            <v>3704</v>
          </cell>
          <cell r="G129">
            <v>3663</v>
          </cell>
          <cell r="H129">
            <v>3622</v>
          </cell>
          <cell r="I129">
            <v>3580</v>
          </cell>
          <cell r="J129">
            <v>3539</v>
          </cell>
          <cell r="K129">
            <v>3498</v>
          </cell>
          <cell r="L129">
            <v>3457</v>
          </cell>
          <cell r="M129">
            <v>3416</v>
          </cell>
          <cell r="N129">
            <v>3375</v>
          </cell>
          <cell r="O129">
            <v>3334</v>
          </cell>
          <cell r="P129">
            <v>3580.4615384615386</v>
          </cell>
        </row>
        <row r="130">
          <cell r="A130" t="str">
            <v>228</v>
          </cell>
          <cell r="B130" t="str">
            <v>Misc Current Liabilities</v>
          </cell>
          <cell r="C130">
            <v>-84061</v>
          </cell>
          <cell r="D130">
            <v>-84688</v>
          </cell>
          <cell r="E130">
            <v>-85349</v>
          </cell>
          <cell r="F130">
            <v>-86010</v>
          </cell>
          <cell r="G130">
            <v>-86671</v>
          </cell>
          <cell r="H130">
            <v>-87332</v>
          </cell>
          <cell r="I130">
            <v>-87993</v>
          </cell>
          <cell r="J130">
            <v>-88654</v>
          </cell>
          <cell r="K130">
            <v>-89315</v>
          </cell>
          <cell r="L130">
            <v>-89976</v>
          </cell>
          <cell r="M130">
            <v>-90637</v>
          </cell>
          <cell r="N130">
            <v>-94298</v>
          </cell>
          <cell r="O130">
            <v>-94960</v>
          </cell>
          <cell r="P130">
            <v>-88457.230769230766</v>
          </cell>
        </row>
        <row r="131">
          <cell r="A131" t="str">
            <v>22812</v>
          </cell>
          <cell r="B131" t="str">
            <v xml:space="preserve"> T &amp; D Property Reserve</v>
          </cell>
          <cell r="C131">
            <v>27965</v>
          </cell>
          <cell r="D131">
            <v>27632</v>
          </cell>
          <cell r="E131">
            <v>27299</v>
          </cell>
          <cell r="F131">
            <v>26966</v>
          </cell>
          <cell r="G131">
            <v>26633</v>
          </cell>
          <cell r="H131">
            <v>26300</v>
          </cell>
          <cell r="I131">
            <v>25967</v>
          </cell>
          <cell r="J131">
            <v>25634</v>
          </cell>
          <cell r="K131">
            <v>25301</v>
          </cell>
          <cell r="L131">
            <v>24968</v>
          </cell>
          <cell r="M131">
            <v>24635</v>
          </cell>
          <cell r="N131">
            <v>24302</v>
          </cell>
          <cell r="O131">
            <v>23969</v>
          </cell>
          <cell r="P131">
            <v>25967</v>
          </cell>
        </row>
        <row r="132">
          <cell r="A132" t="str">
            <v>22821</v>
          </cell>
          <cell r="B132" t="str">
            <v xml:space="preserve"> Gen Liability Reserve</v>
          </cell>
          <cell r="C132">
            <v>-6813</v>
          </cell>
          <cell r="D132">
            <v>-6840</v>
          </cell>
          <cell r="E132">
            <v>-6867</v>
          </cell>
          <cell r="F132">
            <v>-6894</v>
          </cell>
          <cell r="G132">
            <v>-6921</v>
          </cell>
          <cell r="H132">
            <v>-6948</v>
          </cell>
          <cell r="I132">
            <v>-6975</v>
          </cell>
          <cell r="J132">
            <v>-7002</v>
          </cell>
          <cell r="K132">
            <v>-7029</v>
          </cell>
          <cell r="L132">
            <v>-7056</v>
          </cell>
          <cell r="M132">
            <v>-7083</v>
          </cell>
          <cell r="N132">
            <v>-7110</v>
          </cell>
          <cell r="O132">
            <v>-7144</v>
          </cell>
          <cell r="P132">
            <v>-6975.5384615384619</v>
          </cell>
        </row>
        <row r="133">
          <cell r="A133" t="str">
            <v>22822</v>
          </cell>
          <cell r="B133" t="str">
            <v xml:space="preserve"> Inj &amp; Dam-Work Comp Res (228.22-.23)</v>
          </cell>
          <cell r="C133">
            <v>-8582</v>
          </cell>
          <cell r="D133">
            <v>-8864</v>
          </cell>
          <cell r="E133">
            <v>-8927</v>
          </cell>
          <cell r="F133">
            <v>-8990</v>
          </cell>
          <cell r="G133">
            <v>-9053</v>
          </cell>
          <cell r="H133">
            <v>-9116</v>
          </cell>
          <cell r="I133">
            <v>-9179</v>
          </cell>
          <cell r="J133">
            <v>-9242</v>
          </cell>
          <cell r="K133">
            <v>-9305</v>
          </cell>
          <cell r="L133">
            <v>-9368</v>
          </cell>
          <cell r="M133">
            <v>-9431</v>
          </cell>
          <cell r="N133">
            <v>-9494</v>
          </cell>
          <cell r="O133">
            <v>-9550</v>
          </cell>
          <cell r="P133">
            <v>-9161.6153846153848</v>
          </cell>
        </row>
        <row r="134">
          <cell r="A134" t="str">
            <v>22824</v>
          </cell>
          <cell r="B134" t="str">
            <v xml:space="preserve"> Inj &amp; Dam-Longshoremen Comp Reserve</v>
          </cell>
          <cell r="C134">
            <v>-1254</v>
          </cell>
          <cell r="D134">
            <v>-1003</v>
          </cell>
          <cell r="E134">
            <v>-1003</v>
          </cell>
          <cell r="F134">
            <v>-1003</v>
          </cell>
          <cell r="G134">
            <v>-1003</v>
          </cell>
          <cell r="H134">
            <v>-1003</v>
          </cell>
          <cell r="I134">
            <v>-1003</v>
          </cell>
          <cell r="J134">
            <v>-1003</v>
          </cell>
          <cell r="K134">
            <v>-1003</v>
          </cell>
          <cell r="L134">
            <v>-1003</v>
          </cell>
          <cell r="M134">
            <v>-1003</v>
          </cell>
          <cell r="N134">
            <v>-1003</v>
          </cell>
          <cell r="O134">
            <v>-1004</v>
          </cell>
          <cell r="P134">
            <v>-1022.3846153846154</v>
          </cell>
        </row>
        <row r="135">
          <cell r="A135" t="str">
            <v>22830</v>
          </cell>
          <cell r="B135" t="str">
            <v xml:space="preserve"> Tampa Electric Qualif Pension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</row>
        <row r="136">
          <cell r="A136" t="str">
            <v>22833</v>
          </cell>
          <cell r="B136" t="str">
            <v xml:space="preserve"> Accum P&amp;B Provision Non-Qual</v>
          </cell>
          <cell r="C136">
            <v>-4516</v>
          </cell>
          <cell r="D136">
            <v>-4554</v>
          </cell>
          <cell r="E136">
            <v>-4592</v>
          </cell>
          <cell r="F136">
            <v>-4630</v>
          </cell>
          <cell r="G136">
            <v>-4668</v>
          </cell>
          <cell r="H136">
            <v>-4706</v>
          </cell>
          <cell r="I136">
            <v>-4744</v>
          </cell>
          <cell r="J136">
            <v>-4782</v>
          </cell>
          <cell r="K136">
            <v>-4820</v>
          </cell>
          <cell r="L136">
            <v>-4858</v>
          </cell>
          <cell r="M136">
            <v>-4896</v>
          </cell>
          <cell r="N136">
            <v>-4934</v>
          </cell>
          <cell r="O136">
            <v>-4972</v>
          </cell>
          <cell r="P136">
            <v>-4744</v>
          </cell>
        </row>
        <row r="137">
          <cell r="A137" t="str">
            <v>22834</v>
          </cell>
          <cell r="B137" t="str">
            <v xml:space="preserve"> Accum Prov-Group Hosp-PRB</v>
          </cell>
          <cell r="C137">
            <v>-75085</v>
          </cell>
          <cell r="D137">
            <v>-75435</v>
          </cell>
          <cell r="E137">
            <v>-75785</v>
          </cell>
          <cell r="F137">
            <v>-76135</v>
          </cell>
          <cell r="G137">
            <v>-76485</v>
          </cell>
          <cell r="H137">
            <v>-76835</v>
          </cell>
          <cell r="I137">
            <v>-77185</v>
          </cell>
          <cell r="J137">
            <v>-77535</v>
          </cell>
          <cell r="K137">
            <v>-77885</v>
          </cell>
          <cell r="L137">
            <v>-78235</v>
          </cell>
          <cell r="M137">
            <v>-78585</v>
          </cell>
          <cell r="N137">
            <v>-78935</v>
          </cell>
          <cell r="O137">
            <v>-79285</v>
          </cell>
          <cell r="P137">
            <v>-77185</v>
          </cell>
        </row>
        <row r="138">
          <cell r="A138" t="str">
            <v>22835</v>
          </cell>
          <cell r="B138" t="str">
            <v xml:space="preserve"> Accum Prov-FAS 112</v>
          </cell>
          <cell r="C138">
            <v>-15774</v>
          </cell>
          <cell r="D138">
            <v>-15624</v>
          </cell>
          <cell r="E138">
            <v>-15474</v>
          </cell>
          <cell r="F138">
            <v>-15324</v>
          </cell>
          <cell r="G138">
            <v>-15174</v>
          </cell>
          <cell r="H138">
            <v>-15024</v>
          </cell>
          <cell r="I138">
            <v>-14874</v>
          </cell>
          <cell r="J138">
            <v>-14724</v>
          </cell>
          <cell r="K138">
            <v>-14574</v>
          </cell>
          <cell r="L138">
            <v>-14424</v>
          </cell>
          <cell r="M138">
            <v>-14274</v>
          </cell>
          <cell r="N138">
            <v>-17124</v>
          </cell>
          <cell r="O138">
            <v>-16974</v>
          </cell>
          <cell r="P138">
            <v>-15335.538461538461</v>
          </cell>
        </row>
        <row r="139">
          <cell r="A139" t="str">
            <v>230</v>
          </cell>
          <cell r="B139" t="str">
            <v>Asset Retirement Obligation</v>
          </cell>
          <cell r="C139">
            <v>-292</v>
          </cell>
          <cell r="D139">
            <v>-292</v>
          </cell>
          <cell r="E139">
            <v>-292</v>
          </cell>
          <cell r="F139">
            <v>-292</v>
          </cell>
          <cell r="G139">
            <v>-292</v>
          </cell>
          <cell r="H139">
            <v>-292</v>
          </cell>
          <cell r="I139">
            <v>-292</v>
          </cell>
          <cell r="J139">
            <v>-292</v>
          </cell>
          <cell r="K139">
            <v>-292</v>
          </cell>
          <cell r="L139">
            <v>-292</v>
          </cell>
          <cell r="M139">
            <v>-292</v>
          </cell>
          <cell r="N139">
            <v>-292</v>
          </cell>
          <cell r="O139">
            <v>-292</v>
          </cell>
          <cell r="P139">
            <v>-292</v>
          </cell>
        </row>
        <row r="140">
          <cell r="A140" t="str">
            <v>231</v>
          </cell>
          <cell r="B140" t="str">
            <v>Notes Payable</v>
          </cell>
          <cell r="C140">
            <v>-101150</v>
          </cell>
          <cell r="D140">
            <v>-116397</v>
          </cell>
          <cell r="E140">
            <v>-141687</v>
          </cell>
          <cell r="F140">
            <v>-77245</v>
          </cell>
          <cell r="G140">
            <v>-81404</v>
          </cell>
          <cell r="H140">
            <v>-70556</v>
          </cell>
          <cell r="I140">
            <v>-76634</v>
          </cell>
          <cell r="J140">
            <v>-44390</v>
          </cell>
          <cell r="K140">
            <v>-56941</v>
          </cell>
          <cell r="L140">
            <v>-59428</v>
          </cell>
          <cell r="M140">
            <v>-34614</v>
          </cell>
          <cell r="N140">
            <v>-122890</v>
          </cell>
          <cell r="O140">
            <v>-122811</v>
          </cell>
          <cell r="P140">
            <v>-85088.230769230766</v>
          </cell>
        </row>
        <row r="141">
          <cell r="A141" t="str">
            <v>23175</v>
          </cell>
          <cell r="B141" t="str">
            <v xml:space="preserve"> Notes Payable Commercial Paper</v>
          </cell>
          <cell r="C141">
            <v>0</v>
          </cell>
          <cell r="D141">
            <v>-116397</v>
          </cell>
          <cell r="E141">
            <v>-141687</v>
          </cell>
          <cell r="F141">
            <v>-77245</v>
          </cell>
          <cell r="G141">
            <v>-81404</v>
          </cell>
          <cell r="H141">
            <v>-70556</v>
          </cell>
          <cell r="I141">
            <v>-76634</v>
          </cell>
          <cell r="J141">
            <v>-44390</v>
          </cell>
          <cell r="K141">
            <v>-56941</v>
          </cell>
          <cell r="L141">
            <v>-59428</v>
          </cell>
          <cell r="M141">
            <v>-34614</v>
          </cell>
          <cell r="N141">
            <v>-122890</v>
          </cell>
          <cell r="O141">
            <v>-122811</v>
          </cell>
          <cell r="P141">
            <v>-77307.461538461532</v>
          </cell>
        </row>
        <row r="142">
          <cell r="A142" t="str">
            <v>23176</v>
          </cell>
          <cell r="B142" t="str">
            <v xml:space="preserve"> Notes Payable Base Rate</v>
          </cell>
          <cell r="C142">
            <v>-17590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-1353.0769230769231</v>
          </cell>
        </row>
        <row r="143">
          <cell r="A143" t="str">
            <v>23177</v>
          </cell>
          <cell r="B143" t="str">
            <v xml:space="preserve"> Notes Payable LIBOR</v>
          </cell>
          <cell r="C143">
            <v>-83560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-6427.6923076923076</v>
          </cell>
        </row>
        <row r="144">
          <cell r="A144" t="str">
            <v>232</v>
          </cell>
          <cell r="B144" t="str">
            <v>Accounts Payable</v>
          </cell>
          <cell r="C144">
            <v>-104282</v>
          </cell>
          <cell r="D144">
            <v>-68665</v>
          </cell>
          <cell r="E144">
            <v>-63239</v>
          </cell>
          <cell r="F144">
            <v>-64686</v>
          </cell>
          <cell r="G144">
            <v>-58874</v>
          </cell>
          <cell r="H144">
            <v>-77952</v>
          </cell>
          <cell r="I144">
            <v>-84800</v>
          </cell>
          <cell r="J144">
            <v>-93731</v>
          </cell>
          <cell r="K144">
            <v>-96560</v>
          </cell>
          <cell r="L144">
            <v>-88550</v>
          </cell>
          <cell r="M144">
            <v>-92316</v>
          </cell>
          <cell r="N144">
            <v>-83321</v>
          </cell>
          <cell r="O144">
            <v>-85848</v>
          </cell>
          <cell r="P144">
            <v>-81755.692307692312</v>
          </cell>
        </row>
        <row r="145">
          <cell r="A145" t="str">
            <v>23200</v>
          </cell>
          <cell r="B145" t="str">
            <v>A/P - All other (derived)</v>
          </cell>
          <cell r="C145">
            <v>-4235</v>
          </cell>
          <cell r="D145">
            <v>-3049</v>
          </cell>
          <cell r="E145">
            <v>-3083</v>
          </cell>
          <cell r="F145">
            <v>-3117</v>
          </cell>
          <cell r="G145">
            <v>-3151</v>
          </cell>
          <cell r="H145">
            <v>-3185</v>
          </cell>
          <cell r="I145">
            <v>-3219</v>
          </cell>
          <cell r="J145">
            <v>-3253</v>
          </cell>
          <cell r="K145">
            <v>-3287</v>
          </cell>
          <cell r="L145">
            <v>-3321</v>
          </cell>
          <cell r="M145">
            <v>-3355</v>
          </cell>
          <cell r="N145">
            <v>-3389</v>
          </cell>
          <cell r="O145">
            <v>-3423</v>
          </cell>
          <cell r="P145">
            <v>-3312.8461538461538</v>
          </cell>
        </row>
        <row r="146">
          <cell r="A146" t="str">
            <v>23201</v>
          </cell>
          <cell r="B146" t="str">
            <v xml:space="preserve"> Accts Payable-Vouchers</v>
          </cell>
          <cell r="C146">
            <v>-12570</v>
          </cell>
          <cell r="D146">
            <v>-5000</v>
          </cell>
          <cell r="E146">
            <v>-6500</v>
          </cell>
          <cell r="F146">
            <v>-10000</v>
          </cell>
          <cell r="G146">
            <v>-6200</v>
          </cell>
          <cell r="H146">
            <v>-6200</v>
          </cell>
          <cell r="I146">
            <v>-6800</v>
          </cell>
          <cell r="J146">
            <v>-6000</v>
          </cell>
          <cell r="K146">
            <v>-6000</v>
          </cell>
          <cell r="L146">
            <v>-6000</v>
          </cell>
          <cell r="M146">
            <v>-7000</v>
          </cell>
          <cell r="N146">
            <v>-8000</v>
          </cell>
          <cell r="O146">
            <v>-10000</v>
          </cell>
          <cell r="P146">
            <v>-7405.3846153846152</v>
          </cell>
        </row>
        <row r="147">
          <cell r="A147" t="str">
            <v>23202</v>
          </cell>
          <cell r="B147" t="str">
            <v xml:space="preserve"> Accts Payable-Interchange</v>
          </cell>
          <cell r="C147">
            <v>-7035</v>
          </cell>
          <cell r="D147">
            <v>-10249</v>
          </cell>
          <cell r="E147">
            <v>-9491</v>
          </cell>
          <cell r="F147">
            <v>-14287</v>
          </cell>
          <cell r="G147">
            <v>-10074</v>
          </cell>
          <cell r="H147">
            <v>-13032</v>
          </cell>
          <cell r="I147">
            <v>-15892</v>
          </cell>
          <cell r="J147">
            <v>-16973</v>
          </cell>
          <cell r="K147">
            <v>-17155</v>
          </cell>
          <cell r="L147">
            <v>-15889</v>
          </cell>
          <cell r="M147">
            <v>-17409</v>
          </cell>
          <cell r="N147">
            <v>-11340</v>
          </cell>
          <cell r="O147">
            <v>-10758</v>
          </cell>
          <cell r="P147">
            <v>-13044.923076923076</v>
          </cell>
        </row>
        <row r="148">
          <cell r="A148" t="str">
            <v>23203</v>
          </cell>
          <cell r="B148" t="str">
            <v xml:space="preserve"> Accts Payable-Fuel</v>
          </cell>
          <cell r="C148">
            <v>-4204</v>
          </cell>
          <cell r="D148">
            <v>-2482</v>
          </cell>
          <cell r="E148">
            <v>-1928</v>
          </cell>
          <cell r="F148">
            <v>-1933</v>
          </cell>
          <cell r="G148">
            <v>-2047</v>
          </cell>
          <cell r="H148">
            <v>-2886</v>
          </cell>
          <cell r="I148">
            <v>-2464</v>
          </cell>
          <cell r="J148">
            <v>-2674</v>
          </cell>
          <cell r="K148">
            <v>-2658</v>
          </cell>
          <cell r="L148">
            <v>-2903</v>
          </cell>
          <cell r="M148">
            <v>-1102</v>
          </cell>
          <cell r="N148">
            <v>-921</v>
          </cell>
          <cell r="O148">
            <v>-1425</v>
          </cell>
          <cell r="P148">
            <v>-2279</v>
          </cell>
        </row>
        <row r="149">
          <cell r="A149" t="str">
            <v>23205</v>
          </cell>
          <cell r="B149" t="str">
            <v xml:space="preserve"> Accts Payable-Manual Accruals</v>
          </cell>
          <cell r="C149">
            <v>-45839</v>
          </cell>
          <cell r="D149">
            <v>-20446</v>
          </cell>
          <cell r="E149">
            <v>-18606</v>
          </cell>
          <cell r="F149">
            <v>-17955</v>
          </cell>
          <cell r="G149">
            <v>-18074</v>
          </cell>
          <cell r="H149">
            <v>-17044</v>
          </cell>
          <cell r="I149">
            <v>-16828</v>
          </cell>
          <cell r="J149">
            <v>-17069</v>
          </cell>
          <cell r="K149">
            <v>-17230</v>
          </cell>
          <cell r="L149">
            <v>-18363</v>
          </cell>
          <cell r="M149">
            <v>-21699</v>
          </cell>
          <cell r="N149">
            <v>-21938</v>
          </cell>
          <cell r="O149">
            <v>-30984</v>
          </cell>
          <cell r="P149">
            <v>-21698.076923076922</v>
          </cell>
        </row>
        <row r="150">
          <cell r="A150" t="str">
            <v>23206</v>
          </cell>
          <cell r="B150" t="str">
            <v xml:space="preserve"> Accts Payable-HPP</v>
          </cell>
          <cell r="C150">
            <v>-4774</v>
          </cell>
          <cell r="D150">
            <v>-4955</v>
          </cell>
          <cell r="E150">
            <v>-3943</v>
          </cell>
          <cell r="F150">
            <v>-3813</v>
          </cell>
          <cell r="G150">
            <v>-3869</v>
          </cell>
          <cell r="H150">
            <v>-4182</v>
          </cell>
          <cell r="I150">
            <v>-5756</v>
          </cell>
          <cell r="J150">
            <v>-7912</v>
          </cell>
          <cell r="K150">
            <v>-8708</v>
          </cell>
          <cell r="L150">
            <v>-7961</v>
          </cell>
          <cell r="M150">
            <v>-6235</v>
          </cell>
          <cell r="N150">
            <v>-4587</v>
          </cell>
          <cell r="O150">
            <v>-3958</v>
          </cell>
          <cell r="P150">
            <v>-5434.8461538461543</v>
          </cell>
        </row>
        <row r="151">
          <cell r="A151" t="str">
            <v>23209</v>
          </cell>
          <cell r="B151" t="str">
            <v xml:space="preserve"> Payroll Accrual</v>
          </cell>
          <cell r="C151">
            <v>-7432</v>
          </cell>
          <cell r="D151">
            <v>-2110</v>
          </cell>
          <cell r="E151">
            <v>-2763</v>
          </cell>
          <cell r="F151">
            <v>-3417</v>
          </cell>
          <cell r="G151">
            <v>-3470</v>
          </cell>
          <cell r="H151">
            <v>-4124</v>
          </cell>
          <cell r="I151">
            <v>-4777</v>
          </cell>
          <cell r="J151">
            <v>-4831</v>
          </cell>
          <cell r="K151">
            <v>-5484</v>
          </cell>
          <cell r="L151">
            <v>-6138</v>
          </cell>
          <cell r="M151">
            <v>-6191</v>
          </cell>
          <cell r="N151">
            <v>-6845</v>
          </cell>
          <cell r="O151">
            <v>-7498</v>
          </cell>
          <cell r="P151">
            <v>-5006.1538461538457</v>
          </cell>
        </row>
        <row r="152">
          <cell r="A152" t="str">
            <v>23211</v>
          </cell>
          <cell r="B152" t="str">
            <v xml:space="preserve"> Accts Payable-Payroll</v>
          </cell>
          <cell r="C152">
            <v>-3979</v>
          </cell>
          <cell r="D152">
            <v>-5885</v>
          </cell>
          <cell r="E152">
            <v>-4904</v>
          </cell>
          <cell r="F152">
            <v>-1505</v>
          </cell>
          <cell r="G152">
            <v>-2097</v>
          </cell>
          <cell r="H152">
            <v>-3032</v>
          </cell>
          <cell r="I152">
            <v>-3656</v>
          </cell>
          <cell r="J152">
            <v>-4592</v>
          </cell>
          <cell r="K152">
            <v>-5527</v>
          </cell>
          <cell r="L152">
            <v>-1785</v>
          </cell>
          <cell r="M152">
            <v>-2720</v>
          </cell>
          <cell r="N152">
            <v>-3344</v>
          </cell>
          <cell r="O152">
            <v>-4280</v>
          </cell>
          <cell r="P152">
            <v>-3638.9230769230771</v>
          </cell>
        </row>
        <row r="153">
          <cell r="A153" t="str">
            <v>23215</v>
          </cell>
          <cell r="B153" t="str">
            <v xml:space="preserve"> Accts Payable-Natural Gas</v>
          </cell>
          <cell r="C153">
            <v>-9681</v>
          </cell>
          <cell r="D153">
            <v>-10049</v>
          </cell>
          <cell r="E153">
            <v>-7674</v>
          </cell>
          <cell r="F153">
            <v>-4405</v>
          </cell>
          <cell r="G153">
            <v>-5731</v>
          </cell>
          <cell r="H153">
            <v>-20199</v>
          </cell>
          <cell r="I153">
            <v>-21433</v>
          </cell>
          <cell r="J153">
            <v>-26545</v>
          </cell>
          <cell r="K153">
            <v>-26722</v>
          </cell>
          <cell r="L153">
            <v>-22494</v>
          </cell>
          <cell r="M153">
            <v>-23002</v>
          </cell>
          <cell r="N153">
            <v>-19447</v>
          </cell>
          <cell r="O153">
            <v>-10105</v>
          </cell>
          <cell r="P153">
            <v>-15960.538461538461</v>
          </cell>
        </row>
        <row r="154">
          <cell r="A154" t="str">
            <v>23234</v>
          </cell>
          <cell r="B154" t="str">
            <v xml:space="preserve"> Accts Payable-Group Hosp. Insur. Active</v>
          </cell>
          <cell r="C154">
            <v>-4533</v>
          </cell>
          <cell r="D154">
            <v>-4440</v>
          </cell>
          <cell r="E154">
            <v>-4347</v>
          </cell>
          <cell r="F154">
            <v>-4254</v>
          </cell>
          <cell r="G154">
            <v>-4161</v>
          </cell>
          <cell r="H154">
            <v>-4068</v>
          </cell>
          <cell r="I154">
            <v>-3975</v>
          </cell>
          <cell r="J154">
            <v>-3882</v>
          </cell>
          <cell r="K154">
            <v>-3789</v>
          </cell>
          <cell r="L154">
            <v>-3696</v>
          </cell>
          <cell r="M154">
            <v>-3603</v>
          </cell>
          <cell r="N154">
            <v>-3510</v>
          </cell>
          <cell r="O154">
            <v>-3417</v>
          </cell>
          <cell r="P154">
            <v>-3975</v>
          </cell>
        </row>
        <row r="155">
          <cell r="A155" t="str">
            <v>23256</v>
          </cell>
          <cell r="B155" t="str">
            <v xml:space="preserve"> Accts Payable-OBO Income Tax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</row>
        <row r="156">
          <cell r="A156" t="str">
            <v>234</v>
          </cell>
          <cell r="B156" t="str">
            <v>Accts Payable-Assoc Co</v>
          </cell>
          <cell r="C156">
            <v>-7090</v>
          </cell>
          <cell r="D156">
            <v>-11825</v>
          </cell>
          <cell r="E156">
            <v>-10605</v>
          </cell>
          <cell r="F156">
            <v>-11000</v>
          </cell>
          <cell r="G156">
            <v>-11580</v>
          </cell>
          <cell r="H156">
            <v>-13874</v>
          </cell>
          <cell r="I156">
            <v>-13242</v>
          </cell>
          <cell r="J156">
            <v>-11554</v>
          </cell>
          <cell r="K156">
            <v>-12073</v>
          </cell>
          <cell r="L156">
            <v>-11317</v>
          </cell>
          <cell r="M156">
            <v>-9648</v>
          </cell>
          <cell r="N156">
            <v>-9310</v>
          </cell>
          <cell r="O156">
            <v>-10871</v>
          </cell>
          <cell r="P156">
            <v>-11076.076923076924</v>
          </cell>
        </row>
        <row r="157">
          <cell r="A157" t="str">
            <v>23400</v>
          </cell>
          <cell r="B157" t="str">
            <v>All other accts Payable-Assoc Co (derived)</v>
          </cell>
          <cell r="C157">
            <v>1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7.6923076923076927E-2</v>
          </cell>
        </row>
        <row r="158">
          <cell r="A158" t="str">
            <v>23402</v>
          </cell>
          <cell r="B158" t="str">
            <v xml:space="preserve"> Accts Payable-Gulfcoast</v>
          </cell>
          <cell r="C158">
            <v>-2735</v>
          </cell>
          <cell r="D158">
            <v>-4661</v>
          </cell>
          <cell r="E158">
            <v>-4356</v>
          </cell>
          <cell r="F158">
            <v>-4498</v>
          </cell>
          <cell r="G158">
            <v>-4324</v>
          </cell>
          <cell r="H158">
            <v>-5226</v>
          </cell>
          <cell r="I158">
            <v>-4393</v>
          </cell>
          <cell r="J158">
            <v>-4632</v>
          </cell>
          <cell r="K158">
            <v>-4579</v>
          </cell>
          <cell r="L158">
            <v>-4666</v>
          </cell>
          <cell r="M158">
            <v>-3336</v>
          </cell>
          <cell r="N158">
            <v>-3329</v>
          </cell>
          <cell r="O158">
            <v>-4618</v>
          </cell>
          <cell r="P158">
            <v>-4257.9230769230771</v>
          </cell>
        </row>
        <row r="159">
          <cell r="A159" t="str">
            <v>23403</v>
          </cell>
          <cell r="B159" t="str">
            <v xml:space="preserve"> Accts Payable-Midsouth</v>
          </cell>
          <cell r="C159">
            <v>-1779</v>
          </cell>
          <cell r="D159">
            <v>-3379</v>
          </cell>
          <cell r="E159">
            <v>-3030</v>
          </cell>
          <cell r="F159">
            <v>-3030</v>
          </cell>
          <cell r="G159">
            <v>-3072</v>
          </cell>
          <cell r="H159">
            <v>-3419</v>
          </cell>
          <cell r="I159">
            <v>-3072</v>
          </cell>
          <cell r="J159">
            <v>-2953</v>
          </cell>
          <cell r="K159">
            <v>-2953</v>
          </cell>
          <cell r="L159">
            <v>-3294</v>
          </cell>
          <cell r="M159">
            <v>-2552</v>
          </cell>
          <cell r="N159">
            <v>-2552</v>
          </cell>
          <cell r="O159">
            <v>-2571</v>
          </cell>
          <cell r="P159">
            <v>-2896.6153846153848</v>
          </cell>
        </row>
        <row r="160">
          <cell r="A160" t="str">
            <v>23404</v>
          </cell>
          <cell r="B160" t="str">
            <v xml:space="preserve"> Accts Payable-TECO Properties</v>
          </cell>
          <cell r="C160">
            <v>-2</v>
          </cell>
          <cell r="D160">
            <v>-2</v>
          </cell>
          <cell r="E160">
            <v>-2</v>
          </cell>
          <cell r="F160">
            <v>-2</v>
          </cell>
          <cell r="G160">
            <v>-2</v>
          </cell>
          <cell r="H160">
            <v>-2</v>
          </cell>
          <cell r="I160">
            <v>-2</v>
          </cell>
          <cell r="J160">
            <v>-2</v>
          </cell>
          <cell r="K160">
            <v>-2</v>
          </cell>
          <cell r="L160">
            <v>-2</v>
          </cell>
          <cell r="M160">
            <v>-2</v>
          </cell>
          <cell r="N160">
            <v>-2</v>
          </cell>
          <cell r="O160">
            <v>-2</v>
          </cell>
          <cell r="P160">
            <v>-2</v>
          </cell>
        </row>
        <row r="161">
          <cell r="A161" t="str">
            <v>23409</v>
          </cell>
          <cell r="B161" t="str">
            <v xml:space="preserve"> Accts Payable-TECO Energy</v>
          </cell>
          <cell r="C161">
            <v>-2243</v>
          </cell>
          <cell r="D161">
            <v>-3654</v>
          </cell>
          <cell r="E161">
            <v>-3066</v>
          </cell>
          <cell r="F161">
            <v>-3305</v>
          </cell>
          <cell r="G161">
            <v>-4044</v>
          </cell>
          <cell r="H161">
            <v>-5063</v>
          </cell>
          <cell r="I161">
            <v>-5600</v>
          </cell>
          <cell r="J161">
            <v>-3806</v>
          </cell>
          <cell r="K161">
            <v>-4363</v>
          </cell>
          <cell r="L161">
            <v>-3162</v>
          </cell>
          <cell r="M161">
            <v>-3569</v>
          </cell>
          <cell r="N161">
            <v>-3253</v>
          </cell>
          <cell r="O161">
            <v>-3503</v>
          </cell>
          <cell r="P161">
            <v>-3740.8461538461538</v>
          </cell>
        </row>
        <row r="162">
          <cell r="A162" t="str">
            <v>23411</v>
          </cell>
          <cell r="B162" t="str">
            <v xml:space="preserve"> Accts Payable-TECO Stevedoring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</row>
        <row r="163">
          <cell r="A163" t="str">
            <v>23416</v>
          </cell>
          <cell r="B163" t="str">
            <v xml:space="preserve"> Accts Payable-PE&amp;C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A164" t="str">
            <v>23421</v>
          </cell>
          <cell r="B164" t="str">
            <v xml:space="preserve"> Accts Payable-Hardee Power Part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</row>
        <row r="165">
          <cell r="A165" t="str">
            <v>23422</v>
          </cell>
          <cell r="B165" t="str">
            <v xml:space="preserve"> Accts Payable-Natural Gas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</row>
        <row r="166">
          <cell r="A166" t="str">
            <v>23424</v>
          </cell>
          <cell r="B166" t="str">
            <v xml:space="preserve"> Accts Payable-TERMCO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</row>
        <row r="167">
          <cell r="A167" t="str">
            <v>23450</v>
          </cell>
          <cell r="B167" t="str">
            <v>A/P Peoples Gas System (Natural)</v>
          </cell>
          <cell r="C167">
            <v>-332</v>
          </cell>
          <cell r="D167">
            <v>-129</v>
          </cell>
          <cell r="E167">
            <v>-151</v>
          </cell>
          <cell r="F167">
            <v>-165</v>
          </cell>
          <cell r="G167">
            <v>-138</v>
          </cell>
          <cell r="H167">
            <v>-164</v>
          </cell>
          <cell r="I167">
            <v>-175</v>
          </cell>
          <cell r="J167">
            <v>-161</v>
          </cell>
          <cell r="K167">
            <v>-176</v>
          </cell>
          <cell r="L167">
            <v>-193</v>
          </cell>
          <cell r="M167">
            <v>-189</v>
          </cell>
          <cell r="N167">
            <v>-174</v>
          </cell>
          <cell r="O167">
            <v>-177</v>
          </cell>
          <cell r="P167">
            <v>-178.76923076923077</v>
          </cell>
        </row>
        <row r="168">
          <cell r="A168" t="str">
            <v>23452</v>
          </cell>
          <cell r="B168" t="str">
            <v>Peoples Gas Sales &amp; Service Co.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A169" t="str">
            <v>23455</v>
          </cell>
          <cell r="B169" t="str">
            <v>Peoples Gas Company (Propane)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A170" t="str">
            <v>235</v>
          </cell>
          <cell r="B170" t="str">
            <v>Customer Deposits</v>
          </cell>
          <cell r="C170">
            <v>-76271</v>
          </cell>
          <cell r="D170">
            <v>-76224</v>
          </cell>
          <cell r="E170">
            <v>-76518</v>
          </cell>
          <cell r="F170">
            <v>-76813</v>
          </cell>
          <cell r="G170">
            <v>-77109</v>
          </cell>
          <cell r="H170">
            <v>-77407</v>
          </cell>
          <cell r="I170">
            <v>-77705</v>
          </cell>
          <cell r="J170">
            <v>-78005</v>
          </cell>
          <cell r="K170">
            <v>-78305</v>
          </cell>
          <cell r="L170">
            <v>-78607</v>
          </cell>
          <cell r="M170">
            <v>-78911</v>
          </cell>
          <cell r="N170">
            <v>-79215</v>
          </cell>
          <cell r="O170">
            <v>-79520</v>
          </cell>
          <cell r="P170">
            <v>-77739.230769230766</v>
          </cell>
        </row>
        <row r="171">
          <cell r="A171" t="str">
            <v>23500</v>
          </cell>
          <cell r="B171" t="str">
            <v xml:space="preserve"> Customer Deposits</v>
          </cell>
          <cell r="C171">
            <v>-76271</v>
          </cell>
          <cell r="D171">
            <v>-76224</v>
          </cell>
          <cell r="E171">
            <v>-76518</v>
          </cell>
          <cell r="F171">
            <v>-76813</v>
          </cell>
          <cell r="G171">
            <v>-77109</v>
          </cell>
          <cell r="H171">
            <v>-77407</v>
          </cell>
          <cell r="I171">
            <v>-77705</v>
          </cell>
          <cell r="J171">
            <v>-78005</v>
          </cell>
          <cell r="K171">
            <v>-78305</v>
          </cell>
          <cell r="L171">
            <v>-78607</v>
          </cell>
          <cell r="M171">
            <v>-78911</v>
          </cell>
          <cell r="N171">
            <v>-79215</v>
          </cell>
          <cell r="O171">
            <v>-79520</v>
          </cell>
          <cell r="P171">
            <v>-77739.230769230766</v>
          </cell>
        </row>
        <row r="172">
          <cell r="A172" t="str">
            <v>236</v>
          </cell>
          <cell r="B172" t="str">
            <v>Accrued Taxes</v>
          </cell>
          <cell r="C172">
            <v>-10337</v>
          </cell>
          <cell r="D172">
            <v>8950</v>
          </cell>
          <cell r="E172">
            <v>-3181</v>
          </cell>
          <cell r="F172">
            <v>-44586</v>
          </cell>
          <cell r="G172">
            <v>-36044</v>
          </cell>
          <cell r="H172">
            <v>-47550</v>
          </cell>
          <cell r="I172">
            <v>-43921</v>
          </cell>
          <cell r="J172">
            <v>-55418</v>
          </cell>
          <cell r="K172">
            <v>-70996</v>
          </cell>
          <cell r="L172">
            <v>-59842</v>
          </cell>
          <cell r="M172">
            <v>-68910</v>
          </cell>
          <cell r="N172">
            <v>-31186</v>
          </cell>
          <cell r="O172">
            <v>-9302</v>
          </cell>
          <cell r="P172">
            <v>-36332.538461538461</v>
          </cell>
        </row>
        <row r="173">
          <cell r="A173" t="str">
            <v>23600</v>
          </cell>
          <cell r="B173" t="str">
            <v xml:space="preserve"> Tax Accr. FIT before prior yr</v>
          </cell>
          <cell r="C173">
            <v>0</v>
          </cell>
          <cell r="D173">
            <v>-5335</v>
          </cell>
          <cell r="E173">
            <v>-5335</v>
          </cell>
          <cell r="F173">
            <v>-5335</v>
          </cell>
          <cell r="G173">
            <v>-5335</v>
          </cell>
          <cell r="H173">
            <v>-5335</v>
          </cell>
          <cell r="I173">
            <v>-5335</v>
          </cell>
          <cell r="J173">
            <v>-5335</v>
          </cell>
          <cell r="K173">
            <v>-5335</v>
          </cell>
          <cell r="L173">
            <v>-5335</v>
          </cell>
          <cell r="M173">
            <v>-5335</v>
          </cell>
          <cell r="N173">
            <v>-5335</v>
          </cell>
          <cell r="O173">
            <v>-5335</v>
          </cell>
          <cell r="P173">
            <v>-4924.6153846153848</v>
          </cell>
        </row>
        <row r="174">
          <cell r="A174" t="str">
            <v>23601</v>
          </cell>
          <cell r="B174" t="str">
            <v xml:space="preserve"> Tax Accr. FIT prior yr</v>
          </cell>
          <cell r="C174">
            <v>0</v>
          </cell>
          <cell r="D174">
            <v>31338</v>
          </cell>
          <cell r="E174">
            <v>31338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4821.2307692307695</v>
          </cell>
        </row>
        <row r="175">
          <cell r="A175" t="str">
            <v>23602</v>
          </cell>
          <cell r="B175" t="str">
            <v xml:space="preserve"> Tax Accr. FIT current yr</v>
          </cell>
          <cell r="C175">
            <v>0</v>
          </cell>
          <cell r="D175">
            <v>-7098</v>
          </cell>
          <cell r="E175">
            <v>-14382</v>
          </cell>
          <cell r="F175">
            <v>-19860</v>
          </cell>
          <cell r="G175">
            <v>-5296</v>
          </cell>
          <cell r="H175">
            <v>-14413</v>
          </cell>
          <cell r="I175">
            <v>-4573</v>
          </cell>
          <cell r="J175">
            <v>-14671</v>
          </cell>
          <cell r="K175">
            <v>-24579</v>
          </cell>
          <cell r="L175">
            <v>-7954</v>
          </cell>
          <cell r="M175">
            <v>-16077</v>
          </cell>
          <cell r="N175">
            <v>-20216</v>
          </cell>
          <cell r="O175">
            <v>6654</v>
          </cell>
          <cell r="P175">
            <v>-10958.846153846154</v>
          </cell>
        </row>
        <row r="176">
          <cell r="A176" t="str">
            <v>23603</v>
          </cell>
          <cell r="B176" t="str">
            <v xml:space="preserve"> Tax Accr. Fed Unemployment</v>
          </cell>
          <cell r="C176">
            <v>-1</v>
          </cell>
          <cell r="D176">
            <v>-1</v>
          </cell>
          <cell r="E176">
            <v>-1</v>
          </cell>
          <cell r="F176">
            <v>-1</v>
          </cell>
          <cell r="G176">
            <v>-1</v>
          </cell>
          <cell r="H176">
            <v>-1</v>
          </cell>
          <cell r="I176">
            <v>-1</v>
          </cell>
          <cell r="J176">
            <v>-1</v>
          </cell>
          <cell r="K176">
            <v>-1</v>
          </cell>
          <cell r="L176">
            <v>-1</v>
          </cell>
          <cell r="M176">
            <v>-1</v>
          </cell>
          <cell r="N176">
            <v>-1</v>
          </cell>
          <cell r="O176">
            <v>-1</v>
          </cell>
          <cell r="P176">
            <v>-1</v>
          </cell>
        </row>
        <row r="177">
          <cell r="A177" t="str">
            <v>23606</v>
          </cell>
          <cell r="B177" t="str">
            <v xml:space="preserve"> Tax Accr. State Income Tax</v>
          </cell>
          <cell r="C177">
            <v>0</v>
          </cell>
          <cell r="D177">
            <v>-199</v>
          </cell>
          <cell r="E177">
            <v>-1372</v>
          </cell>
          <cell r="F177">
            <v>-2245</v>
          </cell>
          <cell r="G177">
            <v>-4031</v>
          </cell>
          <cell r="H177">
            <v>-1776</v>
          </cell>
          <cell r="I177">
            <v>-3404</v>
          </cell>
          <cell r="J177">
            <v>-1312</v>
          </cell>
          <cell r="K177">
            <v>-2922</v>
          </cell>
          <cell r="L177">
            <v>-4563</v>
          </cell>
          <cell r="M177">
            <v>-2143</v>
          </cell>
          <cell r="N177">
            <v>-2793</v>
          </cell>
          <cell r="O177">
            <v>-3733</v>
          </cell>
          <cell r="P177">
            <v>-2345.6153846153848</v>
          </cell>
        </row>
        <row r="178">
          <cell r="A178" t="str">
            <v>23607</v>
          </cell>
          <cell r="B178" t="str">
            <v>All Other Tax Other Than Inc Tax (derived)</v>
          </cell>
          <cell r="C178">
            <v>-10336</v>
          </cell>
          <cell r="D178">
            <v>-5922</v>
          </cell>
          <cell r="E178">
            <v>-5763</v>
          </cell>
          <cell r="F178">
            <v>-5646</v>
          </cell>
          <cell r="G178">
            <v>-6049</v>
          </cell>
          <cell r="H178">
            <v>-6860</v>
          </cell>
          <cell r="I178">
            <v>-7610</v>
          </cell>
          <cell r="J178">
            <v>-7268</v>
          </cell>
          <cell r="K178">
            <v>-7495</v>
          </cell>
          <cell r="L178">
            <v>-7492</v>
          </cell>
          <cell r="M178">
            <v>-7024</v>
          </cell>
          <cell r="N178">
            <v>-6674</v>
          </cell>
          <cell r="O178">
            <v>-6887</v>
          </cell>
          <cell r="P178">
            <v>-7002</v>
          </cell>
        </row>
        <row r="179">
          <cell r="A179" t="str">
            <v>23611</v>
          </cell>
          <cell r="B179" t="str">
            <v xml:space="preserve"> Tax Accr. Total Property Taxes</v>
          </cell>
          <cell r="C179">
            <v>0</v>
          </cell>
          <cell r="D179">
            <v>-3833</v>
          </cell>
          <cell r="E179">
            <v>-7666</v>
          </cell>
          <cell r="F179">
            <v>-11499</v>
          </cell>
          <cell r="G179">
            <v>-15332</v>
          </cell>
          <cell r="H179">
            <v>-19165</v>
          </cell>
          <cell r="I179">
            <v>-22998</v>
          </cell>
          <cell r="J179">
            <v>-26831</v>
          </cell>
          <cell r="K179">
            <v>-30664</v>
          </cell>
          <cell r="L179">
            <v>-34497</v>
          </cell>
          <cell r="M179">
            <v>-38330</v>
          </cell>
          <cell r="N179">
            <v>3833</v>
          </cell>
          <cell r="O179">
            <v>0</v>
          </cell>
          <cell r="P179">
            <v>-15921.692307692309</v>
          </cell>
        </row>
        <row r="180">
          <cell r="A180" t="str">
            <v>237</v>
          </cell>
          <cell r="B180" t="str">
            <v>Interest Accrued</v>
          </cell>
          <cell r="C180">
            <v>-20532</v>
          </cell>
          <cell r="D180">
            <v>-27822</v>
          </cell>
          <cell r="E180">
            <v>-18501</v>
          </cell>
          <cell r="F180">
            <v>-25598</v>
          </cell>
          <cell r="G180">
            <v>-20964</v>
          </cell>
          <cell r="H180">
            <v>-28067</v>
          </cell>
          <cell r="I180">
            <v>-23072</v>
          </cell>
          <cell r="J180">
            <v>-30179</v>
          </cell>
          <cell r="K180">
            <v>-20868</v>
          </cell>
          <cell r="L180">
            <v>-27975</v>
          </cell>
          <cell r="M180">
            <v>-23350</v>
          </cell>
          <cell r="N180">
            <v>-30463</v>
          </cell>
          <cell r="O180">
            <v>-20776</v>
          </cell>
          <cell r="P180">
            <v>-24474.384615384617</v>
          </cell>
        </row>
        <row r="181">
          <cell r="A181" t="str">
            <v>23712</v>
          </cell>
          <cell r="B181" t="str">
            <v xml:space="preserve"> Int Accrued 5 3/4% Due 2007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</row>
        <row r="182">
          <cell r="A182" t="str">
            <v>23718</v>
          </cell>
          <cell r="B182" t="str">
            <v xml:space="preserve"> Int Accrued Customer Deposits</v>
          </cell>
          <cell r="C182">
            <v>-1062</v>
          </cell>
          <cell r="D182">
            <v>-1449</v>
          </cell>
          <cell r="E182">
            <v>-1838</v>
          </cell>
          <cell r="F182">
            <v>-2228</v>
          </cell>
          <cell r="G182">
            <v>-2620</v>
          </cell>
          <cell r="H182">
            <v>-3013</v>
          </cell>
          <cell r="I182">
            <v>-3408</v>
          </cell>
          <cell r="J182">
            <v>-3805</v>
          </cell>
          <cell r="K182">
            <v>-4203</v>
          </cell>
          <cell r="L182">
            <v>-4603</v>
          </cell>
          <cell r="M182">
            <v>-5004</v>
          </cell>
          <cell r="N182">
            <v>-5407</v>
          </cell>
          <cell r="O182">
            <v>-1113</v>
          </cell>
          <cell r="P182">
            <v>-3057.9230769230771</v>
          </cell>
        </row>
        <row r="183">
          <cell r="A183" t="str">
            <v>23726</v>
          </cell>
          <cell r="B183" t="str">
            <v xml:space="preserve"> Int Accrued Series 1990</v>
          </cell>
          <cell r="C183">
            <v>-855</v>
          </cell>
          <cell r="D183">
            <v>-1027</v>
          </cell>
          <cell r="E183">
            <v>-167</v>
          </cell>
          <cell r="F183">
            <v>-339</v>
          </cell>
          <cell r="G183">
            <v>-511</v>
          </cell>
          <cell r="H183">
            <v>-683</v>
          </cell>
          <cell r="I183">
            <v>-855</v>
          </cell>
          <cell r="J183">
            <v>-1027</v>
          </cell>
          <cell r="K183">
            <v>-167</v>
          </cell>
          <cell r="L183">
            <v>-339</v>
          </cell>
          <cell r="M183">
            <v>-511</v>
          </cell>
          <cell r="N183">
            <v>-683</v>
          </cell>
          <cell r="O183">
            <v>-855</v>
          </cell>
          <cell r="P183">
            <v>-616.84615384615381</v>
          </cell>
        </row>
        <row r="184">
          <cell r="A184" t="str">
            <v>23729</v>
          </cell>
          <cell r="B184" t="str">
            <v xml:space="preserve"> Int Accr Series-1991 Ref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A185" t="str">
            <v>23730</v>
          </cell>
          <cell r="B185" t="str">
            <v xml:space="preserve"> Int Accr Series-1992 Ref 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 t="str">
            <v>23731</v>
          </cell>
          <cell r="B186" t="str">
            <v xml:space="preserve"> 1992 HCIDA Series-OBO</v>
          </cell>
          <cell r="C186">
            <v>-899</v>
          </cell>
          <cell r="D186">
            <v>-1080</v>
          </cell>
          <cell r="E186">
            <v>-177</v>
          </cell>
          <cell r="F186">
            <v>-357</v>
          </cell>
          <cell r="G186">
            <v>-538</v>
          </cell>
          <cell r="H186">
            <v>-719</v>
          </cell>
          <cell r="I186">
            <v>-899</v>
          </cell>
          <cell r="J186">
            <v>-1080</v>
          </cell>
          <cell r="K186">
            <v>-177</v>
          </cell>
          <cell r="L186">
            <v>-357</v>
          </cell>
          <cell r="M186">
            <v>-538</v>
          </cell>
          <cell r="N186">
            <v>-719</v>
          </cell>
          <cell r="O186">
            <v>-899</v>
          </cell>
          <cell r="P186">
            <v>-649.15384615384619</v>
          </cell>
        </row>
        <row r="187">
          <cell r="A187" t="str">
            <v>23733</v>
          </cell>
          <cell r="B187" t="str">
            <v xml:space="preserve"> 1992 1st Mtge Series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</row>
        <row r="188">
          <cell r="A188" t="str">
            <v>23735</v>
          </cell>
          <cell r="B188" t="str">
            <v xml:space="preserve"> Int Accr 6 1/8% Due 2003-$75M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</row>
        <row r="189">
          <cell r="A189" t="str">
            <v>23736</v>
          </cell>
          <cell r="B189" t="str">
            <v xml:space="preserve"> Int Accr $20M 93 Series</v>
          </cell>
          <cell r="C189">
            <v>-353</v>
          </cell>
          <cell r="D189">
            <v>-424</v>
          </cell>
          <cell r="E189">
            <v>-70</v>
          </cell>
          <cell r="F189">
            <v>-141</v>
          </cell>
          <cell r="G189">
            <v>-212</v>
          </cell>
          <cell r="H189">
            <v>-283</v>
          </cell>
          <cell r="I189">
            <v>-353</v>
          </cell>
          <cell r="J189">
            <v>-424</v>
          </cell>
          <cell r="K189">
            <v>-70</v>
          </cell>
          <cell r="L189">
            <v>-141</v>
          </cell>
          <cell r="M189">
            <v>-212</v>
          </cell>
          <cell r="N189">
            <v>-283</v>
          </cell>
          <cell r="O189">
            <v>-353</v>
          </cell>
          <cell r="P189">
            <v>-255.30769230769232</v>
          </cell>
        </row>
        <row r="190">
          <cell r="A190" t="str">
            <v>23737</v>
          </cell>
          <cell r="B190" t="str">
            <v xml:space="preserve"> Int Accr 6.25%-Bonds 2034 </v>
          </cell>
          <cell r="C190">
            <v>-448</v>
          </cell>
          <cell r="D190">
            <v>-896</v>
          </cell>
          <cell r="E190">
            <v>-1344</v>
          </cell>
          <cell r="F190">
            <v>-1791</v>
          </cell>
          <cell r="G190">
            <v>-2239</v>
          </cell>
          <cell r="H190">
            <v>-2687</v>
          </cell>
          <cell r="I190">
            <v>-448</v>
          </cell>
          <cell r="J190">
            <v>-896</v>
          </cell>
          <cell r="K190">
            <v>-1344</v>
          </cell>
          <cell r="L190">
            <v>-1791</v>
          </cell>
          <cell r="M190">
            <v>-2239</v>
          </cell>
          <cell r="N190">
            <v>-2687</v>
          </cell>
          <cell r="O190">
            <v>-448</v>
          </cell>
          <cell r="P190">
            <v>-1481.3846153846155</v>
          </cell>
        </row>
        <row r="191">
          <cell r="A191" t="str">
            <v>23739</v>
          </cell>
          <cell r="B191" t="str">
            <v xml:space="preserve"> Int Accr $75M 1996 Series @ 6%</v>
          </cell>
          <cell r="C191">
            <v>-354</v>
          </cell>
          <cell r="D191">
            <v>-720</v>
          </cell>
          <cell r="E191">
            <v>-1086</v>
          </cell>
          <cell r="F191">
            <v>-1451</v>
          </cell>
          <cell r="G191">
            <v>-1817</v>
          </cell>
          <cell r="H191">
            <v>-2183</v>
          </cell>
          <cell r="I191">
            <v>-355</v>
          </cell>
          <cell r="J191">
            <v>-721</v>
          </cell>
          <cell r="K191">
            <v>-1087</v>
          </cell>
          <cell r="L191">
            <v>-1452</v>
          </cell>
          <cell r="M191">
            <v>-1818</v>
          </cell>
          <cell r="N191">
            <v>-2184</v>
          </cell>
          <cell r="O191">
            <v>-355</v>
          </cell>
          <cell r="P191">
            <v>-1198.6923076923076</v>
          </cell>
        </row>
        <row r="192">
          <cell r="A192" t="str">
            <v>23740</v>
          </cell>
          <cell r="B192" t="str">
            <v xml:space="preserve"> Misc Interest Payable</v>
          </cell>
          <cell r="C192">
            <v>-172</v>
          </cell>
          <cell r="D192">
            <v>-172</v>
          </cell>
          <cell r="E192">
            <v>-172</v>
          </cell>
          <cell r="F192">
            <v>-172</v>
          </cell>
          <cell r="G192">
            <v>-172</v>
          </cell>
          <cell r="H192">
            <v>-172</v>
          </cell>
          <cell r="I192">
            <v>-172</v>
          </cell>
          <cell r="J192">
            <v>-172</v>
          </cell>
          <cell r="K192">
            <v>-172</v>
          </cell>
          <cell r="L192">
            <v>-172</v>
          </cell>
          <cell r="M192">
            <v>-172</v>
          </cell>
          <cell r="N192">
            <v>-172</v>
          </cell>
          <cell r="O192">
            <v>-172</v>
          </cell>
          <cell r="P192">
            <v>-172</v>
          </cell>
        </row>
        <row r="193">
          <cell r="A193" t="str">
            <v>23744</v>
          </cell>
          <cell r="B193" t="str">
            <v>Int Accr 2001 Bonds @5.94% - $38M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A194" t="str">
            <v>23746</v>
          </cell>
          <cell r="B194" t="str">
            <v>Int Accr 2012 Bonds @6.875%-$210M</v>
          </cell>
          <cell r="C194">
            <v>-602</v>
          </cell>
          <cell r="D194">
            <v>-1806</v>
          </cell>
          <cell r="E194">
            <v>-3009</v>
          </cell>
          <cell r="F194">
            <v>-4212</v>
          </cell>
          <cell r="G194">
            <v>-5415</v>
          </cell>
          <cell r="H194">
            <v>-6618</v>
          </cell>
          <cell r="I194">
            <v>-603</v>
          </cell>
          <cell r="J194">
            <v>-1806</v>
          </cell>
          <cell r="K194">
            <v>-3009</v>
          </cell>
          <cell r="L194">
            <v>-4212</v>
          </cell>
          <cell r="M194">
            <v>-5415</v>
          </cell>
          <cell r="N194">
            <v>-6618</v>
          </cell>
          <cell r="O194">
            <v>-602</v>
          </cell>
          <cell r="P194">
            <v>-3379</v>
          </cell>
        </row>
        <row r="195">
          <cell r="A195" t="str">
            <v>23747</v>
          </cell>
          <cell r="B195" t="str">
            <v>Int Accr 2013 Bonds @5.1%-$60.685M</v>
          </cell>
          <cell r="C195">
            <v>-774</v>
          </cell>
          <cell r="D195">
            <v>-1032</v>
          </cell>
          <cell r="E195">
            <v>-1290</v>
          </cell>
          <cell r="F195">
            <v>-1548</v>
          </cell>
          <cell r="G195">
            <v>-258</v>
          </cell>
          <cell r="H195">
            <v>-516</v>
          </cell>
          <cell r="I195">
            <v>-773</v>
          </cell>
          <cell r="J195">
            <v>-1031</v>
          </cell>
          <cell r="K195">
            <v>-1289</v>
          </cell>
          <cell r="L195">
            <v>-1547</v>
          </cell>
          <cell r="M195">
            <v>-257</v>
          </cell>
          <cell r="N195">
            <v>-515</v>
          </cell>
          <cell r="O195">
            <v>-773</v>
          </cell>
          <cell r="P195">
            <v>-892.53846153846155</v>
          </cell>
        </row>
        <row r="196">
          <cell r="A196" t="str">
            <v>23748</v>
          </cell>
          <cell r="B196" t="str">
            <v>Int Accr 2023 Bonds @5.5%-86.4M</v>
          </cell>
          <cell r="C196">
            <v>-1188</v>
          </cell>
          <cell r="D196">
            <v>-1584</v>
          </cell>
          <cell r="E196">
            <v>-1980</v>
          </cell>
          <cell r="F196">
            <v>-2376</v>
          </cell>
          <cell r="G196">
            <v>-396</v>
          </cell>
          <cell r="H196">
            <v>-792</v>
          </cell>
          <cell r="I196">
            <v>-1188</v>
          </cell>
          <cell r="J196">
            <v>-1584</v>
          </cell>
          <cell r="K196">
            <v>-1980</v>
          </cell>
          <cell r="L196">
            <v>-2376</v>
          </cell>
          <cell r="M196">
            <v>-396</v>
          </cell>
          <cell r="N196">
            <v>-792</v>
          </cell>
          <cell r="O196">
            <v>-1188</v>
          </cell>
          <cell r="P196">
            <v>-1370.7692307692307</v>
          </cell>
        </row>
        <row r="197">
          <cell r="A197" t="str">
            <v>23749</v>
          </cell>
          <cell r="B197" t="str">
            <v>Int Accr 2012 Bond @ 6.375%-$330M</v>
          </cell>
          <cell r="C197">
            <v>-7889</v>
          </cell>
          <cell r="D197">
            <v>-9643</v>
          </cell>
          <cell r="E197">
            <v>-877</v>
          </cell>
          <cell r="F197">
            <v>-2630</v>
          </cell>
          <cell r="G197">
            <v>-4383</v>
          </cell>
          <cell r="H197">
            <v>-6136</v>
          </cell>
          <cell r="I197">
            <v>-7890</v>
          </cell>
          <cell r="J197">
            <v>-9643</v>
          </cell>
          <cell r="K197">
            <v>-878</v>
          </cell>
          <cell r="L197">
            <v>-2631</v>
          </cell>
          <cell r="M197">
            <v>-4384</v>
          </cell>
          <cell r="N197">
            <v>-6137</v>
          </cell>
          <cell r="O197">
            <v>-7890</v>
          </cell>
          <cell r="P197">
            <v>-5462.3846153846152</v>
          </cell>
        </row>
        <row r="198">
          <cell r="A198" t="str">
            <v>23750</v>
          </cell>
          <cell r="B198" t="str">
            <v>Int Accr 2007 Bond @ 5.375%-$125M</v>
          </cell>
          <cell r="C198">
            <v>-2520</v>
          </cell>
          <cell r="D198">
            <v>-3080</v>
          </cell>
          <cell r="E198">
            <v>-280</v>
          </cell>
          <cell r="F198">
            <v>-840</v>
          </cell>
          <cell r="G198">
            <v>-1400</v>
          </cell>
          <cell r="H198">
            <v>-1960</v>
          </cell>
          <cell r="I198">
            <v>-2520</v>
          </cell>
          <cell r="J198">
            <v>-3080</v>
          </cell>
          <cell r="K198">
            <v>-280</v>
          </cell>
          <cell r="L198">
            <v>-840</v>
          </cell>
          <cell r="M198">
            <v>-1400</v>
          </cell>
          <cell r="N198">
            <v>-1960</v>
          </cell>
          <cell r="O198">
            <v>-2520</v>
          </cell>
          <cell r="P198">
            <v>-1744.6153846153845</v>
          </cell>
        </row>
        <row r="199">
          <cell r="A199" t="str">
            <v>23751</v>
          </cell>
          <cell r="B199" t="str">
            <v>Int Accr 2016 Bonds @ 6.25% - $250M</v>
          </cell>
          <cell r="C199">
            <v>-3255</v>
          </cell>
          <cell r="D199">
            <v>-4557</v>
          </cell>
          <cell r="E199">
            <v>-5859</v>
          </cell>
          <cell r="F199">
            <v>-7161</v>
          </cell>
          <cell r="G199">
            <v>-651</v>
          </cell>
          <cell r="H199">
            <v>-1953</v>
          </cell>
          <cell r="I199">
            <v>-3256</v>
          </cell>
          <cell r="J199">
            <v>-4558</v>
          </cell>
          <cell r="K199">
            <v>-5860</v>
          </cell>
          <cell r="L199">
            <v>-7162</v>
          </cell>
          <cell r="M199">
            <v>-652</v>
          </cell>
          <cell r="N199">
            <v>-1954</v>
          </cell>
          <cell r="O199">
            <v>-3256</v>
          </cell>
          <cell r="P199">
            <v>-3856.4615384615386</v>
          </cell>
        </row>
        <row r="200">
          <cell r="A200" t="str">
            <v>23790</v>
          </cell>
          <cell r="B200" t="str">
            <v>Int Accr Base Rate Loan</v>
          </cell>
          <cell r="C200">
            <v>-3</v>
          </cell>
          <cell r="D200">
            <v>-3</v>
          </cell>
          <cell r="E200">
            <v>-3</v>
          </cell>
          <cell r="F200">
            <v>-3</v>
          </cell>
          <cell r="G200">
            <v>-3</v>
          </cell>
          <cell r="H200">
            <v>-3</v>
          </cell>
          <cell r="I200">
            <v>-3</v>
          </cell>
          <cell r="J200">
            <v>-3</v>
          </cell>
          <cell r="K200">
            <v>-3</v>
          </cell>
          <cell r="L200">
            <v>-3</v>
          </cell>
          <cell r="M200">
            <v>-3</v>
          </cell>
          <cell r="N200">
            <v>-3</v>
          </cell>
          <cell r="O200">
            <v>-3</v>
          </cell>
          <cell r="P200">
            <v>-3</v>
          </cell>
        </row>
        <row r="201">
          <cell r="A201" t="str">
            <v>23791</v>
          </cell>
          <cell r="B201" t="str">
            <v>Int Accr LIBOR Loan</v>
          </cell>
          <cell r="C201">
            <v>-159</v>
          </cell>
          <cell r="D201">
            <v>-349</v>
          </cell>
          <cell r="E201">
            <v>-349</v>
          </cell>
          <cell r="F201">
            <v>-349</v>
          </cell>
          <cell r="G201">
            <v>-349</v>
          </cell>
          <cell r="H201">
            <v>-349</v>
          </cell>
          <cell r="I201">
            <v>-349</v>
          </cell>
          <cell r="J201">
            <v>-349</v>
          </cell>
          <cell r="K201">
            <v>-349</v>
          </cell>
          <cell r="L201">
            <v>-349</v>
          </cell>
          <cell r="M201">
            <v>-349</v>
          </cell>
          <cell r="N201">
            <v>-349</v>
          </cell>
          <cell r="O201">
            <v>-349</v>
          </cell>
          <cell r="P201">
            <v>-334.38461538461536</v>
          </cell>
        </row>
        <row r="202">
          <cell r="A202" t="str">
            <v>23799</v>
          </cell>
          <cell r="B202" t="str">
            <v xml:space="preserve"> Int Accr Def Revenue - 1999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</row>
        <row r="203">
          <cell r="A203" t="str">
            <v>238</v>
          </cell>
          <cell r="B203" t="str">
            <v>Dividends Payable</v>
          </cell>
          <cell r="C203">
            <v>0</v>
          </cell>
          <cell r="D203">
            <v>-33733</v>
          </cell>
          <cell r="E203">
            <v>0</v>
          </cell>
          <cell r="F203">
            <v>0</v>
          </cell>
          <cell r="G203">
            <v>-19936</v>
          </cell>
          <cell r="H203">
            <v>0</v>
          </cell>
          <cell r="I203">
            <v>0</v>
          </cell>
          <cell r="J203">
            <v>-32726</v>
          </cell>
          <cell r="K203">
            <v>0</v>
          </cell>
          <cell r="L203">
            <v>0</v>
          </cell>
          <cell r="M203">
            <v>-60003</v>
          </cell>
          <cell r="N203">
            <v>0</v>
          </cell>
          <cell r="O203">
            <v>0</v>
          </cell>
          <cell r="P203">
            <v>-11261.384615384615</v>
          </cell>
        </row>
        <row r="204">
          <cell r="A204" t="str">
            <v>23801</v>
          </cell>
          <cell r="B204" t="str">
            <v xml:space="preserve"> Dividend Declared-Common Stock</v>
          </cell>
          <cell r="C204">
            <v>0</v>
          </cell>
          <cell r="D204">
            <v>-33733</v>
          </cell>
          <cell r="E204">
            <v>0</v>
          </cell>
          <cell r="F204">
            <v>0</v>
          </cell>
          <cell r="G204">
            <v>-19936</v>
          </cell>
          <cell r="H204">
            <v>0</v>
          </cell>
          <cell r="I204">
            <v>0</v>
          </cell>
          <cell r="J204">
            <v>-32726</v>
          </cell>
          <cell r="K204">
            <v>0</v>
          </cell>
          <cell r="L204">
            <v>0</v>
          </cell>
          <cell r="M204">
            <v>-60003</v>
          </cell>
          <cell r="N204">
            <v>0</v>
          </cell>
          <cell r="O204">
            <v>0</v>
          </cell>
          <cell r="P204">
            <v>-11261.384615384615</v>
          </cell>
        </row>
        <row r="205">
          <cell r="A205" t="str">
            <v>241</v>
          </cell>
          <cell r="B205" t="str">
            <v>Tax Collections Payable</v>
          </cell>
          <cell r="C205">
            <v>-5350</v>
          </cell>
          <cell r="D205">
            <v>-6730</v>
          </cell>
          <cell r="E205">
            <v>-4522</v>
          </cell>
          <cell r="F205">
            <v>-4671</v>
          </cell>
          <cell r="G205">
            <v>-4556</v>
          </cell>
          <cell r="H205">
            <v>-5022</v>
          </cell>
          <cell r="I205">
            <v>-5932</v>
          </cell>
          <cell r="J205">
            <v>-6174</v>
          </cell>
          <cell r="K205">
            <v>-5858</v>
          </cell>
          <cell r="L205">
            <v>-7461</v>
          </cell>
          <cell r="M205">
            <v>-5134</v>
          </cell>
          <cell r="N205">
            <v>-4388</v>
          </cell>
          <cell r="O205">
            <v>-4356</v>
          </cell>
          <cell r="P205">
            <v>-5396.4615384615381</v>
          </cell>
        </row>
        <row r="206">
          <cell r="A206" t="str">
            <v>242</v>
          </cell>
          <cell r="B206" t="str">
            <v>Current &amp; Accrued Liabilities</v>
          </cell>
          <cell r="C206">
            <v>-11481</v>
          </cell>
          <cell r="D206">
            <v>-11539</v>
          </cell>
          <cell r="E206">
            <v>-11580</v>
          </cell>
          <cell r="F206">
            <v>-11622</v>
          </cell>
          <cell r="G206">
            <v>-11663</v>
          </cell>
          <cell r="H206">
            <v>-11705</v>
          </cell>
          <cell r="I206">
            <v>-11746</v>
          </cell>
          <cell r="J206">
            <v>-11787</v>
          </cell>
          <cell r="K206">
            <v>-11829</v>
          </cell>
          <cell r="L206">
            <v>-11870</v>
          </cell>
          <cell r="M206">
            <v>-11912</v>
          </cell>
          <cell r="N206">
            <v>-11953</v>
          </cell>
          <cell r="O206">
            <v>-11995</v>
          </cell>
          <cell r="P206">
            <v>-11744.76923076923</v>
          </cell>
        </row>
        <row r="207">
          <cell r="A207" t="str">
            <v>24202</v>
          </cell>
          <cell r="B207" t="str">
            <v xml:space="preserve"> Current Liab Vacations</v>
          </cell>
          <cell r="C207">
            <v>-11481</v>
          </cell>
          <cell r="D207">
            <v>-11539</v>
          </cell>
          <cell r="E207">
            <v>-11580</v>
          </cell>
          <cell r="F207">
            <v>-11622</v>
          </cell>
          <cell r="G207">
            <v>-11663</v>
          </cell>
          <cell r="H207">
            <v>-11705</v>
          </cell>
          <cell r="I207">
            <v>-11746</v>
          </cell>
          <cell r="J207">
            <v>-11787</v>
          </cell>
          <cell r="K207">
            <v>-11829</v>
          </cell>
          <cell r="L207">
            <v>-11870</v>
          </cell>
          <cell r="M207">
            <v>-11912</v>
          </cell>
          <cell r="N207">
            <v>-11953</v>
          </cell>
          <cell r="O207">
            <v>-11995</v>
          </cell>
          <cell r="P207">
            <v>-11744.76923076923</v>
          </cell>
        </row>
        <row r="208">
          <cell r="A208" t="str">
            <v>24296</v>
          </cell>
          <cell r="B208" t="str">
            <v>Revenue Refund 1998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A209" t="str">
            <v>24299</v>
          </cell>
          <cell r="B209" t="str">
            <v>Revenue Refund 1999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 t="str">
            <v>245</v>
          </cell>
          <cell r="B210" t="str">
            <v>Derivative</v>
          </cell>
          <cell r="C210">
            <v>-17004</v>
          </cell>
          <cell r="D210">
            <v>-14670</v>
          </cell>
          <cell r="E210">
            <v>-11664</v>
          </cell>
          <cell r="F210">
            <v>-9573</v>
          </cell>
          <cell r="G210">
            <v>-8680</v>
          </cell>
          <cell r="H210">
            <v>-6979</v>
          </cell>
          <cell r="I210">
            <v>-5550</v>
          </cell>
          <cell r="J210">
            <v>-4268</v>
          </cell>
          <cell r="K210">
            <v>-3888</v>
          </cell>
          <cell r="L210">
            <v>-3211</v>
          </cell>
          <cell r="M210">
            <v>-2174</v>
          </cell>
          <cell r="N210">
            <v>-1170</v>
          </cell>
          <cell r="O210">
            <v>-887</v>
          </cell>
          <cell r="P210">
            <v>-6901.3846153846152</v>
          </cell>
        </row>
        <row r="211">
          <cell r="A211" t="str">
            <v>24501</v>
          </cell>
          <cell r="B211" t="str">
            <v xml:space="preserve"> Deferred Credit - Derivative</v>
          </cell>
          <cell r="C211">
            <v>-11631</v>
          </cell>
          <cell r="D211">
            <v>-10089</v>
          </cell>
          <cell r="E211">
            <v>-8110</v>
          </cell>
          <cell r="F211">
            <v>-6891</v>
          </cell>
          <cell r="G211">
            <v>-6246</v>
          </cell>
          <cell r="H211">
            <v>-5026</v>
          </cell>
          <cell r="I211">
            <v>-4001</v>
          </cell>
          <cell r="J211">
            <v>-3080</v>
          </cell>
          <cell r="K211">
            <v>-2806</v>
          </cell>
          <cell r="L211">
            <v>-2317</v>
          </cell>
          <cell r="M211">
            <v>-1569</v>
          </cell>
          <cell r="N211">
            <v>-844</v>
          </cell>
          <cell r="O211">
            <v>-640</v>
          </cell>
          <cell r="P211">
            <v>-4865.3846153846152</v>
          </cell>
        </row>
        <row r="212">
          <cell r="A212" t="str">
            <v>24502</v>
          </cell>
          <cell r="B212" t="str">
            <v xml:space="preserve"> Deferred Credit - Reg Derivative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</row>
        <row r="213">
          <cell r="A213" t="str">
            <v>24503</v>
          </cell>
          <cell r="B213" t="str">
            <v xml:space="preserve"> Deferred Credit - Reg Tax Liability</v>
          </cell>
          <cell r="C213">
            <v>-4733</v>
          </cell>
          <cell r="D213">
            <v>-4084</v>
          </cell>
          <cell r="E213">
            <v>-3247</v>
          </cell>
          <cell r="F213">
            <v>-2665</v>
          </cell>
          <cell r="G213">
            <v>-2416</v>
          </cell>
          <cell r="H213">
            <v>-1943</v>
          </cell>
          <cell r="I213">
            <v>-1545</v>
          </cell>
          <cell r="J213">
            <v>-1188</v>
          </cell>
          <cell r="K213">
            <v>-1082</v>
          </cell>
          <cell r="L213">
            <v>-894</v>
          </cell>
          <cell r="M213">
            <v>-605</v>
          </cell>
          <cell r="N213">
            <v>-326</v>
          </cell>
          <cell r="O213">
            <v>-247</v>
          </cell>
          <cell r="P213">
            <v>-1921.1538461538462</v>
          </cell>
        </row>
        <row r="214">
          <cell r="A214" t="str">
            <v>24504</v>
          </cell>
          <cell r="B214" t="str">
            <v xml:space="preserve"> Deferred Credit - Long Term Derivative</v>
          </cell>
          <cell r="C214">
            <v>-640</v>
          </cell>
          <cell r="D214">
            <v>-497</v>
          </cell>
          <cell r="E214">
            <v>-307</v>
          </cell>
          <cell r="F214">
            <v>-17</v>
          </cell>
          <cell r="G214">
            <v>-18</v>
          </cell>
          <cell r="H214">
            <v>-10</v>
          </cell>
          <cell r="I214">
            <v>-4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 t="str">
            <v>24505</v>
          </cell>
          <cell r="B215" t="str">
            <v xml:space="preserve"> Deferred Credit - Reg LT Derivative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 t="str">
            <v>246</v>
          </cell>
          <cell r="B216" t="str">
            <v>Sales Taxes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</row>
        <row r="217">
          <cell r="A217" t="str">
            <v>253</v>
          </cell>
          <cell r="B217" t="str">
            <v>Other Deferred Credits</v>
          </cell>
          <cell r="C217">
            <v>-26454</v>
          </cell>
          <cell r="D217">
            <v>-25843</v>
          </cell>
          <cell r="E217">
            <v>-24988</v>
          </cell>
          <cell r="F217">
            <v>-22484</v>
          </cell>
          <cell r="G217">
            <v>-21748</v>
          </cell>
          <cell r="H217">
            <v>-20999</v>
          </cell>
          <cell r="I217">
            <v>-20088</v>
          </cell>
          <cell r="J217">
            <v>-19344</v>
          </cell>
          <cell r="K217">
            <v>-18598</v>
          </cell>
          <cell r="L217">
            <v>-17933</v>
          </cell>
          <cell r="M217">
            <v>-17170</v>
          </cell>
          <cell r="N217">
            <v>-16567</v>
          </cell>
          <cell r="O217">
            <v>-16095</v>
          </cell>
          <cell r="P217">
            <v>-20639.307692307691</v>
          </cell>
        </row>
        <row r="218">
          <cell r="A218" t="str">
            <v>25300</v>
          </cell>
          <cell r="B218" t="str">
            <v xml:space="preserve"> Deferred Credits - All other (derived)</v>
          </cell>
          <cell r="C218">
            <v>-19567</v>
          </cell>
          <cell r="D218">
            <v>-19040</v>
          </cell>
          <cell r="E218">
            <v>-18524</v>
          </cell>
          <cell r="F218">
            <v>-18104</v>
          </cell>
          <cell r="G218">
            <v>-17452</v>
          </cell>
          <cell r="H218">
            <v>-16787</v>
          </cell>
          <cell r="I218">
            <v>-16175</v>
          </cell>
          <cell r="J218">
            <v>-15515</v>
          </cell>
          <cell r="K218">
            <v>-14853</v>
          </cell>
          <cell r="L218">
            <v>-14272</v>
          </cell>
          <cell r="M218">
            <v>-13593</v>
          </cell>
          <cell r="N218">
            <v>-13074</v>
          </cell>
          <cell r="O218">
            <v>-12686</v>
          </cell>
          <cell r="P218">
            <v>-16126.307692307691</v>
          </cell>
        </row>
        <row r="219">
          <cell r="A219" t="str">
            <v>25301</v>
          </cell>
          <cell r="B219" t="str">
            <v xml:space="preserve"> Miscellaneous Deferred Credits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 t="str">
            <v>25307</v>
          </cell>
          <cell r="B220" t="str">
            <v xml:space="preserve"> Deferred Tenants Rent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A221" t="str">
            <v>25321</v>
          </cell>
          <cell r="B221" t="str">
            <v xml:space="preserve"> Deferred Lease Pmts Utility</v>
          </cell>
          <cell r="C221">
            <v>-3427</v>
          </cell>
          <cell r="D221">
            <v>-3386</v>
          </cell>
          <cell r="E221">
            <v>-3345</v>
          </cell>
          <cell r="F221">
            <v>-3304</v>
          </cell>
          <cell r="G221">
            <v>-3263</v>
          </cell>
          <cell r="H221">
            <v>-3222</v>
          </cell>
          <cell r="I221">
            <v>-3181</v>
          </cell>
          <cell r="J221">
            <v>-3140</v>
          </cell>
          <cell r="K221">
            <v>-3099</v>
          </cell>
          <cell r="L221">
            <v>-3058</v>
          </cell>
          <cell r="M221">
            <v>-3017</v>
          </cell>
          <cell r="N221">
            <v>-2976</v>
          </cell>
          <cell r="O221">
            <v>-2935</v>
          </cell>
          <cell r="P221">
            <v>-3181</v>
          </cell>
        </row>
        <row r="222">
          <cell r="A222" t="str">
            <v>25322</v>
          </cell>
          <cell r="B222" t="str">
            <v xml:space="preserve"> Def Lease Pmts Non-Utility</v>
          </cell>
          <cell r="C222">
            <v>-1050</v>
          </cell>
          <cell r="D222">
            <v>-1007</v>
          </cell>
          <cell r="E222">
            <v>-964</v>
          </cell>
          <cell r="F222">
            <v>-921</v>
          </cell>
          <cell r="G222">
            <v>-878</v>
          </cell>
          <cell r="H222">
            <v>-835</v>
          </cell>
          <cell r="I222">
            <v>-792</v>
          </cell>
          <cell r="J222">
            <v>-749</v>
          </cell>
          <cell r="K222">
            <v>-706</v>
          </cell>
          <cell r="L222">
            <v>-663</v>
          </cell>
          <cell r="M222">
            <v>-620</v>
          </cell>
          <cell r="N222">
            <v>-577</v>
          </cell>
          <cell r="O222">
            <v>-534</v>
          </cell>
          <cell r="P222">
            <v>-792</v>
          </cell>
        </row>
        <row r="223">
          <cell r="A223" t="str">
            <v>25324</v>
          </cell>
          <cell r="B223" t="str">
            <v xml:space="preserve"> Contract Retentions</v>
          </cell>
          <cell r="C223">
            <v>-2410</v>
          </cell>
          <cell r="D223">
            <v>-2410</v>
          </cell>
          <cell r="E223">
            <v>-2155</v>
          </cell>
          <cell r="F223">
            <v>-155</v>
          </cell>
          <cell r="G223">
            <v>-155</v>
          </cell>
          <cell r="H223">
            <v>-155</v>
          </cell>
          <cell r="I223">
            <v>60</v>
          </cell>
          <cell r="J223">
            <v>60</v>
          </cell>
          <cell r="K223">
            <v>60</v>
          </cell>
          <cell r="L223">
            <v>60</v>
          </cell>
          <cell r="M223">
            <v>60</v>
          </cell>
          <cell r="N223">
            <v>60</v>
          </cell>
          <cell r="O223">
            <v>60</v>
          </cell>
          <cell r="P223">
            <v>-540</v>
          </cell>
        </row>
        <row r="224">
          <cell r="A224" t="str">
            <v>25351</v>
          </cell>
          <cell r="B224" t="str">
            <v xml:space="preserve"> Derivative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 t="str">
            <v>254</v>
          </cell>
          <cell r="B225" t="str">
            <v>Regulatory Liabilities</v>
          </cell>
          <cell r="C225">
            <v>-39584</v>
          </cell>
          <cell r="D225">
            <v>-38467</v>
          </cell>
          <cell r="E225">
            <v>-37009</v>
          </cell>
          <cell r="F225">
            <v>-35500</v>
          </cell>
          <cell r="G225">
            <v>-36806</v>
          </cell>
          <cell r="H225">
            <v>-33468</v>
          </cell>
          <cell r="I225">
            <v>-32804</v>
          </cell>
          <cell r="J225">
            <v>-32283</v>
          </cell>
          <cell r="K225">
            <v>-31800</v>
          </cell>
          <cell r="L225">
            <v>-31370</v>
          </cell>
          <cell r="M225">
            <v>-30612</v>
          </cell>
          <cell r="N225">
            <v>-29609</v>
          </cell>
          <cell r="O225">
            <v>-28667</v>
          </cell>
          <cell r="P225">
            <v>-33690.692307692305</v>
          </cell>
        </row>
        <row r="226">
          <cell r="A226" t="str">
            <v>25400</v>
          </cell>
          <cell r="B226" t="str">
            <v xml:space="preserve"> Regulatory Liab/FAS109 Inc Taxes</v>
          </cell>
          <cell r="C226">
            <v>-26416</v>
          </cell>
          <cell r="D226">
            <v>-26163</v>
          </cell>
          <cell r="E226">
            <v>-25911</v>
          </cell>
          <cell r="F226">
            <v>-25659</v>
          </cell>
          <cell r="G226">
            <v>-25407</v>
          </cell>
          <cell r="H226">
            <v>-25155</v>
          </cell>
          <cell r="I226">
            <v>-24903</v>
          </cell>
          <cell r="J226">
            <v>-24651</v>
          </cell>
          <cell r="K226">
            <v>-24399</v>
          </cell>
          <cell r="L226">
            <v>-24147</v>
          </cell>
          <cell r="M226">
            <v>-23895</v>
          </cell>
          <cell r="N226">
            <v>-23643</v>
          </cell>
          <cell r="O226">
            <v>-23391</v>
          </cell>
          <cell r="P226">
            <v>-24903.076923076922</v>
          </cell>
        </row>
        <row r="227">
          <cell r="A227" t="str">
            <v>25401</v>
          </cell>
          <cell r="B227" t="str">
            <v>All  Other Regulatory Liabilities (derived)</v>
          </cell>
          <cell r="C227">
            <v>-3914</v>
          </cell>
          <cell r="D227">
            <v>-3937</v>
          </cell>
          <cell r="E227">
            <v>-3875</v>
          </cell>
          <cell r="F227">
            <v>-3812</v>
          </cell>
          <cell r="G227">
            <v>-3748</v>
          </cell>
          <cell r="H227">
            <v>-4166</v>
          </cell>
          <cell r="I227">
            <v>-4097</v>
          </cell>
          <cell r="J227">
            <v>-4029</v>
          </cell>
          <cell r="K227">
            <v>-3959</v>
          </cell>
          <cell r="L227">
            <v>-3891</v>
          </cell>
          <cell r="M227">
            <v>-3829</v>
          </cell>
          <cell r="N227">
            <v>-3769</v>
          </cell>
          <cell r="O227">
            <v>-3700</v>
          </cell>
          <cell r="P227">
            <v>-3902</v>
          </cell>
        </row>
        <row r="228">
          <cell r="A228" t="str">
            <v>25432</v>
          </cell>
          <cell r="B228" t="str">
            <v xml:space="preserve"> Deferred Conservation</v>
          </cell>
          <cell r="C228">
            <v>-2126</v>
          </cell>
          <cell r="D228">
            <v>-1904</v>
          </cell>
          <cell r="E228">
            <v>-1559</v>
          </cell>
          <cell r="F228">
            <v>-1159</v>
          </cell>
          <cell r="G228">
            <v>-809</v>
          </cell>
          <cell r="H228">
            <v>-676</v>
          </cell>
          <cell r="I228">
            <v>-726</v>
          </cell>
          <cell r="J228">
            <v>-864</v>
          </cell>
          <cell r="K228">
            <v>-1018</v>
          </cell>
          <cell r="L228">
            <v>-1217</v>
          </cell>
          <cell r="M228">
            <v>-1273</v>
          </cell>
          <cell r="N228">
            <v>-1152</v>
          </cell>
          <cell r="O228">
            <v>-1006</v>
          </cell>
          <cell r="P228">
            <v>-1191.4615384615386</v>
          </cell>
        </row>
        <row r="229">
          <cell r="A229" t="str">
            <v>25433</v>
          </cell>
          <cell r="B229" t="str">
            <v xml:space="preserve"> Deferred Fuel - Retail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-2755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-211.92307692307693</v>
          </cell>
        </row>
        <row r="230">
          <cell r="A230" t="str">
            <v>25434</v>
          </cell>
          <cell r="B230" t="str">
            <v xml:space="preserve"> Deferred Capacity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-180</v>
          </cell>
          <cell r="O230">
            <v>-305</v>
          </cell>
          <cell r="P230">
            <v>-37.307692307692307</v>
          </cell>
        </row>
        <row r="231">
          <cell r="A231" t="str">
            <v>25435</v>
          </cell>
          <cell r="B231" t="str">
            <v xml:space="preserve"> Deferred Fuel - Wholesale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</row>
        <row r="232">
          <cell r="A232" t="str">
            <v>25438</v>
          </cell>
          <cell r="B232" t="str">
            <v xml:space="preserve"> Deferred Environmental</v>
          </cell>
          <cell r="C232">
            <v>-7128</v>
          </cell>
          <cell r="D232">
            <v>-6463</v>
          </cell>
          <cell r="E232">
            <v>-5664</v>
          </cell>
          <cell r="F232">
            <v>-4870</v>
          </cell>
          <cell r="G232">
            <v>-4087</v>
          </cell>
          <cell r="H232">
            <v>-3471</v>
          </cell>
          <cell r="I232">
            <v>-3078</v>
          </cell>
          <cell r="J232">
            <v>-2739</v>
          </cell>
          <cell r="K232">
            <v>-2424</v>
          </cell>
          <cell r="L232">
            <v>-2115</v>
          </cell>
          <cell r="M232">
            <v>-1615</v>
          </cell>
          <cell r="N232">
            <v>-865</v>
          </cell>
          <cell r="O232">
            <v>-265</v>
          </cell>
          <cell r="P232">
            <v>-3444.9230769230771</v>
          </cell>
        </row>
        <row r="233">
          <cell r="A233" t="str">
            <v>255</v>
          </cell>
          <cell r="B233" t="str">
            <v>Deferred ITC</v>
          </cell>
          <cell r="C233">
            <v>-19599</v>
          </cell>
          <cell r="D233">
            <v>-19381</v>
          </cell>
          <cell r="E233">
            <v>-19163</v>
          </cell>
          <cell r="F233">
            <v>-18945</v>
          </cell>
          <cell r="G233">
            <v>-18726</v>
          </cell>
          <cell r="H233">
            <v>-18508</v>
          </cell>
          <cell r="I233">
            <v>-18290</v>
          </cell>
          <cell r="J233">
            <v>-18072</v>
          </cell>
          <cell r="K233">
            <v>-17853</v>
          </cell>
          <cell r="L233">
            <v>-17635</v>
          </cell>
          <cell r="M233">
            <v>-17416</v>
          </cell>
          <cell r="N233">
            <v>-17197</v>
          </cell>
          <cell r="O233">
            <v>-16979</v>
          </cell>
          <cell r="P233">
            <v>-18289.538461538461</v>
          </cell>
        </row>
        <row r="234">
          <cell r="A234" t="str">
            <v>25500</v>
          </cell>
          <cell r="B234" t="str">
            <v>All other deferred ITC (derived)</v>
          </cell>
          <cell r="C234">
            <v>-19594</v>
          </cell>
          <cell r="D234">
            <v>-19376</v>
          </cell>
          <cell r="E234">
            <v>-19158</v>
          </cell>
          <cell r="F234">
            <v>-18940</v>
          </cell>
          <cell r="G234">
            <v>-18721</v>
          </cell>
          <cell r="H234">
            <v>-18503</v>
          </cell>
          <cell r="I234">
            <v>-18285</v>
          </cell>
          <cell r="J234">
            <v>-18067</v>
          </cell>
          <cell r="K234">
            <v>-17848</v>
          </cell>
          <cell r="L234">
            <v>-17630</v>
          </cell>
          <cell r="M234">
            <v>-17412</v>
          </cell>
          <cell r="N234">
            <v>-17193</v>
          </cell>
          <cell r="O234">
            <v>-16975</v>
          </cell>
          <cell r="P234">
            <v>-18284.76923076923</v>
          </cell>
        </row>
        <row r="235">
          <cell r="A235" t="str">
            <v>25520</v>
          </cell>
          <cell r="B235" t="str">
            <v xml:space="preserve"> Accum Def ITC 3%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A236" t="str">
            <v>25570</v>
          </cell>
          <cell r="B236" t="str">
            <v xml:space="preserve"> Accum Def ITC Non-Utility</v>
          </cell>
          <cell r="C236">
            <v>-2</v>
          </cell>
          <cell r="D236">
            <v>-2</v>
          </cell>
          <cell r="E236">
            <v>-2</v>
          </cell>
          <cell r="F236">
            <v>-2</v>
          </cell>
          <cell r="G236">
            <v>-2</v>
          </cell>
          <cell r="H236">
            <v>-2</v>
          </cell>
          <cell r="I236">
            <v>-2</v>
          </cell>
          <cell r="J236">
            <v>-2</v>
          </cell>
          <cell r="K236">
            <v>-2</v>
          </cell>
          <cell r="L236">
            <v>-2</v>
          </cell>
          <cell r="M236">
            <v>-2</v>
          </cell>
          <cell r="N236">
            <v>-2</v>
          </cell>
          <cell r="O236">
            <v>-2</v>
          </cell>
          <cell r="P236">
            <v>-2</v>
          </cell>
        </row>
        <row r="237">
          <cell r="A237" t="str">
            <v>25571</v>
          </cell>
          <cell r="B237" t="str">
            <v xml:space="preserve"> Accum Def ITC Non-Utility</v>
          </cell>
          <cell r="C237">
            <v>-3</v>
          </cell>
          <cell r="D237">
            <v>-3</v>
          </cell>
          <cell r="E237">
            <v>-3</v>
          </cell>
          <cell r="F237">
            <v>-3</v>
          </cell>
          <cell r="G237">
            <v>-3</v>
          </cell>
          <cell r="H237">
            <v>-3</v>
          </cell>
          <cell r="I237">
            <v>-3</v>
          </cell>
          <cell r="J237">
            <v>-3</v>
          </cell>
          <cell r="K237">
            <v>-3</v>
          </cell>
          <cell r="L237">
            <v>-3</v>
          </cell>
          <cell r="M237">
            <v>-2</v>
          </cell>
          <cell r="N237">
            <v>-2</v>
          </cell>
          <cell r="O237">
            <v>-2</v>
          </cell>
          <cell r="P237">
            <v>-2.7692307692307692</v>
          </cell>
        </row>
        <row r="238">
          <cell r="A238" t="str">
            <v>256</v>
          </cell>
          <cell r="B238" t="str">
            <v>Deferred Credit PHFFU</v>
          </cell>
          <cell r="C238">
            <v>15</v>
          </cell>
          <cell r="D238">
            <v>15</v>
          </cell>
          <cell r="E238">
            <v>15</v>
          </cell>
          <cell r="F238">
            <v>15</v>
          </cell>
          <cell r="G238">
            <v>15</v>
          </cell>
          <cell r="H238">
            <v>15</v>
          </cell>
          <cell r="I238">
            <v>15</v>
          </cell>
          <cell r="J238">
            <v>15</v>
          </cell>
          <cell r="K238">
            <v>15</v>
          </cell>
          <cell r="L238">
            <v>15</v>
          </cell>
          <cell r="M238">
            <v>15</v>
          </cell>
          <cell r="N238">
            <v>15</v>
          </cell>
          <cell r="O238">
            <v>15</v>
          </cell>
          <cell r="P238">
            <v>15</v>
          </cell>
        </row>
        <row r="239">
          <cell r="A239" t="str">
            <v>257</v>
          </cell>
          <cell r="B239" t="str">
            <v>Unamortized Gain on LTD</v>
          </cell>
          <cell r="C239">
            <v>-4</v>
          </cell>
          <cell r="D239">
            <v>-4</v>
          </cell>
          <cell r="E239">
            <v>-4</v>
          </cell>
          <cell r="F239">
            <v>-4</v>
          </cell>
          <cell r="G239">
            <v>-4</v>
          </cell>
          <cell r="H239">
            <v>-4</v>
          </cell>
          <cell r="I239">
            <v>-3</v>
          </cell>
          <cell r="J239">
            <v>-3</v>
          </cell>
          <cell r="K239">
            <v>-3</v>
          </cell>
          <cell r="L239">
            <v>-3</v>
          </cell>
          <cell r="M239">
            <v>-3</v>
          </cell>
          <cell r="N239">
            <v>-3</v>
          </cell>
          <cell r="O239">
            <v>-2</v>
          </cell>
          <cell r="P239">
            <v>-3.3846153846153846</v>
          </cell>
        </row>
        <row r="240">
          <cell r="A240" t="str">
            <v>281</v>
          </cell>
          <cell r="B240" t="str">
            <v>Accumulated Deferred Taxes</v>
          </cell>
          <cell r="C240">
            <v>-10326</v>
          </cell>
          <cell r="D240">
            <v>-10326</v>
          </cell>
          <cell r="E240">
            <v>-10326</v>
          </cell>
          <cell r="F240">
            <v>-10326</v>
          </cell>
          <cell r="G240">
            <v>-10326</v>
          </cell>
          <cell r="H240">
            <v>-10326</v>
          </cell>
          <cell r="I240">
            <v>-10326</v>
          </cell>
          <cell r="J240">
            <v>-10326</v>
          </cell>
          <cell r="K240">
            <v>-10326</v>
          </cell>
          <cell r="L240">
            <v>-10326</v>
          </cell>
          <cell r="M240">
            <v>-10326</v>
          </cell>
          <cell r="N240">
            <v>-10326</v>
          </cell>
          <cell r="O240">
            <v>-10326</v>
          </cell>
          <cell r="P240">
            <v>-10326</v>
          </cell>
        </row>
        <row r="241">
          <cell r="A241" t="str">
            <v>282</v>
          </cell>
          <cell r="B241" t="str">
            <v>Accumulated Deferred Taxes</v>
          </cell>
          <cell r="C241">
            <v>-492250</v>
          </cell>
          <cell r="D241">
            <v>-492445</v>
          </cell>
          <cell r="E241">
            <v>-492640</v>
          </cell>
          <cell r="F241">
            <v>-492836</v>
          </cell>
          <cell r="G241">
            <v>-493031</v>
          </cell>
          <cell r="H241">
            <v>-493226</v>
          </cell>
          <cell r="I241">
            <v>-493421</v>
          </cell>
          <cell r="J241">
            <v>-493616</v>
          </cell>
          <cell r="K241">
            <v>-493812</v>
          </cell>
          <cell r="L241">
            <v>-494007</v>
          </cell>
          <cell r="M241">
            <v>-494202</v>
          </cell>
          <cell r="N241">
            <v>-494397</v>
          </cell>
          <cell r="O241">
            <v>-494592</v>
          </cell>
          <cell r="P241">
            <v>-493421.15384615387</v>
          </cell>
        </row>
        <row r="242">
          <cell r="A242" t="str">
            <v>28200</v>
          </cell>
          <cell r="B242" t="str">
            <v>All other accum Def. Taxes (derived)</v>
          </cell>
          <cell r="C242">
            <v>-464906</v>
          </cell>
          <cell r="D242">
            <v>-465218</v>
          </cell>
          <cell r="E242">
            <v>-465530</v>
          </cell>
          <cell r="F242">
            <v>-465843</v>
          </cell>
          <cell r="G242">
            <v>-466155</v>
          </cell>
          <cell r="H242">
            <v>-466467</v>
          </cell>
          <cell r="I242">
            <v>-466779</v>
          </cell>
          <cell r="J242">
            <v>-467091</v>
          </cell>
          <cell r="K242">
            <v>-467404</v>
          </cell>
          <cell r="L242">
            <v>-467716</v>
          </cell>
          <cell r="M242">
            <v>-468028</v>
          </cell>
          <cell r="N242">
            <v>-468340</v>
          </cell>
          <cell r="O242">
            <v>-468652</v>
          </cell>
          <cell r="P242">
            <v>-466779.15384615387</v>
          </cell>
        </row>
        <row r="243">
          <cell r="A243" t="str">
            <v>28225</v>
          </cell>
          <cell r="B243" t="str">
            <v>Deferred Taxes</v>
          </cell>
          <cell r="C243">
            <v>-27344</v>
          </cell>
          <cell r="D243">
            <v>-27227</v>
          </cell>
          <cell r="E243">
            <v>-27110</v>
          </cell>
          <cell r="F243">
            <v>-26993</v>
          </cell>
          <cell r="G243">
            <v>-26876</v>
          </cell>
          <cell r="H243">
            <v>-26759</v>
          </cell>
          <cell r="I243">
            <v>-26642</v>
          </cell>
          <cell r="J243">
            <v>-26525</v>
          </cell>
          <cell r="K243">
            <v>-26408</v>
          </cell>
          <cell r="L243">
            <v>-26291</v>
          </cell>
          <cell r="M243">
            <v>-26174</v>
          </cell>
          <cell r="N243">
            <v>-26057</v>
          </cell>
          <cell r="O243">
            <v>-25940</v>
          </cell>
          <cell r="P243">
            <v>-26642</v>
          </cell>
        </row>
        <row r="244">
          <cell r="A244" t="str">
            <v>283</v>
          </cell>
          <cell r="B244" t="str">
            <v>Accumulated Deferred Taxes</v>
          </cell>
          <cell r="C244">
            <v>23080</v>
          </cell>
          <cell r="D244">
            <v>25211</v>
          </cell>
          <cell r="E244">
            <v>27871</v>
          </cell>
          <cell r="F244">
            <v>28638</v>
          </cell>
          <cell r="G244">
            <v>30104</v>
          </cell>
          <cell r="H244">
            <v>29520</v>
          </cell>
          <cell r="I244">
            <v>29759</v>
          </cell>
          <cell r="J244">
            <v>27926</v>
          </cell>
          <cell r="K244">
            <v>26303</v>
          </cell>
          <cell r="L244">
            <v>28214</v>
          </cell>
          <cell r="M244">
            <v>28514</v>
          </cell>
          <cell r="N244">
            <v>29737</v>
          </cell>
          <cell r="O244">
            <v>32230</v>
          </cell>
          <cell r="P244">
            <v>28239</v>
          </cell>
        </row>
        <row r="245">
          <cell r="A245" t="str">
            <v>28300</v>
          </cell>
          <cell r="B245" t="str">
            <v>All other accum Def.Taxes (derived)</v>
          </cell>
          <cell r="C245">
            <v>35518</v>
          </cell>
          <cell r="D245">
            <v>38226</v>
          </cell>
          <cell r="E245">
            <v>41649</v>
          </cell>
          <cell r="F245">
            <v>42924</v>
          </cell>
          <cell r="G245">
            <v>44566</v>
          </cell>
          <cell r="H245">
            <v>44381</v>
          </cell>
          <cell r="I245">
            <v>44946</v>
          </cell>
          <cell r="J245">
            <v>43395</v>
          </cell>
          <cell r="K245">
            <v>41805</v>
          </cell>
          <cell r="L245">
            <v>43831</v>
          </cell>
          <cell r="M245">
            <v>44346</v>
          </cell>
          <cell r="N245">
            <v>45775</v>
          </cell>
          <cell r="O245">
            <v>48272</v>
          </cell>
          <cell r="P245">
            <v>43048.769230769234</v>
          </cell>
        </row>
        <row r="246">
          <cell r="A246" t="str">
            <v>28340</v>
          </cell>
          <cell r="B246" t="str">
            <v>DIT Other-FAS109 Inc Tax</v>
          </cell>
          <cell r="C246">
            <v>-17172</v>
          </cell>
          <cell r="D246">
            <v>-17098</v>
          </cell>
          <cell r="E246">
            <v>-17025</v>
          </cell>
          <cell r="F246">
            <v>-16951</v>
          </cell>
          <cell r="G246">
            <v>-16878</v>
          </cell>
          <cell r="H246">
            <v>-16804</v>
          </cell>
          <cell r="I246">
            <v>-16731</v>
          </cell>
          <cell r="J246">
            <v>-16657</v>
          </cell>
          <cell r="K246">
            <v>-16584</v>
          </cell>
          <cell r="L246">
            <v>-16510</v>
          </cell>
          <cell r="M246">
            <v>-16437</v>
          </cell>
          <cell r="N246">
            <v>-16363</v>
          </cell>
          <cell r="O246">
            <v>-16289</v>
          </cell>
          <cell r="P246">
            <v>-16730.692307692309</v>
          </cell>
        </row>
        <row r="247">
          <cell r="A247" t="str">
            <v>28341</v>
          </cell>
          <cell r="B247" t="str">
            <v>DIT ST - Deferred Derivative</v>
          </cell>
          <cell r="C247">
            <v>1536</v>
          </cell>
          <cell r="D247">
            <v>582</v>
          </cell>
          <cell r="E247">
            <v>463</v>
          </cell>
          <cell r="F247">
            <v>380</v>
          </cell>
          <cell r="G247">
            <v>344</v>
          </cell>
          <cell r="H247">
            <v>277</v>
          </cell>
          <cell r="I247">
            <v>220</v>
          </cell>
          <cell r="J247">
            <v>169</v>
          </cell>
          <cell r="K247">
            <v>154</v>
          </cell>
          <cell r="L247">
            <v>127</v>
          </cell>
          <cell r="M247">
            <v>86</v>
          </cell>
          <cell r="N247">
            <v>46</v>
          </cell>
          <cell r="O247">
            <v>35</v>
          </cell>
          <cell r="P247">
            <v>339.92307692307691</v>
          </cell>
        </row>
        <row r="248">
          <cell r="A248" t="str">
            <v>28342</v>
          </cell>
          <cell r="B248" t="str">
            <v>DIT FD - Deferred Derivative</v>
          </cell>
          <cell r="C248">
            <v>3198</v>
          </cell>
          <cell r="D248">
            <v>3501</v>
          </cell>
          <cell r="E248">
            <v>2784</v>
          </cell>
          <cell r="F248">
            <v>2285</v>
          </cell>
          <cell r="G248">
            <v>2072</v>
          </cell>
          <cell r="H248">
            <v>1666</v>
          </cell>
          <cell r="I248">
            <v>1324</v>
          </cell>
          <cell r="J248">
            <v>1019</v>
          </cell>
          <cell r="K248">
            <v>928</v>
          </cell>
          <cell r="L248">
            <v>766</v>
          </cell>
          <cell r="M248">
            <v>519</v>
          </cell>
          <cell r="N248">
            <v>279</v>
          </cell>
          <cell r="O248">
            <v>212</v>
          </cell>
          <cell r="P248">
            <v>1581</v>
          </cell>
        </row>
        <row r="249">
          <cell r="A249" t="str">
            <v>299</v>
          </cell>
          <cell r="B249" t="str">
            <v>Net Income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1">
          <cell r="B251" t="str">
            <v>Total Assets</v>
          </cell>
          <cell r="C251">
            <v>3743649</v>
          </cell>
          <cell r="D251">
            <v>3720773.6336899996</v>
          </cell>
          <cell r="E251">
            <v>3707434.6336899996</v>
          </cell>
          <cell r="F251">
            <v>3695810.6336899996</v>
          </cell>
          <cell r="G251">
            <v>3687933.6336899996</v>
          </cell>
          <cell r="H251">
            <v>3710676.6336899996</v>
          </cell>
          <cell r="I251">
            <v>3730778.6336899996</v>
          </cell>
          <cell r="J251">
            <v>3746193.6336899996</v>
          </cell>
          <cell r="K251">
            <v>3757321.6336899996</v>
          </cell>
          <cell r="L251">
            <v>3761497.6336899996</v>
          </cell>
          <cell r="M251">
            <v>3753369.6336899996</v>
          </cell>
          <cell r="N251">
            <v>3746595.6336899996</v>
          </cell>
          <cell r="O251">
            <v>3722825.6336899996</v>
          </cell>
          <cell r="P251">
            <v>3729604.6618676903</v>
          </cell>
        </row>
        <row r="252">
          <cell r="B252" t="str">
            <v>Total Liabilities</v>
          </cell>
          <cell r="C252">
            <v>-3743645</v>
          </cell>
          <cell r="D252">
            <v>-3720763</v>
          </cell>
          <cell r="E252">
            <v>-3707426</v>
          </cell>
          <cell r="F252">
            <v>-3695802</v>
          </cell>
          <cell r="G252">
            <v>-3687923</v>
          </cell>
          <cell r="H252">
            <v>-3710664</v>
          </cell>
          <cell r="I252">
            <v>-3730768</v>
          </cell>
          <cell r="J252">
            <v>-3746181</v>
          </cell>
          <cell r="K252">
            <v>-3757308</v>
          </cell>
          <cell r="L252">
            <v>-3761484</v>
          </cell>
          <cell r="M252">
            <v>-3753354</v>
          </cell>
          <cell r="N252">
            <v>-3746579</v>
          </cell>
          <cell r="O252">
            <v>-3722809</v>
          </cell>
          <cell r="P252">
            <v>-3729592.7692307695</v>
          </cell>
        </row>
        <row r="254">
          <cell r="B254" t="str">
            <v>Difference</v>
          </cell>
          <cell r="C254">
            <v>4</v>
          </cell>
          <cell r="D254">
            <v>10.633689999580383</v>
          </cell>
          <cell r="E254">
            <v>8.6336899995803833</v>
          </cell>
          <cell r="F254">
            <v>8.6336899995803833</v>
          </cell>
          <cell r="G254">
            <v>10.633689999580383</v>
          </cell>
          <cell r="H254">
            <v>12.633689999580383</v>
          </cell>
          <cell r="I254">
            <v>10.633689999580383</v>
          </cell>
          <cell r="J254">
            <v>12.633689999580383</v>
          </cell>
          <cell r="K254">
            <v>13.633689999580383</v>
          </cell>
          <cell r="L254">
            <v>13.633689999580383</v>
          </cell>
          <cell r="M254">
            <v>15.633689999580383</v>
          </cell>
          <cell r="N254">
            <v>16.633689999580383</v>
          </cell>
          <cell r="O254">
            <v>16.633689999580383</v>
          </cell>
          <cell r="P254">
            <v>11.892636920791119</v>
          </cell>
        </row>
        <row r="257">
          <cell r="B257" t="str">
            <v>COLUMN NUMBER FOR @VLOOKUP</v>
          </cell>
          <cell r="C257">
            <v>2</v>
          </cell>
          <cell r="D257">
            <v>3</v>
          </cell>
          <cell r="E257">
            <v>4</v>
          </cell>
          <cell r="F257">
            <v>5</v>
          </cell>
          <cell r="G257">
            <v>6</v>
          </cell>
          <cell r="H257">
            <v>7</v>
          </cell>
          <cell r="I257">
            <v>8</v>
          </cell>
          <cell r="J257">
            <v>9</v>
          </cell>
          <cell r="K257">
            <v>10</v>
          </cell>
          <cell r="L257">
            <v>11</v>
          </cell>
          <cell r="M257">
            <v>12</v>
          </cell>
          <cell r="N257">
            <v>13</v>
          </cell>
          <cell r="O257">
            <v>14</v>
          </cell>
          <cell r="P257">
            <v>16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A Spare Parts"/>
      <sheetName val="Rev Accts"/>
      <sheetName val="Procedures"/>
      <sheetName val="UPDATES"/>
      <sheetName val="2002 WS ACTUAL"/>
      <sheetName val="STMT OF PLT"/>
      <sheetName val="STMT OF PLT (Round)"/>
      <sheetName val="Page 34A"/>
      <sheetName val="Page 34B"/>
      <sheetName val="RWIP"/>
      <sheetName val="Trans Depr Clr"/>
      <sheetName val="105 Transfers"/>
      <sheetName val="BUDGET VS FORECAST"/>
      <sheetName val="CWIP 13mosDec"/>
      <sheetName val="CWIP 13mosMonthly"/>
      <sheetName val="AFUDC Monthly"/>
    </sheetNames>
    <sheetDataSet>
      <sheetData sheetId="0"/>
      <sheetData sheetId="1"/>
      <sheetData sheetId="2"/>
      <sheetData sheetId="3">
        <row r="6">
          <cell r="A6" t="str">
            <v>2003 ACTUAL 5 + 7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B-19"/>
      <sheetName val="B-20"/>
      <sheetName val="C-9"/>
      <sheetName val="C-12"/>
      <sheetName val="C-13"/>
      <sheetName val="C-14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 ACCOUNTS"/>
      <sheetName val="SURV ACCOUNTS"/>
      <sheetName val="T.O.C."/>
      <sheetName val="SURV INPUTS"/>
      <sheetName val="SURV REPORT"/>
      <sheetName val="Surveillance Factors May 2003"/>
      <sheetName val="TRANS SEP"/>
      <sheetName val="WC INPUTS"/>
      <sheetName val="WC"/>
      <sheetName val="PRINTING"/>
      <sheetName val="NOTE"/>
      <sheetName val="RB vs CAP"/>
      <sheetName val="COMPARISON (3)"/>
      <sheetName val="COMPARISON (2)"/>
      <sheetName val="COMPARISON (1c)"/>
      <sheetName val="COMPARISON (1b)"/>
      <sheetName val="COMPARISON (1a)"/>
      <sheetName val="COMPARISON"/>
      <sheetName val="ROE Ratios"/>
      <sheetName val="ROR Adjustments"/>
      <sheetName val="Equity Adjustments"/>
      <sheetName val="ROE Recon"/>
      <sheetName val="NI Summary"/>
      <sheetName val="Recon Summary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4A"/>
      <sheetName val="Page 15A"/>
      <sheetName val="Page 16B"/>
      <sheetName val="Page 16A"/>
      <sheetName val="Page 17"/>
    </sheetNames>
    <sheetDataSet>
      <sheetData sheetId="0"/>
      <sheetData sheetId="1"/>
      <sheetData sheetId="2" refreshError="1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3"/>
      <sheetName val="E-13a"/>
      <sheetName val="E-13b"/>
      <sheetName val="E-13c"/>
      <sheetName val="E-13d"/>
      <sheetName val="F-14"/>
      <sheetName val="E-16"/>
      <sheetName val="F-4"/>
      <sheetName val="Data-Historical"/>
    </sheetNames>
    <sheetDataSet>
      <sheetData sheetId="0" refreshError="1">
        <row r="10">
          <cell r="B10" t="str">
            <v>Historical Prior Year Ended 12/31/2006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-21"/>
      <sheetName val="DL 1211"/>
      <sheetName val="Query"/>
      <sheetName val="SAP"/>
      <sheetName val="I&amp;D Detail"/>
      <sheetName val="22812"/>
      <sheetName val="2282010"/>
      <sheetName val="2282020 and 30"/>
      <sheetName val="2282040"/>
      <sheetName val="2282010 (2)"/>
      <sheetName val="2282020"/>
      <sheetName val="2282040 (2)"/>
      <sheetName val="Sheet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Table of Contents"/>
      <sheetName val="Page 1A"/>
      <sheetName val="Page 1B"/>
      <sheetName val="Page 2A"/>
      <sheetName val="Page 2B"/>
      <sheetName val="Page 3A"/>
      <sheetName val="Page 3B"/>
      <sheetName val="Page 3C"/>
      <sheetName val="Page 3D"/>
      <sheetName val="Page 4A"/>
      <sheetName val="Page 4B"/>
      <sheetName val="Page 5A"/>
      <sheetName val="Page 5B"/>
      <sheetName val="Page 6"/>
      <sheetName val="Page 6A"/>
      <sheetName val="Page 7"/>
      <sheetName val="Page 8"/>
      <sheetName val="Page 9"/>
      <sheetName val="Page 10"/>
      <sheetName val="Page 11A"/>
      <sheetName val="Page 11B"/>
      <sheetName val="Page 12"/>
      <sheetName val="Page 13A"/>
      <sheetName val="Page 13B"/>
      <sheetName val="Page 14A"/>
      <sheetName val="Page 14B"/>
      <sheetName val="Page 15A"/>
      <sheetName val="Page 15B"/>
      <sheetName val="Page 16A"/>
      <sheetName val="Page 16A (2)"/>
      <sheetName val="Page 16B"/>
      <sheetName val="Page 16B (2)"/>
      <sheetName val="Page 17"/>
      <sheetName val="Page 18A"/>
      <sheetName val="Page 18B"/>
      <sheetName val="Page 19A"/>
      <sheetName val="Page 19B"/>
      <sheetName val="Page 20A"/>
      <sheetName val="Page 20B"/>
      <sheetName val="Page 21A"/>
      <sheetName val="Page 21B"/>
      <sheetName val="Page 22A"/>
      <sheetName val="Page 22B"/>
      <sheetName val="Page 23A"/>
      <sheetName val="Page 23B"/>
      <sheetName val="Page 24A"/>
      <sheetName val="Page 24B"/>
      <sheetName val="Page 25A"/>
      <sheetName val="Page 25B"/>
      <sheetName val="Page 26A"/>
      <sheetName val="Page 26B"/>
      <sheetName val="Page 27A"/>
      <sheetName val="Page 27B"/>
      <sheetName val="Page 28A"/>
      <sheetName val="Page 28B"/>
      <sheetName val="Page 29A"/>
      <sheetName val="Page 29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/>
      <sheetData sheetId="17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/>
      <sheetData sheetId="36"/>
      <sheetData sheetId="37" refreshError="1"/>
      <sheetData sheetId="38"/>
      <sheetData sheetId="39" refreshError="1"/>
      <sheetData sheetId="40"/>
      <sheetData sheetId="41" refreshError="1"/>
      <sheetData sheetId="42"/>
      <sheetData sheetId="43" refreshError="1"/>
      <sheetData sheetId="44"/>
      <sheetData sheetId="45" refreshError="1"/>
      <sheetData sheetId="46"/>
      <sheetData sheetId="47" refreshError="1"/>
      <sheetData sheetId="48"/>
      <sheetData sheetId="49" refreshError="1"/>
      <sheetData sheetId="50"/>
      <sheetData sheetId="51" refreshError="1"/>
      <sheetData sheetId="52"/>
      <sheetData sheetId="53" refreshError="1"/>
      <sheetData sheetId="54"/>
      <sheetData sheetId="55"/>
      <sheetData sheetId="56"/>
      <sheetData sheetId="5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ABLE OF CONTENTS"/>
      <sheetName val="CF 9&amp;3 VS BUDGET"/>
      <sheetName val="MEMO"/>
      <sheetName val="DOWNLOAD"/>
      <sheetName val="New format"/>
      <sheetName val="MTHLY RECON"/>
      <sheetName val="QTR RECON"/>
      <sheetName val="OTHER"/>
      <sheetName val="OTHER (2)"/>
      <sheetName val="BALANCE SH."/>
      <sheetName val="BALANCE SH. (new)"/>
      <sheetName val="RECONS Variance"/>
      <sheetName val="INCOME STAT."/>
      <sheetName val="BS ACCTS"/>
      <sheetName val="IS ACCTS"/>
      <sheetName val="CASH FLOWS"/>
      <sheetName val="New CF Pres"/>
      <sheetName val="CASH FLOWS BKUP"/>
      <sheetName val="CASH FLOWS (95)"/>
      <sheetName val="CASH FLOWS BKUP (95)"/>
      <sheetName val="CF impact"/>
      <sheetName val="OOR"/>
      <sheetName val="O_INC_DED"/>
      <sheetName val="OTHER INC."/>
      <sheetName val="PLANT"/>
      <sheetName val="O M"/>
      <sheetName val="Cash Pres 1"/>
      <sheetName val="Cash Pres 2"/>
      <sheetName val="Cash Pres 3"/>
      <sheetName val="Cash Pres 4"/>
      <sheetName val="CF GOALS"/>
      <sheetName val="FOR INCENTIVE GOAL"/>
      <sheetName val="CF BKUP TECO ENERGY"/>
      <sheetName val="CAPITAL"/>
      <sheetName val="Business Plan"/>
      <sheetName val="Estimates Recon"/>
      <sheetName val="STOCK"/>
      <sheetName val="REVENUE"/>
      <sheetName val="CONS ROI"/>
      <sheetName val="ENVIR ROI"/>
      <sheetName val="OBBSACCTS"/>
      <sheetName val="VBSACCTS"/>
      <sheetName val="OBISACCTS"/>
      <sheetName val="VISACCTS"/>
      <sheetName val="PYISACCTS"/>
      <sheetName val="VPYISACCTS"/>
      <sheetName val="GOAL 7 BUD"/>
      <sheetName val="OOR TEFIS"/>
      <sheetName val="O_INC_DED TEFIS"/>
      <sheetName val="DEF REV INT 99"/>
      <sheetName val="DEF REV INT 98"/>
      <sheetName val="DEF REV JE"/>
      <sheetName val="REV REFUND "/>
      <sheetName val="INT ANALYSIS"/>
      <sheetName val="DEF REV INT 95"/>
      <sheetName val="DEF REV INT 96"/>
      <sheetName val="DEF REV INT 97"/>
      <sheetName val="OOR MEMO"/>
      <sheetName val="N E L"/>
      <sheetName val="PROCEDURES"/>
      <sheetName val="MACRO"/>
      <sheetName val="HEADING"/>
      <sheetName val="EE Procedures"/>
      <sheetName val="RECONS"/>
      <sheetName val="RANGENAMES"/>
      <sheetName val="Polk_recon"/>
      <sheetName val="OBINCOME STAT."/>
      <sheetName val="OBREVENUE"/>
      <sheetName val="OOR VAR"/>
      <sheetName val="BUDGET RECON"/>
      <sheetName val="CF Recon (9+3)"/>
      <sheetName val="BS ACCTS 12.03"/>
      <sheetName val="CF Recon (2008)"/>
      <sheetName val="2010 CF Budget"/>
      <sheetName val="10 CF BUD WKST"/>
      <sheetName val="TECO CF template"/>
      <sheetName val="Unadj. CF fr. TECO"/>
      <sheetName val="2009 BS A Budget (FINAL)"/>
      <sheetName val="2009 BS L Budget (FINAL)"/>
      <sheetName val="TECO BS TEMPLATE"/>
      <sheetName val="2009 IS Budget  (FINAL)"/>
      <sheetName val="TECO IS TEMPLATE"/>
      <sheetName val="Review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1F5B0-6CD7-438F-BEC7-4A937CAB35E8}">
  <sheetPr>
    <tabColor rgb="FF00FFFF"/>
  </sheetPr>
  <dimension ref="A1:S51"/>
  <sheetViews>
    <sheetView tabSelected="1" view="pageBreakPreview" zoomScale="60" zoomScaleNormal="121" workbookViewId="0">
      <selection activeCell="G38" sqref="G38"/>
    </sheetView>
  </sheetViews>
  <sheetFormatPr defaultRowHeight="14.1" customHeight="1" x14ac:dyDescent="0.2"/>
  <cols>
    <col min="1" max="1" width="2.81640625" style="60" customWidth="1"/>
    <col min="2" max="2" width="5.36328125" style="60" bestFit="1" customWidth="1"/>
    <col min="3" max="6" width="7.453125" style="60" customWidth="1"/>
    <col min="7" max="15" width="7.81640625" style="60" customWidth="1"/>
    <col min="16" max="19" width="7.453125" style="60" customWidth="1"/>
    <col min="20" max="255" width="9.1796875" style="60"/>
    <col min="256" max="256" width="2.81640625" style="60" customWidth="1"/>
    <col min="257" max="257" width="5.36328125" style="60" bestFit="1" customWidth="1"/>
    <col min="258" max="275" width="7.453125" style="60" customWidth="1"/>
    <col min="276" max="511" width="9.1796875" style="60"/>
    <col min="512" max="512" width="2.81640625" style="60" customWidth="1"/>
    <col min="513" max="513" width="5.36328125" style="60" bestFit="1" customWidth="1"/>
    <col min="514" max="531" width="7.453125" style="60" customWidth="1"/>
    <col min="532" max="767" width="9.1796875" style="60"/>
    <col min="768" max="768" width="2.81640625" style="60" customWidth="1"/>
    <col min="769" max="769" width="5.36328125" style="60" bestFit="1" customWidth="1"/>
    <col min="770" max="787" width="7.453125" style="60" customWidth="1"/>
    <col min="788" max="1023" width="9.1796875" style="60"/>
    <col min="1024" max="1024" width="2.81640625" style="60" customWidth="1"/>
    <col min="1025" max="1025" width="5.36328125" style="60" bestFit="1" customWidth="1"/>
    <col min="1026" max="1043" width="7.453125" style="60" customWidth="1"/>
    <col min="1044" max="1279" width="9.1796875" style="60"/>
    <col min="1280" max="1280" width="2.81640625" style="60" customWidth="1"/>
    <col min="1281" max="1281" width="5.36328125" style="60" bestFit="1" customWidth="1"/>
    <col min="1282" max="1299" width="7.453125" style="60" customWidth="1"/>
    <col min="1300" max="1535" width="9.1796875" style="60"/>
    <col min="1536" max="1536" width="2.81640625" style="60" customWidth="1"/>
    <col min="1537" max="1537" width="5.36328125" style="60" bestFit="1" customWidth="1"/>
    <col min="1538" max="1555" width="7.453125" style="60" customWidth="1"/>
    <col min="1556" max="1791" width="9.1796875" style="60"/>
    <col min="1792" max="1792" width="2.81640625" style="60" customWidth="1"/>
    <col min="1793" max="1793" width="5.36328125" style="60" bestFit="1" customWidth="1"/>
    <col min="1794" max="1811" width="7.453125" style="60" customWidth="1"/>
    <col min="1812" max="2047" width="9.1796875" style="60"/>
    <col min="2048" max="2048" width="2.81640625" style="60" customWidth="1"/>
    <col min="2049" max="2049" width="5.36328125" style="60" bestFit="1" customWidth="1"/>
    <col min="2050" max="2067" width="7.453125" style="60" customWidth="1"/>
    <col min="2068" max="2303" width="9.1796875" style="60"/>
    <col min="2304" max="2304" width="2.81640625" style="60" customWidth="1"/>
    <col min="2305" max="2305" width="5.36328125" style="60" bestFit="1" customWidth="1"/>
    <col min="2306" max="2323" width="7.453125" style="60" customWidth="1"/>
    <col min="2324" max="2559" width="9.1796875" style="60"/>
    <col min="2560" max="2560" width="2.81640625" style="60" customWidth="1"/>
    <col min="2561" max="2561" width="5.36328125" style="60" bestFit="1" customWidth="1"/>
    <col min="2562" max="2579" width="7.453125" style="60" customWidth="1"/>
    <col min="2580" max="2815" width="9.1796875" style="60"/>
    <col min="2816" max="2816" width="2.81640625" style="60" customWidth="1"/>
    <col min="2817" max="2817" width="5.36328125" style="60" bestFit="1" customWidth="1"/>
    <col min="2818" max="2835" width="7.453125" style="60" customWidth="1"/>
    <col min="2836" max="3071" width="9.1796875" style="60"/>
    <col min="3072" max="3072" width="2.81640625" style="60" customWidth="1"/>
    <col min="3073" max="3073" width="5.36328125" style="60" bestFit="1" customWidth="1"/>
    <col min="3074" max="3091" width="7.453125" style="60" customWidth="1"/>
    <col min="3092" max="3327" width="9.1796875" style="60"/>
    <col min="3328" max="3328" width="2.81640625" style="60" customWidth="1"/>
    <col min="3329" max="3329" width="5.36328125" style="60" bestFit="1" customWidth="1"/>
    <col min="3330" max="3347" width="7.453125" style="60" customWidth="1"/>
    <col min="3348" max="3583" width="9.1796875" style="60"/>
    <col min="3584" max="3584" width="2.81640625" style="60" customWidth="1"/>
    <col min="3585" max="3585" width="5.36328125" style="60" bestFit="1" customWidth="1"/>
    <col min="3586" max="3603" width="7.453125" style="60" customWidth="1"/>
    <col min="3604" max="3839" width="9.1796875" style="60"/>
    <col min="3840" max="3840" width="2.81640625" style="60" customWidth="1"/>
    <col min="3841" max="3841" width="5.36328125" style="60" bestFit="1" customWidth="1"/>
    <col min="3842" max="3859" width="7.453125" style="60" customWidth="1"/>
    <col min="3860" max="4095" width="9.1796875" style="60"/>
    <col min="4096" max="4096" width="2.81640625" style="60" customWidth="1"/>
    <col min="4097" max="4097" width="5.36328125" style="60" bestFit="1" customWidth="1"/>
    <col min="4098" max="4115" width="7.453125" style="60" customWidth="1"/>
    <col min="4116" max="4351" width="9.1796875" style="60"/>
    <col min="4352" max="4352" width="2.81640625" style="60" customWidth="1"/>
    <col min="4353" max="4353" width="5.36328125" style="60" bestFit="1" customWidth="1"/>
    <col min="4354" max="4371" width="7.453125" style="60" customWidth="1"/>
    <col min="4372" max="4607" width="9.1796875" style="60"/>
    <col min="4608" max="4608" width="2.81640625" style="60" customWidth="1"/>
    <col min="4609" max="4609" width="5.36328125" style="60" bestFit="1" customWidth="1"/>
    <col min="4610" max="4627" width="7.453125" style="60" customWidth="1"/>
    <col min="4628" max="4863" width="9.1796875" style="60"/>
    <col min="4864" max="4864" width="2.81640625" style="60" customWidth="1"/>
    <col min="4865" max="4865" width="5.36328125" style="60" bestFit="1" customWidth="1"/>
    <col min="4866" max="4883" width="7.453125" style="60" customWidth="1"/>
    <col min="4884" max="5119" width="9.1796875" style="60"/>
    <col min="5120" max="5120" width="2.81640625" style="60" customWidth="1"/>
    <col min="5121" max="5121" width="5.36328125" style="60" bestFit="1" customWidth="1"/>
    <col min="5122" max="5139" width="7.453125" style="60" customWidth="1"/>
    <col min="5140" max="5375" width="9.1796875" style="60"/>
    <col min="5376" max="5376" width="2.81640625" style="60" customWidth="1"/>
    <col min="5377" max="5377" width="5.36328125" style="60" bestFit="1" customWidth="1"/>
    <col min="5378" max="5395" width="7.453125" style="60" customWidth="1"/>
    <col min="5396" max="5631" width="9.1796875" style="60"/>
    <col min="5632" max="5632" width="2.81640625" style="60" customWidth="1"/>
    <col min="5633" max="5633" width="5.36328125" style="60" bestFit="1" customWidth="1"/>
    <col min="5634" max="5651" width="7.453125" style="60" customWidth="1"/>
    <col min="5652" max="5887" width="9.1796875" style="60"/>
    <col min="5888" max="5888" width="2.81640625" style="60" customWidth="1"/>
    <col min="5889" max="5889" width="5.36328125" style="60" bestFit="1" customWidth="1"/>
    <col min="5890" max="5907" width="7.453125" style="60" customWidth="1"/>
    <col min="5908" max="6143" width="9.1796875" style="60"/>
    <col min="6144" max="6144" width="2.81640625" style="60" customWidth="1"/>
    <col min="6145" max="6145" width="5.36328125" style="60" bestFit="1" customWidth="1"/>
    <col min="6146" max="6163" width="7.453125" style="60" customWidth="1"/>
    <col min="6164" max="6399" width="9.1796875" style="60"/>
    <col min="6400" max="6400" width="2.81640625" style="60" customWidth="1"/>
    <col min="6401" max="6401" width="5.36328125" style="60" bestFit="1" customWidth="1"/>
    <col min="6402" max="6419" width="7.453125" style="60" customWidth="1"/>
    <col min="6420" max="6655" width="9.1796875" style="60"/>
    <col min="6656" max="6656" width="2.81640625" style="60" customWidth="1"/>
    <col min="6657" max="6657" width="5.36328125" style="60" bestFit="1" customWidth="1"/>
    <col min="6658" max="6675" width="7.453125" style="60" customWidth="1"/>
    <col min="6676" max="6911" width="9.1796875" style="60"/>
    <col min="6912" max="6912" width="2.81640625" style="60" customWidth="1"/>
    <col min="6913" max="6913" width="5.36328125" style="60" bestFit="1" customWidth="1"/>
    <col min="6914" max="6931" width="7.453125" style="60" customWidth="1"/>
    <col min="6932" max="7167" width="9.1796875" style="60"/>
    <col min="7168" max="7168" width="2.81640625" style="60" customWidth="1"/>
    <col min="7169" max="7169" width="5.36328125" style="60" bestFit="1" customWidth="1"/>
    <col min="7170" max="7187" width="7.453125" style="60" customWidth="1"/>
    <col min="7188" max="7423" width="9.1796875" style="60"/>
    <col min="7424" max="7424" width="2.81640625" style="60" customWidth="1"/>
    <col min="7425" max="7425" width="5.36328125" style="60" bestFit="1" customWidth="1"/>
    <col min="7426" max="7443" width="7.453125" style="60" customWidth="1"/>
    <col min="7444" max="7679" width="9.1796875" style="60"/>
    <col min="7680" max="7680" width="2.81640625" style="60" customWidth="1"/>
    <col min="7681" max="7681" width="5.36328125" style="60" bestFit="1" customWidth="1"/>
    <col min="7682" max="7699" width="7.453125" style="60" customWidth="1"/>
    <col min="7700" max="7935" width="9.1796875" style="60"/>
    <col min="7936" max="7936" width="2.81640625" style="60" customWidth="1"/>
    <col min="7937" max="7937" width="5.36328125" style="60" bestFit="1" customWidth="1"/>
    <col min="7938" max="7955" width="7.453125" style="60" customWidth="1"/>
    <col min="7956" max="8191" width="9.1796875" style="60"/>
    <col min="8192" max="8192" width="2.81640625" style="60" customWidth="1"/>
    <col min="8193" max="8193" width="5.36328125" style="60" bestFit="1" customWidth="1"/>
    <col min="8194" max="8211" width="7.453125" style="60" customWidth="1"/>
    <col min="8212" max="8447" width="9.1796875" style="60"/>
    <col min="8448" max="8448" width="2.81640625" style="60" customWidth="1"/>
    <col min="8449" max="8449" width="5.36328125" style="60" bestFit="1" customWidth="1"/>
    <col min="8450" max="8467" width="7.453125" style="60" customWidth="1"/>
    <col min="8468" max="8703" width="9.1796875" style="60"/>
    <col min="8704" max="8704" width="2.81640625" style="60" customWidth="1"/>
    <col min="8705" max="8705" width="5.36328125" style="60" bestFit="1" customWidth="1"/>
    <col min="8706" max="8723" width="7.453125" style="60" customWidth="1"/>
    <col min="8724" max="8959" width="9.1796875" style="60"/>
    <col min="8960" max="8960" width="2.81640625" style="60" customWidth="1"/>
    <col min="8961" max="8961" width="5.36328125" style="60" bestFit="1" customWidth="1"/>
    <col min="8962" max="8979" width="7.453125" style="60" customWidth="1"/>
    <col min="8980" max="9215" width="9.1796875" style="60"/>
    <col min="9216" max="9216" width="2.81640625" style="60" customWidth="1"/>
    <col min="9217" max="9217" width="5.36328125" style="60" bestFit="1" customWidth="1"/>
    <col min="9218" max="9235" width="7.453125" style="60" customWidth="1"/>
    <col min="9236" max="9471" width="9.1796875" style="60"/>
    <col min="9472" max="9472" width="2.81640625" style="60" customWidth="1"/>
    <col min="9473" max="9473" width="5.36328125" style="60" bestFit="1" customWidth="1"/>
    <col min="9474" max="9491" width="7.453125" style="60" customWidth="1"/>
    <col min="9492" max="9727" width="9.1796875" style="60"/>
    <col min="9728" max="9728" width="2.81640625" style="60" customWidth="1"/>
    <col min="9729" max="9729" width="5.36328125" style="60" bestFit="1" customWidth="1"/>
    <col min="9730" max="9747" width="7.453125" style="60" customWidth="1"/>
    <col min="9748" max="9983" width="9.1796875" style="60"/>
    <col min="9984" max="9984" width="2.81640625" style="60" customWidth="1"/>
    <col min="9985" max="9985" width="5.36328125" style="60" bestFit="1" customWidth="1"/>
    <col min="9986" max="10003" width="7.453125" style="60" customWidth="1"/>
    <col min="10004" max="10239" width="9.1796875" style="60"/>
    <col min="10240" max="10240" width="2.81640625" style="60" customWidth="1"/>
    <col min="10241" max="10241" width="5.36328125" style="60" bestFit="1" customWidth="1"/>
    <col min="10242" max="10259" width="7.453125" style="60" customWidth="1"/>
    <col min="10260" max="10495" width="9.1796875" style="60"/>
    <col min="10496" max="10496" width="2.81640625" style="60" customWidth="1"/>
    <col min="10497" max="10497" width="5.36328125" style="60" bestFit="1" customWidth="1"/>
    <col min="10498" max="10515" width="7.453125" style="60" customWidth="1"/>
    <col min="10516" max="10751" width="9.1796875" style="60"/>
    <col min="10752" max="10752" width="2.81640625" style="60" customWidth="1"/>
    <col min="10753" max="10753" width="5.36328125" style="60" bestFit="1" customWidth="1"/>
    <col min="10754" max="10771" width="7.453125" style="60" customWidth="1"/>
    <col min="10772" max="11007" width="9.1796875" style="60"/>
    <col min="11008" max="11008" width="2.81640625" style="60" customWidth="1"/>
    <col min="11009" max="11009" width="5.36328125" style="60" bestFit="1" customWidth="1"/>
    <col min="11010" max="11027" width="7.453125" style="60" customWidth="1"/>
    <col min="11028" max="11263" width="9.1796875" style="60"/>
    <col min="11264" max="11264" width="2.81640625" style="60" customWidth="1"/>
    <col min="11265" max="11265" width="5.36328125" style="60" bestFit="1" customWidth="1"/>
    <col min="11266" max="11283" width="7.453125" style="60" customWidth="1"/>
    <col min="11284" max="11519" width="9.1796875" style="60"/>
    <col min="11520" max="11520" width="2.81640625" style="60" customWidth="1"/>
    <col min="11521" max="11521" width="5.36328125" style="60" bestFit="1" customWidth="1"/>
    <col min="11522" max="11539" width="7.453125" style="60" customWidth="1"/>
    <col min="11540" max="11775" width="9.1796875" style="60"/>
    <col min="11776" max="11776" width="2.81640625" style="60" customWidth="1"/>
    <col min="11777" max="11777" width="5.36328125" style="60" bestFit="1" customWidth="1"/>
    <col min="11778" max="11795" width="7.453125" style="60" customWidth="1"/>
    <col min="11796" max="12031" width="9.1796875" style="60"/>
    <col min="12032" max="12032" width="2.81640625" style="60" customWidth="1"/>
    <col min="12033" max="12033" width="5.36328125" style="60" bestFit="1" customWidth="1"/>
    <col min="12034" max="12051" width="7.453125" style="60" customWidth="1"/>
    <col min="12052" max="12287" width="9.1796875" style="60"/>
    <col min="12288" max="12288" width="2.81640625" style="60" customWidth="1"/>
    <col min="12289" max="12289" width="5.36328125" style="60" bestFit="1" customWidth="1"/>
    <col min="12290" max="12307" width="7.453125" style="60" customWidth="1"/>
    <col min="12308" max="12543" width="9.1796875" style="60"/>
    <col min="12544" max="12544" width="2.81640625" style="60" customWidth="1"/>
    <col min="12545" max="12545" width="5.36328125" style="60" bestFit="1" customWidth="1"/>
    <col min="12546" max="12563" width="7.453125" style="60" customWidth="1"/>
    <col min="12564" max="12799" width="9.1796875" style="60"/>
    <col min="12800" max="12800" width="2.81640625" style="60" customWidth="1"/>
    <col min="12801" max="12801" width="5.36328125" style="60" bestFit="1" customWidth="1"/>
    <col min="12802" max="12819" width="7.453125" style="60" customWidth="1"/>
    <col min="12820" max="13055" width="9.1796875" style="60"/>
    <col min="13056" max="13056" width="2.81640625" style="60" customWidth="1"/>
    <col min="13057" max="13057" width="5.36328125" style="60" bestFit="1" customWidth="1"/>
    <col min="13058" max="13075" width="7.453125" style="60" customWidth="1"/>
    <col min="13076" max="13311" width="9.1796875" style="60"/>
    <col min="13312" max="13312" width="2.81640625" style="60" customWidth="1"/>
    <col min="13313" max="13313" width="5.36328125" style="60" bestFit="1" customWidth="1"/>
    <col min="13314" max="13331" width="7.453125" style="60" customWidth="1"/>
    <col min="13332" max="13567" width="9.1796875" style="60"/>
    <col min="13568" max="13568" width="2.81640625" style="60" customWidth="1"/>
    <col min="13569" max="13569" width="5.36328125" style="60" bestFit="1" customWidth="1"/>
    <col min="13570" max="13587" width="7.453125" style="60" customWidth="1"/>
    <col min="13588" max="13823" width="9.1796875" style="60"/>
    <col min="13824" max="13824" width="2.81640625" style="60" customWidth="1"/>
    <col min="13825" max="13825" width="5.36328125" style="60" bestFit="1" customWidth="1"/>
    <col min="13826" max="13843" width="7.453125" style="60" customWidth="1"/>
    <col min="13844" max="14079" width="9.1796875" style="60"/>
    <col min="14080" max="14080" width="2.81640625" style="60" customWidth="1"/>
    <col min="14081" max="14081" width="5.36328125" style="60" bestFit="1" customWidth="1"/>
    <col min="14082" max="14099" width="7.453125" style="60" customWidth="1"/>
    <col min="14100" max="14335" width="9.1796875" style="60"/>
    <col min="14336" max="14336" width="2.81640625" style="60" customWidth="1"/>
    <col min="14337" max="14337" width="5.36328125" style="60" bestFit="1" customWidth="1"/>
    <col min="14338" max="14355" width="7.453125" style="60" customWidth="1"/>
    <col min="14356" max="14591" width="9.1796875" style="60"/>
    <col min="14592" max="14592" width="2.81640625" style="60" customWidth="1"/>
    <col min="14593" max="14593" width="5.36328125" style="60" bestFit="1" customWidth="1"/>
    <col min="14594" max="14611" width="7.453125" style="60" customWidth="1"/>
    <col min="14612" max="14847" width="9.1796875" style="60"/>
    <col min="14848" max="14848" width="2.81640625" style="60" customWidth="1"/>
    <col min="14849" max="14849" width="5.36328125" style="60" bestFit="1" customWidth="1"/>
    <col min="14850" max="14867" width="7.453125" style="60" customWidth="1"/>
    <col min="14868" max="15103" width="9.1796875" style="60"/>
    <col min="15104" max="15104" width="2.81640625" style="60" customWidth="1"/>
    <col min="15105" max="15105" width="5.36328125" style="60" bestFit="1" customWidth="1"/>
    <col min="15106" max="15123" width="7.453125" style="60" customWidth="1"/>
    <col min="15124" max="15359" width="9.1796875" style="60"/>
    <col min="15360" max="15360" width="2.81640625" style="60" customWidth="1"/>
    <col min="15361" max="15361" width="5.36328125" style="60" bestFit="1" customWidth="1"/>
    <col min="15362" max="15379" width="7.453125" style="60" customWidth="1"/>
    <col min="15380" max="15615" width="9.1796875" style="60"/>
    <col min="15616" max="15616" width="2.81640625" style="60" customWidth="1"/>
    <col min="15617" max="15617" width="5.36328125" style="60" bestFit="1" customWidth="1"/>
    <col min="15618" max="15635" width="7.453125" style="60" customWidth="1"/>
    <col min="15636" max="15871" width="9.1796875" style="60"/>
    <col min="15872" max="15872" width="2.81640625" style="60" customWidth="1"/>
    <col min="15873" max="15873" width="5.36328125" style="60" bestFit="1" customWidth="1"/>
    <col min="15874" max="15891" width="7.453125" style="60" customWidth="1"/>
    <col min="15892" max="16127" width="9.1796875" style="60"/>
    <col min="16128" max="16128" width="2.81640625" style="60" customWidth="1"/>
    <col min="16129" max="16129" width="5.36328125" style="60" bestFit="1" customWidth="1"/>
    <col min="16130" max="16147" width="7.453125" style="60" customWidth="1"/>
    <col min="16148" max="16384" width="9.1796875" style="60"/>
  </cols>
  <sheetData>
    <row r="1" spans="1:19" ht="14.1" customHeight="1" thickBot="1" x14ac:dyDescent="0.25">
      <c r="A1" s="59" t="s">
        <v>0</v>
      </c>
      <c r="B1" s="59"/>
      <c r="C1" s="59"/>
      <c r="D1" s="59"/>
      <c r="E1" s="59"/>
      <c r="F1" s="59"/>
      <c r="G1" s="59"/>
      <c r="H1" s="59" t="s">
        <v>1</v>
      </c>
      <c r="I1" s="59"/>
      <c r="J1" s="59"/>
      <c r="K1" s="59"/>
      <c r="L1" s="59"/>
      <c r="M1" s="59"/>
      <c r="N1" s="59"/>
      <c r="O1" s="59"/>
      <c r="P1" s="59"/>
      <c r="Q1" s="59"/>
      <c r="R1" s="59"/>
      <c r="S1" s="59" t="s">
        <v>2</v>
      </c>
    </row>
    <row r="2" spans="1:19" ht="14.1" customHeight="1" x14ac:dyDescent="0.2">
      <c r="A2" s="60" t="s">
        <v>3</v>
      </c>
      <c r="E2" s="60" t="s">
        <v>4</v>
      </c>
      <c r="G2" s="60" t="s">
        <v>5</v>
      </c>
      <c r="K2" s="61"/>
      <c r="L2" s="61"/>
      <c r="N2" s="61"/>
      <c r="O2" s="61"/>
      <c r="P2" s="61" t="s">
        <v>6</v>
      </c>
      <c r="S2" s="62"/>
    </row>
    <row r="3" spans="1:19" ht="14.1" customHeight="1" x14ac:dyDescent="0.2">
      <c r="G3" s="60" t="s">
        <v>7</v>
      </c>
      <c r="K3" s="63"/>
      <c r="L3" s="62"/>
      <c r="O3" s="63"/>
      <c r="P3" s="63"/>
      <c r="Q3" s="62" t="s">
        <v>130</v>
      </c>
      <c r="S3" s="63"/>
    </row>
    <row r="4" spans="1:19" ht="14.1" customHeight="1" x14ac:dyDescent="0.2">
      <c r="A4" s="60" t="s">
        <v>8</v>
      </c>
      <c r="G4" s="60" t="s">
        <v>9</v>
      </c>
      <c r="K4" s="63"/>
      <c r="L4" s="62"/>
      <c r="M4" s="63"/>
      <c r="P4" s="63"/>
      <c r="Q4" s="62" t="s">
        <v>131</v>
      </c>
      <c r="S4" s="63"/>
    </row>
    <row r="5" spans="1:19" ht="14.1" customHeight="1" x14ac:dyDescent="0.2">
      <c r="K5" s="63"/>
      <c r="L5" s="62"/>
      <c r="M5" s="63"/>
      <c r="P5" s="63" t="s">
        <v>10</v>
      </c>
      <c r="Q5" s="62" t="s">
        <v>134</v>
      </c>
      <c r="S5" s="63"/>
    </row>
    <row r="6" spans="1:19" ht="14.1" customHeight="1" thickBot="1" x14ac:dyDescent="0.25">
      <c r="A6" s="64" t="s">
        <v>137</v>
      </c>
      <c r="B6" s="59"/>
      <c r="C6" s="59"/>
      <c r="D6" s="59"/>
      <c r="E6" s="59"/>
      <c r="F6" s="59"/>
      <c r="G6" s="59"/>
      <c r="H6" s="59"/>
      <c r="I6" s="59"/>
      <c r="J6" s="59"/>
      <c r="K6" s="59" t="s">
        <v>11</v>
      </c>
      <c r="L6" s="59"/>
      <c r="M6" s="59"/>
      <c r="N6" s="59"/>
      <c r="O6" s="59"/>
      <c r="P6" s="59"/>
      <c r="Q6" s="59" t="s">
        <v>138</v>
      </c>
      <c r="R6" s="59"/>
      <c r="S6" s="59"/>
    </row>
    <row r="7" spans="1:19" ht="14.1" customHeight="1" x14ac:dyDescent="0.2">
      <c r="B7" s="65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</row>
    <row r="8" spans="1:19" ht="14.1" customHeight="1" x14ac:dyDescent="0.2">
      <c r="B8" s="65"/>
      <c r="C8" s="66"/>
      <c r="D8" s="66"/>
      <c r="E8" s="66"/>
      <c r="F8" s="66"/>
      <c r="G8" s="66"/>
      <c r="H8" s="66"/>
      <c r="J8" s="66"/>
      <c r="K8" s="65"/>
      <c r="P8" s="66"/>
      <c r="Q8" s="66"/>
      <c r="R8" s="66"/>
      <c r="S8" s="66"/>
    </row>
    <row r="9" spans="1:19" ht="14.1" customHeight="1" x14ac:dyDescent="0.2">
      <c r="B9" s="65"/>
      <c r="C9" s="65"/>
      <c r="D9" s="65"/>
      <c r="E9" s="65"/>
      <c r="F9" s="65"/>
      <c r="G9" s="66"/>
      <c r="H9" s="65"/>
      <c r="I9" s="66" t="s">
        <v>12</v>
      </c>
      <c r="J9" s="65"/>
      <c r="K9" s="65"/>
      <c r="L9" s="66" t="s">
        <v>13</v>
      </c>
      <c r="M9" s="66"/>
      <c r="N9" s="66"/>
      <c r="O9" s="66" t="s">
        <v>14</v>
      </c>
      <c r="P9" s="65"/>
      <c r="Q9" s="65"/>
      <c r="R9" s="65"/>
      <c r="S9" s="65"/>
    </row>
    <row r="10" spans="1:19" ht="14.1" customHeight="1" x14ac:dyDescent="0.2">
      <c r="A10" s="60" t="s">
        <v>15</v>
      </c>
      <c r="B10" s="65"/>
      <c r="C10" s="65"/>
      <c r="D10" s="65"/>
      <c r="E10" s="65"/>
      <c r="F10" s="66"/>
      <c r="G10" s="65"/>
      <c r="H10" s="65"/>
      <c r="I10" s="66" t="s">
        <v>16</v>
      </c>
      <c r="J10" s="65"/>
      <c r="K10" s="66"/>
      <c r="L10" s="67" t="s">
        <v>17</v>
      </c>
      <c r="M10" s="67"/>
      <c r="N10" s="67"/>
      <c r="O10" s="67"/>
      <c r="P10" s="66"/>
      <c r="Q10" s="66"/>
      <c r="R10" s="66"/>
      <c r="S10" s="65"/>
    </row>
    <row r="11" spans="1:19" ht="14.1" customHeight="1" thickBot="1" x14ac:dyDescent="0.25">
      <c r="A11" s="59" t="s">
        <v>18</v>
      </c>
      <c r="B11" s="68"/>
      <c r="C11" s="68"/>
      <c r="D11" s="68"/>
      <c r="E11" s="68" t="s">
        <v>19</v>
      </c>
      <c r="F11" s="68"/>
      <c r="G11" s="69"/>
      <c r="H11" s="69"/>
      <c r="I11" s="68" t="s">
        <v>20</v>
      </c>
      <c r="J11" s="70"/>
      <c r="K11" s="69"/>
      <c r="L11" s="71" t="s">
        <v>21</v>
      </c>
      <c r="M11" s="71"/>
      <c r="N11" s="72"/>
      <c r="O11" s="72" t="s">
        <v>22</v>
      </c>
      <c r="P11" s="73"/>
      <c r="Q11" s="73"/>
      <c r="R11" s="73"/>
      <c r="S11" s="73"/>
    </row>
    <row r="12" spans="1:19" ht="14.1" customHeight="1" x14ac:dyDescent="0.2">
      <c r="A12" s="60">
        <v>1</v>
      </c>
      <c r="B12" s="74"/>
      <c r="C12" s="75" t="s">
        <v>49</v>
      </c>
      <c r="D12" s="76"/>
      <c r="E12" s="76"/>
      <c r="F12" s="77"/>
      <c r="G12" s="77"/>
      <c r="H12" s="77"/>
      <c r="I12" s="78">
        <f>ROUND('930.2 Rpt'!O8/1000,0)</f>
        <v>2268</v>
      </c>
      <c r="J12" s="76"/>
      <c r="K12" s="76"/>
      <c r="L12" s="79">
        <v>0.99517900000000004</v>
      </c>
      <c r="M12" s="76"/>
      <c r="N12" s="76"/>
      <c r="O12" s="76">
        <f t="shared" ref="O12:O13" si="0">I12*L12</f>
        <v>2257.0659719999999</v>
      </c>
      <c r="P12" s="80"/>
      <c r="Q12" s="80"/>
      <c r="R12" s="80"/>
      <c r="S12" s="80"/>
    </row>
    <row r="13" spans="1:19" ht="14.1" customHeight="1" x14ac:dyDescent="0.3">
      <c r="A13" s="60">
        <v>2</v>
      </c>
      <c r="B13" s="74"/>
      <c r="C13" s="75" t="s">
        <v>50</v>
      </c>
      <c r="D13" s="81"/>
      <c r="E13" s="81"/>
      <c r="F13" s="77"/>
      <c r="G13" s="77"/>
      <c r="H13" s="77"/>
      <c r="I13" s="82">
        <f>ROUND('930.2 Rpt'!O9/1000,0)</f>
        <v>574</v>
      </c>
      <c r="J13" s="76"/>
      <c r="K13" s="76"/>
      <c r="L13" s="79">
        <v>0.99517900000000004</v>
      </c>
      <c r="M13" s="77"/>
      <c r="N13" s="77"/>
      <c r="O13" s="83">
        <f t="shared" si="0"/>
        <v>571.23274600000002</v>
      </c>
      <c r="P13" s="84"/>
      <c r="Q13" s="84"/>
      <c r="R13" s="84"/>
      <c r="S13" s="84"/>
    </row>
    <row r="14" spans="1:19" ht="14.1" customHeight="1" x14ac:dyDescent="0.3">
      <c r="A14" s="60">
        <v>3</v>
      </c>
      <c r="B14" s="85"/>
      <c r="C14" s="75" t="s">
        <v>74</v>
      </c>
      <c r="D14" s="81"/>
      <c r="E14" s="81"/>
      <c r="F14" s="86"/>
      <c r="G14" s="86"/>
      <c r="H14" s="86"/>
      <c r="I14" s="82">
        <f>'930.2 Rpt'!O26/1000</f>
        <v>239.05691999999999</v>
      </c>
      <c r="J14" s="86"/>
      <c r="K14" s="86"/>
      <c r="L14" s="79">
        <v>0.99517900000000004</v>
      </c>
      <c r="M14" s="86"/>
      <c r="N14" s="86"/>
      <c r="O14" s="83">
        <f>I14*L14</f>
        <v>237.90442658868</v>
      </c>
      <c r="P14" s="87"/>
      <c r="Q14" s="87"/>
      <c r="R14" s="87"/>
      <c r="S14" s="87"/>
    </row>
    <row r="15" spans="1:19" ht="14.1" customHeight="1" x14ac:dyDescent="0.3">
      <c r="A15" s="60">
        <v>4</v>
      </c>
      <c r="B15" s="85"/>
      <c r="C15" s="75" t="s">
        <v>80</v>
      </c>
      <c r="D15" s="81"/>
      <c r="E15" s="81"/>
      <c r="F15" s="86"/>
      <c r="G15" s="86"/>
      <c r="H15" s="86"/>
      <c r="I15" s="82">
        <f>'930.2 Rpt'!O28/1000</f>
        <v>421.05885000000001</v>
      </c>
      <c r="J15" s="86"/>
      <c r="K15" s="86"/>
      <c r="L15" s="79">
        <v>0.99517900000000004</v>
      </c>
      <c r="M15" s="86"/>
      <c r="N15" s="86"/>
      <c r="O15" s="83">
        <f t="shared" ref="O15:O17" si="1">I15*L15</f>
        <v>419.02892528415003</v>
      </c>
      <c r="P15" s="87"/>
      <c r="Q15" s="87"/>
      <c r="R15" s="87"/>
      <c r="S15" s="87"/>
    </row>
    <row r="16" spans="1:19" ht="14.1" customHeight="1" x14ac:dyDescent="0.3">
      <c r="A16" s="60">
        <v>5</v>
      </c>
      <c r="B16" s="85"/>
      <c r="C16" s="75" t="s">
        <v>76</v>
      </c>
      <c r="D16" s="81"/>
      <c r="E16" s="81"/>
      <c r="F16" s="81"/>
      <c r="G16" s="81"/>
      <c r="H16" s="81"/>
      <c r="I16" s="82">
        <f>'930.2 Rpt'!O33/1000</f>
        <v>394.35113999999999</v>
      </c>
      <c r="J16" s="81"/>
      <c r="K16" s="81"/>
      <c r="L16" s="79">
        <v>0.99517900000000004</v>
      </c>
      <c r="M16" s="81"/>
      <c r="N16" s="81"/>
      <c r="O16" s="83">
        <f t="shared" si="1"/>
        <v>392.44997315405999</v>
      </c>
      <c r="P16" s="87"/>
      <c r="Q16" s="87"/>
      <c r="R16" s="87"/>
      <c r="S16" s="87"/>
    </row>
    <row r="17" spans="1:19" ht="14.1" customHeight="1" x14ac:dyDescent="0.3">
      <c r="A17" s="60">
        <v>6</v>
      </c>
      <c r="B17" s="85"/>
      <c r="C17" s="75" t="s">
        <v>72</v>
      </c>
      <c r="D17" s="81"/>
      <c r="E17" s="81"/>
      <c r="F17" s="81"/>
      <c r="G17" s="81"/>
      <c r="H17" s="81"/>
      <c r="I17" s="82">
        <f>'930.2 Rpt'!O34/1000</f>
        <v>655.75135999999998</v>
      </c>
      <c r="J17" s="81"/>
      <c r="K17" s="81"/>
      <c r="L17" s="79">
        <v>0.99517900000000004</v>
      </c>
      <c r="M17" s="81"/>
      <c r="N17" s="81"/>
      <c r="O17" s="83">
        <f t="shared" si="1"/>
        <v>652.58998269343999</v>
      </c>
      <c r="P17" s="87"/>
      <c r="Q17" s="87"/>
      <c r="R17" s="87"/>
      <c r="S17" s="87"/>
    </row>
    <row r="18" spans="1:19" ht="14.1" customHeight="1" x14ac:dyDescent="0.2">
      <c r="A18" s="60">
        <v>7</v>
      </c>
      <c r="B18" s="85"/>
      <c r="P18" s="87"/>
      <c r="Q18" s="87"/>
      <c r="R18" s="87"/>
      <c r="S18" s="87"/>
    </row>
    <row r="19" spans="1:19" ht="14.1" customHeight="1" x14ac:dyDescent="0.3">
      <c r="A19" s="60">
        <v>8</v>
      </c>
      <c r="B19" s="85"/>
      <c r="C19" s="76" t="s">
        <v>23</v>
      </c>
      <c r="D19" s="81"/>
      <c r="E19" s="81"/>
      <c r="F19" s="81"/>
      <c r="G19" s="81"/>
      <c r="H19" s="81"/>
      <c r="I19" s="82">
        <f>ROUND('930.2 Rpt'!O51/1000,0)</f>
        <v>486</v>
      </c>
      <c r="J19" s="76"/>
      <c r="K19" s="76"/>
      <c r="L19" s="79">
        <v>0.99517900000000004</v>
      </c>
      <c r="M19" s="76"/>
      <c r="N19" s="76"/>
      <c r="O19" s="83">
        <f>I19*L19</f>
        <v>483.656994</v>
      </c>
      <c r="P19" s="87"/>
      <c r="Q19" s="87"/>
      <c r="R19" s="87"/>
      <c r="S19" s="87"/>
    </row>
    <row r="20" spans="1:19" ht="14.1" customHeight="1" x14ac:dyDescent="0.2">
      <c r="A20" s="60">
        <v>9</v>
      </c>
      <c r="B20" s="85"/>
      <c r="C20" s="76" t="s">
        <v>24</v>
      </c>
      <c r="I20" s="82">
        <f>ROUND('930.2 Rpt'!O55/1000,0)</f>
        <v>150</v>
      </c>
      <c r="J20" s="76"/>
      <c r="K20" s="76"/>
      <c r="L20" s="79">
        <v>0.99517900000000004</v>
      </c>
      <c r="M20" s="76"/>
      <c r="N20" s="76"/>
      <c r="O20" s="83">
        <f>I20*L20</f>
        <v>149.27685</v>
      </c>
      <c r="P20" s="87"/>
      <c r="Q20" s="87"/>
      <c r="R20" s="87"/>
      <c r="S20" s="87"/>
    </row>
    <row r="21" spans="1:19" ht="14.1" customHeight="1" x14ac:dyDescent="0.2">
      <c r="A21" s="60">
        <v>10</v>
      </c>
      <c r="B21" s="85"/>
      <c r="C21" s="76" t="s">
        <v>135</v>
      </c>
      <c r="I21" s="106">
        <f>'930.2 Rpt'!O58/1000</f>
        <v>113.03976</v>
      </c>
      <c r="L21" s="79">
        <v>0.99517900000000004</v>
      </c>
      <c r="O21" s="83">
        <f>I21*L21</f>
        <v>112.49479531704</v>
      </c>
      <c r="P21" s="87"/>
      <c r="Q21" s="87"/>
      <c r="R21" s="87"/>
      <c r="S21" s="87"/>
    </row>
    <row r="22" spans="1:19" ht="14.1" customHeight="1" x14ac:dyDescent="0.2">
      <c r="A22" s="60">
        <v>11</v>
      </c>
      <c r="B22" s="85"/>
      <c r="C22" s="76" t="s">
        <v>136</v>
      </c>
      <c r="I22" s="82">
        <f>'930.2 Rpt'!O60/1000</f>
        <v>12675.72946</v>
      </c>
      <c r="J22" s="76"/>
      <c r="K22" s="76"/>
      <c r="L22" s="79">
        <v>0.99517900000000004</v>
      </c>
      <c r="M22" s="76"/>
      <c r="N22" s="76"/>
      <c r="O22" s="83">
        <f>I22*L22</f>
        <v>12614.61976827334</v>
      </c>
      <c r="P22" s="87"/>
      <c r="Q22" s="87"/>
      <c r="R22" s="87"/>
      <c r="S22" s="87"/>
    </row>
    <row r="23" spans="1:19" ht="14.1" customHeight="1" x14ac:dyDescent="0.2">
      <c r="A23" s="60">
        <v>12</v>
      </c>
      <c r="B23" s="85"/>
      <c r="C23" s="80"/>
      <c r="F23" s="87"/>
      <c r="G23" s="87"/>
      <c r="H23" s="87"/>
      <c r="I23" s="82"/>
      <c r="J23" s="76"/>
      <c r="K23" s="76"/>
      <c r="L23" s="79"/>
      <c r="M23" s="76"/>
      <c r="N23" s="76"/>
      <c r="O23" s="83"/>
      <c r="P23" s="87"/>
      <c r="Q23" s="87"/>
      <c r="R23" s="87"/>
      <c r="S23" s="87"/>
    </row>
    <row r="24" spans="1:19" ht="14.1" customHeight="1" x14ac:dyDescent="0.2">
      <c r="A24" s="60">
        <v>13</v>
      </c>
      <c r="B24" s="85"/>
      <c r="C24" s="80" t="s">
        <v>25</v>
      </c>
      <c r="F24" s="87"/>
      <c r="G24" s="87"/>
      <c r="H24" s="87"/>
      <c r="I24" s="82">
        <f>SUM('930.2 Rpt'!O5,'930.2 Rpt'!O7,'930.2 Rpt'!O10,'930.2 Rpt'!O11,'930.2 Rpt'!O13,'930.2 Rpt'!O17,'930.2 Rpt'!O18,'930.2 Rpt'!O19,'930.2 Rpt'!O21,'930.2 Rpt'!O22,'930.2 Rpt'!O24,'930.2 Rpt'!O27,'930.2 Rpt'!O30,'930.2 Rpt'!O31,'930.2 Rpt'!O37,'930.2 Rpt'!O39,'930.2 Rpt'!O40,'930.2 Rpt'!O41,'930.2 Rpt'!O42,'930.2 Rpt'!O43,'930.2 Rpt'!O44,'930.2 Rpt'!O57,'930.2 Rpt'!O59,'930.2 Rpt'!O69)/1000</f>
        <v>459.01278999999977</v>
      </c>
      <c r="J24" s="76"/>
      <c r="K24" s="76"/>
      <c r="L24" s="79">
        <v>0.99517900000000004</v>
      </c>
      <c r="M24" s="76"/>
      <c r="N24" s="76"/>
      <c r="O24" s="83">
        <f>I24*L24</f>
        <v>456.79988933940979</v>
      </c>
      <c r="P24" s="87"/>
      <c r="Q24" s="87"/>
      <c r="R24" s="87"/>
      <c r="S24" s="87"/>
    </row>
    <row r="25" spans="1:19" ht="14.1" customHeight="1" x14ac:dyDescent="0.2">
      <c r="A25" s="60">
        <v>14</v>
      </c>
      <c r="B25" s="85"/>
      <c r="C25" s="80"/>
      <c r="F25" s="87"/>
      <c r="G25" s="87"/>
      <c r="H25" s="87"/>
      <c r="I25" s="87"/>
      <c r="J25" s="88"/>
      <c r="K25" s="87"/>
      <c r="L25" s="88"/>
      <c r="M25" s="87"/>
      <c r="N25" s="87"/>
      <c r="O25" s="87"/>
      <c r="P25" s="87"/>
      <c r="Q25" s="87"/>
      <c r="R25" s="87"/>
      <c r="S25" s="87"/>
    </row>
    <row r="26" spans="1:19" ht="14.1" customHeight="1" thickBot="1" x14ac:dyDescent="0.35">
      <c r="A26" s="60">
        <v>15</v>
      </c>
      <c r="B26" s="85"/>
      <c r="C26" s="80"/>
      <c r="D26" s="89" t="s">
        <v>26</v>
      </c>
      <c r="E26" s="81"/>
      <c r="F26" s="86"/>
      <c r="G26" s="86"/>
      <c r="H26" s="86"/>
      <c r="I26" s="90">
        <f>SUM(I12:I25)</f>
        <v>18436.00028</v>
      </c>
      <c r="J26" s="86"/>
      <c r="K26" s="86"/>
      <c r="L26" s="108"/>
      <c r="M26" s="86"/>
      <c r="N26" s="86"/>
      <c r="O26" s="91">
        <f>SUM(O12:O25)</f>
        <v>18347.12032265012</v>
      </c>
      <c r="P26" s="87"/>
      <c r="Q26" s="87"/>
      <c r="R26" s="87"/>
      <c r="S26" s="87"/>
    </row>
    <row r="27" spans="1:19" ht="14.1" customHeight="1" thickTop="1" x14ac:dyDescent="0.3">
      <c r="A27" s="60">
        <v>16</v>
      </c>
      <c r="B27" s="85"/>
      <c r="C27" s="80"/>
      <c r="D27" s="81"/>
      <c r="E27" s="81"/>
      <c r="F27" s="86"/>
      <c r="G27" s="86"/>
      <c r="H27" s="86"/>
      <c r="I27" s="92"/>
      <c r="J27" s="86"/>
      <c r="K27" s="86"/>
      <c r="L27" s="86"/>
      <c r="M27" s="86"/>
      <c r="N27" s="86"/>
      <c r="O27" s="86"/>
      <c r="P27" s="87"/>
      <c r="Q27" s="87"/>
      <c r="R27" s="87"/>
      <c r="S27" s="87"/>
    </row>
    <row r="28" spans="1:19" ht="14.1" customHeight="1" x14ac:dyDescent="0.3">
      <c r="A28" s="60">
        <v>17</v>
      </c>
      <c r="B28" s="85"/>
      <c r="C28" s="80"/>
      <c r="D28" s="89" t="s">
        <v>27</v>
      </c>
      <c r="E28" s="81"/>
      <c r="F28" s="86"/>
      <c r="G28" s="86"/>
      <c r="H28" s="86"/>
      <c r="I28" s="93">
        <v>834143.5</v>
      </c>
      <c r="J28" s="86"/>
      <c r="K28" s="86"/>
      <c r="L28" s="86"/>
      <c r="M28" s="86"/>
      <c r="N28" s="86"/>
      <c r="O28" s="94">
        <f>I28</f>
        <v>834143.5</v>
      </c>
      <c r="P28" s="87"/>
      <c r="Q28" s="87"/>
      <c r="R28" s="87"/>
      <c r="S28" s="87"/>
    </row>
    <row r="29" spans="1:19" ht="14.1" customHeight="1" x14ac:dyDescent="0.3">
      <c r="A29" s="60">
        <v>18</v>
      </c>
      <c r="B29" s="85"/>
      <c r="C29" s="80"/>
      <c r="D29" s="81"/>
      <c r="E29" s="81"/>
      <c r="F29" s="86"/>
      <c r="G29" s="86"/>
      <c r="H29" s="86"/>
      <c r="I29" s="92"/>
      <c r="J29" s="86"/>
      <c r="K29" s="86"/>
      <c r="L29" s="86"/>
      <c r="M29" s="86"/>
      <c r="N29" s="86"/>
      <c r="O29" s="86"/>
      <c r="P29" s="87"/>
      <c r="Q29" s="87"/>
      <c r="R29" s="87"/>
      <c r="S29" s="87"/>
    </row>
    <row r="30" spans="1:19" ht="14.1" customHeight="1" thickBot="1" x14ac:dyDescent="0.35">
      <c r="A30" s="60">
        <v>19</v>
      </c>
      <c r="B30" s="85"/>
      <c r="C30" s="80"/>
      <c r="D30" s="89" t="s">
        <v>28</v>
      </c>
      <c r="E30" s="81"/>
      <c r="F30" s="86"/>
      <c r="G30" s="86"/>
      <c r="H30" s="86"/>
      <c r="I30" s="95">
        <f>(I26/I28)*1000</f>
        <v>22.101713050572233</v>
      </c>
      <c r="J30" s="86"/>
      <c r="K30" s="86"/>
      <c r="L30" s="86"/>
      <c r="M30" s="86"/>
      <c r="N30" s="86"/>
      <c r="O30" s="96">
        <f>(O26/O28)*1000</f>
        <v>21.995160691955427</v>
      </c>
      <c r="P30" s="87"/>
      <c r="Q30" s="87"/>
      <c r="R30" s="87"/>
      <c r="S30" s="87"/>
    </row>
    <row r="31" spans="1:19" ht="14.1" customHeight="1" thickTop="1" x14ac:dyDescent="0.2">
      <c r="A31" s="60">
        <v>20</v>
      </c>
      <c r="B31" s="85"/>
      <c r="P31" s="87"/>
      <c r="Q31" s="87"/>
      <c r="R31" s="87"/>
      <c r="S31" s="87"/>
    </row>
    <row r="32" spans="1:19" ht="14.1" customHeight="1" x14ac:dyDescent="0.3">
      <c r="A32" s="60">
        <v>21</v>
      </c>
      <c r="B32" s="85"/>
      <c r="C32" s="80"/>
      <c r="D32" s="81"/>
      <c r="E32" s="81"/>
      <c r="F32" s="86"/>
      <c r="G32" s="86"/>
      <c r="H32" s="86"/>
      <c r="I32" s="92"/>
      <c r="J32" s="86"/>
      <c r="K32" s="86"/>
      <c r="L32" s="86"/>
      <c r="M32" s="86"/>
      <c r="N32" s="86"/>
      <c r="O32" s="86"/>
      <c r="P32" s="87"/>
      <c r="Q32" s="87"/>
      <c r="R32" s="87"/>
      <c r="S32" s="87"/>
    </row>
    <row r="33" spans="1:19" ht="14.1" customHeight="1" x14ac:dyDescent="0.3">
      <c r="A33" s="60">
        <v>22</v>
      </c>
      <c r="B33" s="85"/>
      <c r="C33" s="80"/>
      <c r="D33" s="89"/>
      <c r="E33" s="81"/>
      <c r="F33" s="86"/>
      <c r="G33" s="86"/>
      <c r="H33" s="86"/>
      <c r="I33" s="92"/>
      <c r="J33" s="86"/>
      <c r="K33" s="86"/>
      <c r="L33" s="86"/>
      <c r="M33" s="86"/>
      <c r="N33" s="86"/>
      <c r="O33" s="86"/>
      <c r="P33" s="87"/>
      <c r="Q33" s="87"/>
      <c r="R33" s="87"/>
      <c r="S33" s="87"/>
    </row>
    <row r="34" spans="1:19" ht="14.1" customHeight="1" x14ac:dyDescent="0.3">
      <c r="A34" s="60">
        <v>23</v>
      </c>
      <c r="B34" s="85"/>
      <c r="C34" s="80"/>
      <c r="D34" s="81"/>
      <c r="E34" s="81"/>
      <c r="F34" s="86"/>
      <c r="G34" s="86"/>
      <c r="H34" s="86"/>
      <c r="I34" s="92"/>
      <c r="J34" s="86"/>
      <c r="K34" s="86"/>
      <c r="L34" s="86"/>
      <c r="M34" s="86"/>
      <c r="N34" s="86"/>
      <c r="O34" s="86"/>
      <c r="P34" s="87"/>
      <c r="Q34" s="87"/>
      <c r="R34" s="87"/>
      <c r="S34" s="87"/>
    </row>
    <row r="35" spans="1:19" ht="14.1" customHeight="1" x14ac:dyDescent="0.3">
      <c r="A35" s="60">
        <v>24</v>
      </c>
      <c r="B35" s="85"/>
      <c r="C35" s="80"/>
      <c r="D35" s="89"/>
      <c r="E35" s="81"/>
      <c r="F35" s="86"/>
      <c r="G35" s="86"/>
      <c r="H35" s="86"/>
      <c r="I35" s="97"/>
      <c r="J35" s="86"/>
      <c r="K35" s="86"/>
      <c r="L35" s="86"/>
      <c r="M35" s="86"/>
      <c r="N35" s="86"/>
      <c r="O35" s="98"/>
      <c r="P35" s="87"/>
      <c r="Q35" s="87"/>
      <c r="R35" s="87"/>
      <c r="S35" s="87"/>
    </row>
    <row r="36" spans="1:19" ht="14.1" customHeight="1" x14ac:dyDescent="0.3">
      <c r="A36" s="60">
        <v>25</v>
      </c>
      <c r="B36" s="85"/>
      <c r="C36" s="80"/>
      <c r="D36" s="89"/>
      <c r="E36" s="81"/>
      <c r="F36" s="86"/>
      <c r="G36" s="86"/>
      <c r="H36" s="86"/>
      <c r="I36" s="97"/>
      <c r="J36" s="86"/>
      <c r="K36" s="86"/>
      <c r="L36" s="86"/>
      <c r="M36" s="86"/>
      <c r="N36" s="86"/>
      <c r="O36" s="98"/>
      <c r="P36" s="87"/>
      <c r="Q36" s="87"/>
      <c r="R36" s="87"/>
      <c r="S36" s="87"/>
    </row>
    <row r="37" spans="1:19" ht="14.1" customHeight="1" x14ac:dyDescent="0.2">
      <c r="A37" s="60">
        <v>26</v>
      </c>
      <c r="B37" s="85"/>
      <c r="C37" s="80"/>
      <c r="F37" s="87"/>
      <c r="G37" s="87"/>
      <c r="H37" s="87"/>
      <c r="I37" s="99"/>
      <c r="J37" s="87"/>
      <c r="K37" s="87"/>
      <c r="L37" s="87"/>
      <c r="M37" s="87"/>
      <c r="N37" s="87"/>
      <c r="O37" s="100"/>
      <c r="P37" s="87"/>
      <c r="Q37" s="87"/>
      <c r="R37" s="87"/>
      <c r="S37" s="87"/>
    </row>
    <row r="38" spans="1:19" ht="14.1" customHeight="1" x14ac:dyDescent="0.2">
      <c r="A38" s="60">
        <v>27</v>
      </c>
      <c r="B38" s="85"/>
      <c r="P38" s="87"/>
      <c r="Q38" s="87"/>
      <c r="R38" s="87"/>
      <c r="S38" s="87"/>
    </row>
    <row r="39" spans="1:19" ht="14.1" customHeight="1" x14ac:dyDescent="0.2">
      <c r="A39" s="60">
        <v>28</v>
      </c>
      <c r="B39" s="85"/>
      <c r="P39" s="87"/>
      <c r="Q39" s="87"/>
      <c r="R39" s="87"/>
      <c r="S39" s="87"/>
    </row>
    <row r="40" spans="1:19" ht="14.1" customHeight="1" x14ac:dyDescent="0.2">
      <c r="A40" s="60">
        <v>29</v>
      </c>
      <c r="B40" s="85"/>
      <c r="P40" s="87"/>
      <c r="Q40" s="87"/>
      <c r="R40" s="87"/>
      <c r="S40" s="87"/>
    </row>
    <row r="41" spans="1:19" ht="14.1" customHeight="1" x14ac:dyDescent="0.2">
      <c r="A41" s="60">
        <v>30</v>
      </c>
      <c r="B41" s="85"/>
      <c r="P41" s="87"/>
      <c r="Q41" s="87"/>
      <c r="R41" s="87"/>
      <c r="S41" s="87"/>
    </row>
    <row r="42" spans="1:19" ht="14.1" customHeight="1" x14ac:dyDescent="0.2">
      <c r="A42" s="60">
        <v>31</v>
      </c>
      <c r="B42" s="101"/>
      <c r="P42" s="87"/>
      <c r="Q42" s="87"/>
      <c r="R42" s="87"/>
      <c r="S42" s="87"/>
    </row>
    <row r="43" spans="1:19" ht="14.1" customHeight="1" x14ac:dyDescent="0.2">
      <c r="A43" s="60">
        <v>32</v>
      </c>
      <c r="B43" s="85"/>
      <c r="P43" s="87"/>
      <c r="Q43" s="87"/>
      <c r="R43" s="87"/>
      <c r="S43" s="87"/>
    </row>
    <row r="44" spans="1:19" ht="14.1" customHeight="1" x14ac:dyDescent="0.2">
      <c r="A44" s="60">
        <v>33</v>
      </c>
      <c r="B44" s="85"/>
      <c r="P44" s="87"/>
      <c r="Q44" s="87"/>
      <c r="R44" s="87"/>
      <c r="S44" s="87"/>
    </row>
    <row r="45" spans="1:19" ht="14.1" customHeight="1" x14ac:dyDescent="0.2">
      <c r="A45" s="60">
        <v>34</v>
      </c>
      <c r="B45" s="85"/>
      <c r="P45" s="87"/>
      <c r="Q45" s="87"/>
      <c r="R45" s="87"/>
      <c r="S45" s="87"/>
    </row>
    <row r="46" spans="1:19" ht="14.1" customHeight="1" x14ac:dyDescent="0.2">
      <c r="A46" s="60">
        <v>35</v>
      </c>
      <c r="B46" s="85"/>
      <c r="P46" s="87"/>
      <c r="Q46" s="87"/>
      <c r="R46" s="87"/>
      <c r="S46" s="87"/>
    </row>
    <row r="47" spans="1:19" ht="14.1" customHeight="1" x14ac:dyDescent="0.2">
      <c r="A47" s="60">
        <v>36</v>
      </c>
      <c r="B47" s="85"/>
      <c r="C47" s="80"/>
      <c r="F47" s="87"/>
      <c r="G47" s="87"/>
      <c r="H47" s="87"/>
      <c r="I47" s="87"/>
      <c r="J47" s="88"/>
      <c r="K47" s="87"/>
      <c r="L47" s="88"/>
      <c r="M47" s="87"/>
      <c r="N47" s="87"/>
      <c r="O47" s="87"/>
      <c r="P47" s="87"/>
      <c r="Q47" s="87"/>
      <c r="R47" s="87"/>
      <c r="S47" s="87"/>
    </row>
    <row r="48" spans="1:19" ht="14.1" customHeight="1" x14ac:dyDescent="0.2">
      <c r="A48" s="60">
        <v>37</v>
      </c>
      <c r="B48" s="85"/>
      <c r="C48" s="80"/>
      <c r="F48" s="87"/>
      <c r="G48" s="87"/>
      <c r="H48" s="87"/>
      <c r="I48" s="87"/>
      <c r="J48" s="88"/>
      <c r="K48" s="87"/>
      <c r="L48" s="88"/>
      <c r="M48" s="87"/>
      <c r="N48" s="87"/>
      <c r="O48" s="87"/>
      <c r="P48" s="87"/>
      <c r="Q48" s="87"/>
      <c r="R48" s="87"/>
      <c r="S48" s="87"/>
    </row>
    <row r="49" spans="1:19" ht="14.1" customHeight="1" x14ac:dyDescent="0.2">
      <c r="A49" s="60">
        <v>38</v>
      </c>
      <c r="B49" s="85"/>
      <c r="C49" s="80"/>
      <c r="F49" s="87"/>
      <c r="G49" s="87"/>
      <c r="H49" s="87"/>
      <c r="I49" s="87"/>
      <c r="J49" s="88"/>
      <c r="K49" s="87"/>
      <c r="L49" s="88"/>
      <c r="M49" s="87"/>
      <c r="N49" s="87"/>
      <c r="O49" s="87"/>
      <c r="P49" s="87"/>
      <c r="Q49" s="87"/>
      <c r="R49" s="87"/>
      <c r="S49" s="87"/>
    </row>
    <row r="50" spans="1:19" ht="14.1" customHeight="1" thickBot="1" x14ac:dyDescent="0.25">
      <c r="A50" s="59">
        <v>39</v>
      </c>
      <c r="B50" s="59" t="s">
        <v>29</v>
      </c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</row>
    <row r="51" spans="1:19" ht="14.1" customHeight="1" x14ac:dyDescent="0.2">
      <c r="A51" s="60" t="s">
        <v>30</v>
      </c>
      <c r="Q51" s="60" t="s">
        <v>31</v>
      </c>
    </row>
  </sheetData>
  <pageMargins left="1" right="0" top="1" bottom="0" header="0" footer="0"/>
  <pageSetup scale="70" orientation="landscape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4BB35-A484-42C0-B35D-A29A02BF5656}">
  <sheetPr>
    <pageSetUpPr fitToPage="1"/>
  </sheetPr>
  <dimension ref="A1:R83"/>
  <sheetViews>
    <sheetView zoomScale="90" zoomScaleNormal="90" workbookViewId="0">
      <pane xSplit="2" ySplit="1" topLeftCell="C44" activePane="bottomRight" state="frozen"/>
      <selection pane="topRight" activeCell="C1" sqref="C1"/>
      <selection pane="bottomLeft" activeCell="A4" sqref="A4"/>
      <selection pane="bottomRight" activeCell="O60" sqref="O60"/>
    </sheetView>
  </sheetViews>
  <sheetFormatPr defaultColWidth="8.90625" defaultRowHeight="14.4" x14ac:dyDescent="0.3"/>
  <cols>
    <col min="1" max="1" width="10.90625" style="14" customWidth="1"/>
    <col min="2" max="2" width="37.08984375" style="15" customWidth="1"/>
    <col min="3" max="14" width="11.36328125" style="15" customWidth="1"/>
    <col min="15" max="15" width="12" style="15" bestFit="1" customWidth="1"/>
    <col min="16" max="16" width="9.54296875" style="15" bestFit="1" customWidth="1"/>
    <col min="17" max="18" width="9" style="11" bestFit="1" customWidth="1"/>
    <col min="19" max="16384" width="8.90625" style="11"/>
  </cols>
  <sheetData>
    <row r="1" spans="1:16" x14ac:dyDescent="0.3">
      <c r="B1" s="109" t="s">
        <v>32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6" x14ac:dyDescent="0.3">
      <c r="B2" s="109" t="s">
        <v>33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6" x14ac:dyDescent="0.3">
      <c r="A3" s="55" t="s">
        <v>132</v>
      </c>
      <c r="B3" s="55" t="s">
        <v>133</v>
      </c>
      <c r="C3" s="1" t="s">
        <v>34</v>
      </c>
      <c r="D3" s="1" t="s">
        <v>35</v>
      </c>
      <c r="E3" s="1" t="s">
        <v>36</v>
      </c>
      <c r="F3" s="1" t="s">
        <v>37</v>
      </c>
      <c r="G3" s="1" t="s">
        <v>38</v>
      </c>
      <c r="H3" s="1" t="s">
        <v>39</v>
      </c>
      <c r="I3" s="1" t="s">
        <v>40</v>
      </c>
      <c r="J3" s="1" t="s">
        <v>41</v>
      </c>
      <c r="K3" s="1" t="s">
        <v>42</v>
      </c>
      <c r="L3" s="1" t="s">
        <v>43</v>
      </c>
      <c r="M3" s="1" t="s">
        <v>44</v>
      </c>
      <c r="N3" s="1" t="s">
        <v>45</v>
      </c>
      <c r="O3" s="1" t="s">
        <v>46</v>
      </c>
    </row>
    <row r="4" spans="1:16" x14ac:dyDescent="0.3">
      <c r="A4" s="2" t="s">
        <v>47</v>
      </c>
      <c r="B4" s="3" t="s">
        <v>48</v>
      </c>
      <c r="C4" s="57"/>
      <c r="D4" s="57"/>
      <c r="E4" s="57"/>
      <c r="F4" s="57"/>
      <c r="G4" s="57"/>
      <c r="H4" s="57"/>
      <c r="I4" s="57"/>
      <c r="J4" s="57"/>
      <c r="K4" s="58"/>
      <c r="L4" s="58"/>
      <c r="M4" s="58"/>
      <c r="N4" s="57"/>
      <c r="O4" s="57"/>
    </row>
    <row r="5" spans="1:16" x14ac:dyDescent="0.3">
      <c r="A5" s="31">
        <v>6790102</v>
      </c>
      <c r="B5" s="35" t="s">
        <v>55</v>
      </c>
      <c r="C5" s="17">
        <v>350</v>
      </c>
      <c r="D5" s="17">
        <v>495.4</v>
      </c>
      <c r="E5" s="17">
        <v>0</v>
      </c>
      <c r="F5" s="17">
        <v>0</v>
      </c>
      <c r="G5" s="17">
        <v>887.5</v>
      </c>
      <c r="H5" s="17">
        <v>0</v>
      </c>
      <c r="I5" s="17">
        <v>0</v>
      </c>
      <c r="J5" s="17">
        <v>0</v>
      </c>
      <c r="K5" s="17">
        <v>3008</v>
      </c>
      <c r="L5" s="17">
        <v>0</v>
      </c>
      <c r="M5" s="17">
        <v>0</v>
      </c>
      <c r="N5" s="17">
        <v>71000</v>
      </c>
      <c r="O5" s="102">
        <f t="shared" ref="O5:O13" si="0">SUM(C5:N5)</f>
        <v>75740.899999999994</v>
      </c>
      <c r="P5" s="11"/>
    </row>
    <row r="6" spans="1:16" x14ac:dyDescent="0.3">
      <c r="A6" s="31">
        <v>6790103</v>
      </c>
      <c r="B6" s="35" t="s">
        <v>56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22">
        <f t="shared" si="0"/>
        <v>0</v>
      </c>
      <c r="P6" s="11"/>
    </row>
    <row r="7" spans="1:16" x14ac:dyDescent="0.3">
      <c r="A7" s="31">
        <v>6790199</v>
      </c>
      <c r="B7" s="35" t="s">
        <v>57</v>
      </c>
      <c r="C7" s="17">
        <v>0</v>
      </c>
      <c r="D7" s="17">
        <v>0</v>
      </c>
      <c r="E7" s="17">
        <v>0</v>
      </c>
      <c r="F7" s="17">
        <v>0</v>
      </c>
      <c r="G7" s="17">
        <v>9075</v>
      </c>
      <c r="H7" s="17">
        <v>0</v>
      </c>
      <c r="I7" s="17">
        <v>0</v>
      </c>
      <c r="J7" s="17">
        <v>0</v>
      </c>
      <c r="K7" s="17">
        <v>13785.06</v>
      </c>
      <c r="L7" s="17">
        <v>-7973.11</v>
      </c>
      <c r="M7" s="17">
        <v>-1047.99</v>
      </c>
      <c r="N7" s="17">
        <v>42.160000000000011</v>
      </c>
      <c r="O7" s="102">
        <f t="shared" si="0"/>
        <v>13881.119999999997</v>
      </c>
      <c r="P7" s="11"/>
    </row>
    <row r="8" spans="1:16" x14ac:dyDescent="0.3">
      <c r="A8" s="31">
        <v>6790060</v>
      </c>
      <c r="B8" s="35" t="s">
        <v>49</v>
      </c>
      <c r="C8" s="17">
        <v>452227.07</v>
      </c>
      <c r="D8" s="17">
        <v>45995</v>
      </c>
      <c r="E8" s="17">
        <v>496546.82</v>
      </c>
      <c r="F8" s="17">
        <v>10157.44</v>
      </c>
      <c r="G8" s="17">
        <v>36365</v>
      </c>
      <c r="H8" s="17">
        <v>486131.07</v>
      </c>
      <c r="I8" s="17">
        <v>39465.75</v>
      </c>
      <c r="J8" s="17">
        <v>1038.8900000000001</v>
      </c>
      <c r="K8" s="17">
        <v>482828.84</v>
      </c>
      <c r="L8" s="17">
        <v>31500</v>
      </c>
      <c r="M8" s="17">
        <v>54550</v>
      </c>
      <c r="N8" s="17">
        <v>131487.81</v>
      </c>
      <c r="O8" s="52">
        <f t="shared" si="0"/>
        <v>2268293.69</v>
      </c>
      <c r="P8" s="11"/>
    </row>
    <row r="9" spans="1:16" x14ac:dyDescent="0.3">
      <c r="A9" s="31">
        <v>6790030</v>
      </c>
      <c r="B9" s="35" t="s">
        <v>50</v>
      </c>
      <c r="C9" s="17">
        <v>0</v>
      </c>
      <c r="D9" s="17">
        <v>0</v>
      </c>
      <c r="E9" s="17">
        <v>151206.35999999999</v>
      </c>
      <c r="F9" s="17">
        <v>2659.72</v>
      </c>
      <c r="G9" s="17">
        <v>1337.74</v>
      </c>
      <c r="H9" s="17">
        <v>127499.52</v>
      </c>
      <c r="I9" s="17">
        <v>31875</v>
      </c>
      <c r="J9" s="17">
        <v>1549.81</v>
      </c>
      <c r="K9" s="17">
        <v>125070.5</v>
      </c>
      <c r="L9" s="17">
        <v>0</v>
      </c>
      <c r="M9" s="17">
        <v>2035.39</v>
      </c>
      <c r="N9" s="17">
        <v>130273.32</v>
      </c>
      <c r="O9" s="52">
        <f t="shared" si="0"/>
        <v>573507.36</v>
      </c>
      <c r="P9" s="11"/>
    </row>
    <row r="10" spans="1:16" x14ac:dyDescent="0.3">
      <c r="A10" s="31">
        <v>6790040</v>
      </c>
      <c r="B10" s="35" t="s">
        <v>51</v>
      </c>
      <c r="C10" s="17">
        <v>0</v>
      </c>
      <c r="D10" s="17">
        <v>0</v>
      </c>
      <c r="E10" s="17">
        <v>42.81</v>
      </c>
      <c r="F10" s="17">
        <v>75.2</v>
      </c>
      <c r="G10" s="17">
        <v>0</v>
      </c>
      <c r="H10" s="17">
        <v>-118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02">
        <f t="shared" si="0"/>
        <v>1.0000000000005116E-2</v>
      </c>
      <c r="P10" s="11"/>
    </row>
    <row r="11" spans="1:16" x14ac:dyDescent="0.3">
      <c r="A11" s="31">
        <v>6790050</v>
      </c>
      <c r="B11" s="35" t="s">
        <v>52</v>
      </c>
      <c r="C11" s="17">
        <v>0</v>
      </c>
      <c r="D11" s="17">
        <v>0</v>
      </c>
      <c r="E11" s="17">
        <v>119315.91</v>
      </c>
      <c r="F11" s="17">
        <v>0</v>
      </c>
      <c r="G11" s="17">
        <v>0</v>
      </c>
      <c r="H11" s="17">
        <v>223427.86</v>
      </c>
      <c r="I11" s="17">
        <v>0</v>
      </c>
      <c r="J11" s="17">
        <v>0</v>
      </c>
      <c r="K11" s="17">
        <v>-239685.63</v>
      </c>
      <c r="L11" s="17">
        <v>0</v>
      </c>
      <c r="M11" s="17">
        <v>0</v>
      </c>
      <c r="N11" s="17">
        <v>-106572.97</v>
      </c>
      <c r="O11" s="102">
        <f t="shared" si="0"/>
        <v>-3514.8299999999872</v>
      </c>
      <c r="P11" s="11"/>
    </row>
    <row r="12" spans="1:16" x14ac:dyDescent="0.3">
      <c r="A12" s="19">
        <v>6790101</v>
      </c>
      <c r="B12" s="35" t="s">
        <v>53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22">
        <f t="shared" si="0"/>
        <v>0</v>
      </c>
      <c r="P12" s="11"/>
    </row>
    <row r="13" spans="1:16" x14ac:dyDescent="0.3">
      <c r="A13" s="31">
        <v>6100200</v>
      </c>
      <c r="B13" s="35" t="s">
        <v>54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16000</v>
      </c>
      <c r="I13" s="17">
        <v>0</v>
      </c>
      <c r="J13" s="17">
        <v>0</v>
      </c>
      <c r="K13" s="17">
        <v>0</v>
      </c>
      <c r="L13" s="17">
        <v>20200</v>
      </c>
      <c r="M13" s="17">
        <v>9147.02</v>
      </c>
      <c r="N13" s="17">
        <v>0</v>
      </c>
      <c r="O13" s="102">
        <f t="shared" si="0"/>
        <v>45347.020000000004</v>
      </c>
      <c r="P13" s="11"/>
    </row>
    <row r="14" spans="1:16" x14ac:dyDescent="0.3">
      <c r="B14" s="34" t="s">
        <v>58</v>
      </c>
      <c r="C14" s="5">
        <f t="shared" ref="C14:O14" si="1">SUM(C5:C13)</f>
        <v>452577.07</v>
      </c>
      <c r="D14" s="5">
        <f t="shared" si="1"/>
        <v>46490.400000000001</v>
      </c>
      <c r="E14" s="5">
        <f t="shared" si="1"/>
        <v>767111.9</v>
      </c>
      <c r="F14" s="5">
        <f t="shared" si="1"/>
        <v>12892.36</v>
      </c>
      <c r="G14" s="5">
        <f t="shared" si="1"/>
        <v>47665.24</v>
      </c>
      <c r="H14" s="5">
        <f t="shared" si="1"/>
        <v>852940.45</v>
      </c>
      <c r="I14" s="5">
        <f t="shared" si="1"/>
        <v>71340.75</v>
      </c>
      <c r="J14" s="5">
        <f t="shared" si="1"/>
        <v>2588.6999999999998</v>
      </c>
      <c r="K14" s="5">
        <f t="shared" si="1"/>
        <v>385006.77</v>
      </c>
      <c r="L14" s="5">
        <f t="shared" si="1"/>
        <v>43726.89</v>
      </c>
      <c r="M14" s="5">
        <f t="shared" si="1"/>
        <v>64684.42</v>
      </c>
      <c r="N14" s="5">
        <f t="shared" si="1"/>
        <v>226230.32000000004</v>
      </c>
      <c r="O14" s="5">
        <f t="shared" si="1"/>
        <v>2973255.2699999996</v>
      </c>
      <c r="P14" s="11"/>
    </row>
    <row r="15" spans="1:16" x14ac:dyDescent="0.3">
      <c r="C15" s="16"/>
      <c r="D15" s="16"/>
      <c r="E15" s="16"/>
      <c r="F15" s="16"/>
      <c r="G15" s="16"/>
      <c r="H15" s="16"/>
      <c r="I15" s="16"/>
      <c r="J15" s="16"/>
      <c r="K15" s="18"/>
      <c r="L15" s="18"/>
      <c r="M15" s="20"/>
      <c r="N15" s="20"/>
      <c r="O15" s="18"/>
      <c r="P15" s="11"/>
    </row>
    <row r="16" spans="1:16" x14ac:dyDescent="0.3">
      <c r="B16" s="3" t="s">
        <v>59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20"/>
      <c r="N16" s="20"/>
      <c r="O16" s="18"/>
      <c r="P16" s="11"/>
    </row>
    <row r="17" spans="1:16" x14ac:dyDescent="0.3">
      <c r="A17" s="31" t="s">
        <v>64</v>
      </c>
      <c r="B17" s="35" t="s">
        <v>65</v>
      </c>
      <c r="C17" s="20">
        <v>0</v>
      </c>
      <c r="D17" s="20">
        <v>3602.99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103">
        <f t="shared" ref="O17:O44" si="2">SUM(C17:N17)</f>
        <v>3602.99</v>
      </c>
      <c r="P17" s="11"/>
    </row>
    <row r="18" spans="1:16" x14ac:dyDescent="0.3">
      <c r="B18" s="35" t="s">
        <v>106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239</v>
      </c>
      <c r="L18" s="20">
        <v>0</v>
      </c>
      <c r="M18" s="20">
        <v>0</v>
      </c>
      <c r="N18" s="20">
        <v>0</v>
      </c>
      <c r="O18" s="103">
        <f t="shared" si="2"/>
        <v>239</v>
      </c>
      <c r="P18" s="11"/>
    </row>
    <row r="19" spans="1:16" x14ac:dyDescent="0.3">
      <c r="B19" s="36" t="s">
        <v>107</v>
      </c>
      <c r="C19" s="20">
        <v>0</v>
      </c>
      <c r="D19" s="20">
        <v>0</v>
      </c>
      <c r="E19" s="20">
        <v>210.31</v>
      </c>
      <c r="F19" s="20">
        <v>134.19999999999999</v>
      </c>
      <c r="G19" s="20">
        <v>704.56</v>
      </c>
      <c r="H19" s="20">
        <v>673.27</v>
      </c>
      <c r="I19" s="20">
        <v>0</v>
      </c>
      <c r="J19" s="20">
        <v>316.47000000000003</v>
      </c>
      <c r="K19" s="20">
        <v>0</v>
      </c>
      <c r="L19" s="20">
        <v>307</v>
      </c>
      <c r="M19" s="20">
        <v>148.27000000000001</v>
      </c>
      <c r="N19" s="20">
        <v>487.71</v>
      </c>
      <c r="O19" s="103">
        <f t="shared" si="2"/>
        <v>2981.79</v>
      </c>
      <c r="P19" s="11"/>
    </row>
    <row r="20" spans="1:16" s="6" customFormat="1" x14ac:dyDescent="0.3">
      <c r="A20" s="14"/>
      <c r="B20" s="36" t="s">
        <v>108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f t="shared" si="2"/>
        <v>0</v>
      </c>
    </row>
    <row r="21" spans="1:16" x14ac:dyDescent="0.3">
      <c r="A21" s="31" t="s">
        <v>62</v>
      </c>
      <c r="B21" s="35" t="s">
        <v>63</v>
      </c>
      <c r="C21" s="20">
        <v>93350.59</v>
      </c>
      <c r="D21" s="20">
        <v>167660.82999999999</v>
      </c>
      <c r="E21" s="20">
        <v>190065.61000000002</v>
      </c>
      <c r="F21" s="20">
        <v>149104.51</v>
      </c>
      <c r="G21" s="20">
        <v>117626.05999999998</v>
      </c>
      <c r="H21" s="20">
        <v>152745.64000000001</v>
      </c>
      <c r="I21" s="20">
        <v>193438.67</v>
      </c>
      <c r="J21" s="20">
        <v>-9654.8000000000011</v>
      </c>
      <c r="K21" s="20">
        <v>274.69</v>
      </c>
      <c r="L21" s="20">
        <v>710.17000000000007</v>
      </c>
      <c r="M21" s="20">
        <v>-1037948.7799999999</v>
      </c>
      <c r="N21" s="20">
        <v>3577.17</v>
      </c>
      <c r="O21" s="103">
        <f t="shared" si="2"/>
        <v>20950.359999999826</v>
      </c>
      <c r="P21" s="11"/>
    </row>
    <row r="22" spans="1:16" x14ac:dyDescent="0.3">
      <c r="A22" s="31" t="s">
        <v>81</v>
      </c>
      <c r="B22" s="37" t="s">
        <v>110</v>
      </c>
      <c r="C22" s="28">
        <v>2432.6499999999996</v>
      </c>
      <c r="D22" s="28">
        <v>1956.46</v>
      </c>
      <c r="E22" s="28">
        <v>2607.73</v>
      </c>
      <c r="F22" s="28">
        <v>2130.5300000000002</v>
      </c>
      <c r="G22" s="28">
        <v>324210.85000000003</v>
      </c>
      <c r="H22" s="28">
        <v>49612.87</v>
      </c>
      <c r="I22" s="28">
        <v>329.66999999999996</v>
      </c>
      <c r="J22" s="28">
        <v>274.37</v>
      </c>
      <c r="K22" s="28">
        <v>195.37</v>
      </c>
      <c r="L22" s="28">
        <v>-81172.2</v>
      </c>
      <c r="M22" s="28">
        <v>360</v>
      </c>
      <c r="N22" s="28">
        <v>225.3</v>
      </c>
      <c r="O22" s="103">
        <f t="shared" si="2"/>
        <v>303163.59999999998</v>
      </c>
      <c r="P22" s="11"/>
    </row>
    <row r="23" spans="1:16" s="6" customFormat="1" x14ac:dyDescent="0.3">
      <c r="A23" s="14"/>
      <c r="B23" s="36" t="s">
        <v>109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f t="shared" si="2"/>
        <v>0</v>
      </c>
    </row>
    <row r="24" spans="1:16" x14ac:dyDescent="0.3">
      <c r="A24" s="31" t="s">
        <v>68</v>
      </c>
      <c r="B24" s="36" t="s">
        <v>111</v>
      </c>
      <c r="C24" s="20">
        <v>1213.4100000000003</v>
      </c>
      <c r="D24" s="20">
        <v>1309.1600000000001</v>
      </c>
      <c r="E24" s="20">
        <v>3428.5200000000004</v>
      </c>
      <c r="F24" s="20">
        <v>1807.78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103">
        <f t="shared" si="2"/>
        <v>7758.8700000000008</v>
      </c>
      <c r="P24" s="11"/>
    </row>
    <row r="25" spans="1:16" s="6" customFormat="1" x14ac:dyDescent="0.3">
      <c r="A25" s="31" t="s">
        <v>77</v>
      </c>
      <c r="B25" s="35" t="s">
        <v>78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20">
        <f t="shared" si="2"/>
        <v>0</v>
      </c>
    </row>
    <row r="26" spans="1:16" x14ac:dyDescent="0.3">
      <c r="A26" s="31" t="s">
        <v>73</v>
      </c>
      <c r="B26" s="35" t="s">
        <v>74</v>
      </c>
      <c r="C26" s="18">
        <v>14814.03</v>
      </c>
      <c r="D26" s="18">
        <v>9463.43</v>
      </c>
      <c r="E26" s="18">
        <v>61480.329999999994</v>
      </c>
      <c r="F26" s="18">
        <v>6987.9000000000005</v>
      </c>
      <c r="G26" s="18">
        <v>9516.5200000000023</v>
      </c>
      <c r="H26" s="18">
        <v>6310.4000000000015</v>
      </c>
      <c r="I26" s="18">
        <v>10496.060000000001</v>
      </c>
      <c r="J26" s="18">
        <v>12410.79</v>
      </c>
      <c r="K26" s="20">
        <v>28422.2</v>
      </c>
      <c r="L26" s="20">
        <v>12329.339999999998</v>
      </c>
      <c r="M26" s="20">
        <v>46998.869999999995</v>
      </c>
      <c r="N26" s="20">
        <v>19827.05</v>
      </c>
      <c r="O26" s="53">
        <f t="shared" si="2"/>
        <v>239056.91999999998</v>
      </c>
      <c r="P26" s="11"/>
    </row>
    <row r="27" spans="1:16" x14ac:dyDescent="0.3">
      <c r="A27" s="31" t="s">
        <v>61</v>
      </c>
      <c r="B27" s="36" t="s">
        <v>112</v>
      </c>
      <c r="C27" s="20">
        <v>30.29</v>
      </c>
      <c r="D27" s="20">
        <v>30.29</v>
      </c>
      <c r="E27" s="20">
        <v>415.6</v>
      </c>
      <c r="F27" s="20">
        <v>30.29</v>
      </c>
      <c r="G27" s="20">
        <v>30.29</v>
      </c>
      <c r="H27" s="20">
        <v>30.29</v>
      </c>
      <c r="I27" s="20">
        <v>30.29</v>
      </c>
      <c r="J27" s="20">
        <v>30.29</v>
      </c>
      <c r="K27" s="20">
        <v>83.58</v>
      </c>
      <c r="L27" s="20">
        <v>30.29</v>
      </c>
      <c r="M27" s="20">
        <v>48.05</v>
      </c>
      <c r="N27" s="20">
        <v>69.699999999999989</v>
      </c>
      <c r="O27" s="103">
        <f t="shared" si="2"/>
        <v>859.24999999999977</v>
      </c>
      <c r="P27" s="11"/>
    </row>
    <row r="28" spans="1:16" x14ac:dyDescent="0.3">
      <c r="A28" s="31" t="s">
        <v>79</v>
      </c>
      <c r="B28" s="35" t="s">
        <v>80</v>
      </c>
      <c r="C28" s="18">
        <v>52273.21</v>
      </c>
      <c r="D28" s="18">
        <v>39037.199999999997</v>
      </c>
      <c r="E28" s="18">
        <v>39237.46</v>
      </c>
      <c r="F28" s="18">
        <v>44859.4</v>
      </c>
      <c r="G28" s="18">
        <v>44117.740000000013</v>
      </c>
      <c r="H28" s="18">
        <v>-68931.81</v>
      </c>
      <c r="I28" s="18">
        <v>84681.590000000011</v>
      </c>
      <c r="J28" s="18">
        <v>8103.9999999999982</v>
      </c>
      <c r="K28" s="18">
        <v>7813.3799999999992</v>
      </c>
      <c r="L28" s="18">
        <v>47794.36</v>
      </c>
      <c r="M28" s="18">
        <v>65478.070000000007</v>
      </c>
      <c r="N28" s="18">
        <v>56594.25</v>
      </c>
      <c r="O28" s="53">
        <f t="shared" si="2"/>
        <v>421058.85000000003</v>
      </c>
      <c r="P28" s="11"/>
    </row>
    <row r="29" spans="1:16" s="6" customFormat="1" x14ac:dyDescent="0.3">
      <c r="A29" s="31" t="s">
        <v>66</v>
      </c>
      <c r="B29" s="35" t="s">
        <v>113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f t="shared" si="2"/>
        <v>0</v>
      </c>
    </row>
    <row r="30" spans="1:16" x14ac:dyDescent="0.3">
      <c r="B30" s="36" t="s">
        <v>114</v>
      </c>
      <c r="C30" s="20">
        <v>50.89</v>
      </c>
      <c r="D30" s="20">
        <v>41.51</v>
      </c>
      <c r="E30" s="20">
        <v>41.51</v>
      </c>
      <c r="F30" s="20">
        <v>48.62</v>
      </c>
      <c r="G30" s="20">
        <v>62.46</v>
      </c>
      <c r="H30" s="20">
        <v>49.49</v>
      </c>
      <c r="I30" s="20">
        <v>48.56</v>
      </c>
      <c r="J30" s="20">
        <v>48.57</v>
      </c>
      <c r="K30" s="20">
        <v>48.57</v>
      </c>
      <c r="L30" s="20">
        <v>48.79</v>
      </c>
      <c r="M30" s="20">
        <v>48.73</v>
      </c>
      <c r="N30" s="20">
        <v>53.55</v>
      </c>
      <c r="O30" s="103">
        <f t="shared" si="2"/>
        <v>591.25</v>
      </c>
      <c r="P30" s="11"/>
    </row>
    <row r="31" spans="1:16" x14ac:dyDescent="0.3">
      <c r="A31" s="31" t="s">
        <v>67</v>
      </c>
      <c r="B31" s="36" t="s">
        <v>102</v>
      </c>
      <c r="C31" s="20">
        <v>642.91</v>
      </c>
      <c r="D31" s="20">
        <v>0</v>
      </c>
      <c r="E31" s="20">
        <v>-11036.46</v>
      </c>
      <c r="F31" s="20">
        <v>0</v>
      </c>
      <c r="G31" s="20">
        <v>0</v>
      </c>
      <c r="H31" s="20">
        <v>8638.7900000000009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103">
        <f t="shared" si="2"/>
        <v>-1754.7599999999984</v>
      </c>
      <c r="P31" s="11"/>
    </row>
    <row r="32" spans="1:16" s="6" customFormat="1" x14ac:dyDescent="0.3">
      <c r="A32" s="14"/>
      <c r="B32" s="36" t="s">
        <v>115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f t="shared" si="2"/>
        <v>0</v>
      </c>
    </row>
    <row r="33" spans="1:18" x14ac:dyDescent="0.3">
      <c r="A33" s="31" t="s">
        <v>75</v>
      </c>
      <c r="B33" s="35" t="s">
        <v>76</v>
      </c>
      <c r="C33" s="18">
        <v>57958.42</v>
      </c>
      <c r="D33" s="18">
        <v>21311.43</v>
      </c>
      <c r="E33" s="18">
        <v>62503.169999999991</v>
      </c>
      <c r="F33" s="18">
        <v>15437.55</v>
      </c>
      <c r="G33" s="18">
        <v>23516.179999999989</v>
      </c>
      <c r="H33" s="18">
        <v>10526.6</v>
      </c>
      <c r="I33" s="18">
        <v>58005.82</v>
      </c>
      <c r="J33" s="18">
        <v>20021.009999999998</v>
      </c>
      <c r="K33" s="18">
        <v>56386</v>
      </c>
      <c r="L33" s="18">
        <v>18745.979999999992</v>
      </c>
      <c r="M33" s="18">
        <v>27523.199999999993</v>
      </c>
      <c r="N33" s="18">
        <v>22415.78</v>
      </c>
      <c r="O33" s="53">
        <f t="shared" si="2"/>
        <v>394351.14</v>
      </c>
      <c r="P33" s="11"/>
      <c r="R33" s="27"/>
    </row>
    <row r="34" spans="1:18" x14ac:dyDescent="0.3">
      <c r="A34" s="31" t="s">
        <v>71</v>
      </c>
      <c r="B34" s="35" t="s">
        <v>72</v>
      </c>
      <c r="C34" s="20">
        <v>52103.72</v>
      </c>
      <c r="D34" s="20">
        <v>173519.72999999998</v>
      </c>
      <c r="E34" s="20">
        <v>92087.689999999988</v>
      </c>
      <c r="F34" s="20">
        <v>26328.94</v>
      </c>
      <c r="G34" s="20">
        <v>23777.919999999998</v>
      </c>
      <c r="H34" s="20">
        <v>57231.259999999995</v>
      </c>
      <c r="I34" s="20">
        <v>34525.760000000002</v>
      </c>
      <c r="J34" s="20">
        <v>43801.939999999995</v>
      </c>
      <c r="K34" s="20">
        <v>42292.29</v>
      </c>
      <c r="L34" s="20">
        <v>33627.619999999995</v>
      </c>
      <c r="M34" s="20">
        <v>38416.29</v>
      </c>
      <c r="N34" s="20">
        <v>38038.199999999997</v>
      </c>
      <c r="O34" s="53">
        <f t="shared" si="2"/>
        <v>655751.36</v>
      </c>
      <c r="P34" s="11"/>
    </row>
    <row r="35" spans="1:18" s="6" customFormat="1" x14ac:dyDescent="0.3">
      <c r="A35" s="31" t="s">
        <v>82</v>
      </c>
      <c r="B35" s="35" t="s">
        <v>83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20">
        <f t="shared" si="2"/>
        <v>0</v>
      </c>
    </row>
    <row r="36" spans="1:18" s="6" customFormat="1" x14ac:dyDescent="0.3">
      <c r="A36" s="14"/>
      <c r="B36" s="36" t="s">
        <v>116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f t="shared" si="2"/>
        <v>0</v>
      </c>
    </row>
    <row r="37" spans="1:18" x14ac:dyDescent="0.3">
      <c r="B37" s="36" t="s">
        <v>117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5000</v>
      </c>
      <c r="M37" s="20">
        <v>0</v>
      </c>
      <c r="N37" s="20">
        <v>7390</v>
      </c>
      <c r="O37" s="103">
        <f t="shared" si="2"/>
        <v>12390</v>
      </c>
      <c r="P37" s="11"/>
    </row>
    <row r="38" spans="1:18" s="6" customFormat="1" x14ac:dyDescent="0.3">
      <c r="A38" s="14"/>
      <c r="B38" s="36" t="s">
        <v>118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f t="shared" si="2"/>
        <v>0</v>
      </c>
    </row>
    <row r="39" spans="1:18" x14ac:dyDescent="0.3">
      <c r="B39" s="36" t="s">
        <v>119</v>
      </c>
      <c r="C39" s="20">
        <v>0</v>
      </c>
      <c r="D39" s="20">
        <v>0</v>
      </c>
      <c r="E39" s="20">
        <v>0</v>
      </c>
      <c r="F39" s="20">
        <v>0</v>
      </c>
      <c r="G39" s="20">
        <v>4298.09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101.59</v>
      </c>
      <c r="O39" s="103">
        <f t="shared" si="2"/>
        <v>4399.68</v>
      </c>
      <c r="P39" s="11"/>
    </row>
    <row r="40" spans="1:18" x14ac:dyDescent="0.3">
      <c r="B40" s="36" t="s">
        <v>120</v>
      </c>
      <c r="C40" s="20">
        <v>0</v>
      </c>
      <c r="D40" s="20">
        <v>0</v>
      </c>
      <c r="E40" s="20">
        <v>0</v>
      </c>
      <c r="F40" s="20"/>
      <c r="G40" s="20">
        <v>0</v>
      </c>
      <c r="H40" s="20">
        <v>0</v>
      </c>
      <c r="I40" s="20">
        <v>0</v>
      </c>
      <c r="J40" s="20">
        <v>0</v>
      </c>
      <c r="K40" s="20">
        <v>12.49</v>
      </c>
      <c r="L40" s="20">
        <v>0</v>
      </c>
      <c r="M40" s="20">
        <v>240.32</v>
      </c>
      <c r="N40" s="20">
        <v>51.47</v>
      </c>
      <c r="O40" s="103">
        <f t="shared" si="2"/>
        <v>304.27999999999997</v>
      </c>
      <c r="P40" s="11"/>
    </row>
    <row r="41" spans="1:18" x14ac:dyDescent="0.3">
      <c r="A41" s="31" t="s">
        <v>69</v>
      </c>
      <c r="B41" s="35" t="s">
        <v>70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6217.75</v>
      </c>
      <c r="M41" s="20">
        <v>0</v>
      </c>
      <c r="N41" s="20">
        <v>1307</v>
      </c>
      <c r="O41" s="103">
        <f t="shared" si="2"/>
        <v>7524.75</v>
      </c>
      <c r="P41" s="11"/>
    </row>
    <row r="42" spans="1:18" x14ac:dyDescent="0.3">
      <c r="B42" s="36" t="s">
        <v>121</v>
      </c>
      <c r="C42" s="22">
        <v>0</v>
      </c>
      <c r="D42" s="22">
        <v>0</v>
      </c>
      <c r="E42" s="22">
        <v>0</v>
      </c>
      <c r="F42" s="22">
        <v>0</v>
      </c>
      <c r="G42" s="22">
        <v>1700.8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102">
        <f t="shared" si="2"/>
        <v>1700.8</v>
      </c>
      <c r="P42" s="11"/>
    </row>
    <row r="43" spans="1:18" x14ac:dyDescent="0.3">
      <c r="B43" s="36" t="s">
        <v>122</v>
      </c>
      <c r="C43" s="20">
        <v>0</v>
      </c>
      <c r="D43" s="20">
        <v>0</v>
      </c>
      <c r="E43" s="20">
        <v>10088.090000000002</v>
      </c>
      <c r="F43" s="20">
        <v>-4798.8599999999997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103">
        <f t="shared" si="2"/>
        <v>5289.2300000000023</v>
      </c>
      <c r="P43" s="11"/>
    </row>
    <row r="44" spans="1:18" x14ac:dyDescent="0.3">
      <c r="A44" s="31"/>
      <c r="B44" s="35" t="s">
        <v>60</v>
      </c>
      <c r="C44" s="20">
        <v>-2149.9499999999998</v>
      </c>
      <c r="D44" s="20">
        <v>48.06</v>
      </c>
      <c r="E44" s="20">
        <v>48.06</v>
      </c>
      <c r="F44" s="20">
        <v>32.29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103">
        <f t="shared" si="2"/>
        <v>-2021.54</v>
      </c>
      <c r="P44" s="11"/>
    </row>
    <row r="45" spans="1:18" x14ac:dyDescent="0.3">
      <c r="B45" s="34" t="s">
        <v>84</v>
      </c>
      <c r="C45" s="7">
        <f t="shared" ref="C45:O45" si="3">SUM(C17:C44)</f>
        <v>272720.17</v>
      </c>
      <c r="D45" s="7">
        <f t="shared" si="3"/>
        <v>417981.08999999997</v>
      </c>
      <c r="E45" s="7">
        <f t="shared" si="3"/>
        <v>451177.62</v>
      </c>
      <c r="F45" s="7">
        <f t="shared" si="3"/>
        <v>242103.15000000002</v>
      </c>
      <c r="G45" s="7">
        <f t="shared" si="3"/>
        <v>549561.47000000009</v>
      </c>
      <c r="H45" s="7">
        <f t="shared" si="3"/>
        <v>216886.8</v>
      </c>
      <c r="I45" s="7">
        <f t="shared" si="3"/>
        <v>381556.42000000004</v>
      </c>
      <c r="J45" s="7">
        <f t="shared" si="3"/>
        <v>75352.639999999985</v>
      </c>
      <c r="K45" s="7">
        <f t="shared" si="3"/>
        <v>135767.57</v>
      </c>
      <c r="L45" s="7">
        <f t="shared" si="3"/>
        <v>43639.099999999977</v>
      </c>
      <c r="M45" s="105">
        <f t="shared" si="3"/>
        <v>-858686.97999999986</v>
      </c>
      <c r="N45" s="7">
        <f t="shared" si="3"/>
        <v>150138.76999999999</v>
      </c>
      <c r="O45" s="7">
        <f t="shared" si="3"/>
        <v>2078197.8199999996</v>
      </c>
    </row>
    <row r="46" spans="1:18" x14ac:dyDescent="0.3"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20"/>
      <c r="P46" s="11"/>
    </row>
    <row r="47" spans="1:18" x14ac:dyDescent="0.3">
      <c r="B47" s="3" t="s">
        <v>85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20"/>
      <c r="P47" s="11"/>
    </row>
    <row r="48" spans="1:18" x14ac:dyDescent="0.3">
      <c r="A48" s="31"/>
      <c r="B48" s="56" t="s">
        <v>87</v>
      </c>
      <c r="C48" s="23">
        <v>3893.57</v>
      </c>
      <c r="D48" s="23">
        <v>3559.2199999999993</v>
      </c>
      <c r="E48" s="23">
        <v>4362.2800000000007</v>
      </c>
      <c r="F48" s="23">
        <v>3549.79</v>
      </c>
      <c r="G48" s="23">
        <v>4169.45</v>
      </c>
      <c r="H48" s="23">
        <v>3912.2200000000007</v>
      </c>
      <c r="I48" s="23">
        <v>3860.37</v>
      </c>
      <c r="J48" s="23">
        <v>3351.3900000000003</v>
      </c>
      <c r="K48" s="22">
        <v>3998.6499999999996</v>
      </c>
      <c r="L48" s="22">
        <v>3932.4200000000005</v>
      </c>
      <c r="M48" s="22">
        <v>4080.93</v>
      </c>
      <c r="N48" s="22">
        <v>3765.4699999999989</v>
      </c>
      <c r="O48" s="22">
        <f>SUM(C48:N48)</f>
        <v>46435.76</v>
      </c>
      <c r="P48" s="11"/>
    </row>
    <row r="49" spans="1:16" x14ac:dyDescent="0.3">
      <c r="A49" s="31" t="s">
        <v>86</v>
      </c>
      <c r="B49" s="42" t="s">
        <v>126</v>
      </c>
      <c r="C49" s="18">
        <v>0</v>
      </c>
      <c r="D49" s="18">
        <v>0</v>
      </c>
      <c r="E49" s="18">
        <v>80377.759999999995</v>
      </c>
      <c r="F49" s="18">
        <v>0</v>
      </c>
      <c r="G49" s="18">
        <v>0</v>
      </c>
      <c r="H49" s="18">
        <v>122814.49</v>
      </c>
      <c r="I49" s="18">
        <v>0</v>
      </c>
      <c r="J49" s="18">
        <v>0</v>
      </c>
      <c r="K49" s="20">
        <v>121290.39</v>
      </c>
      <c r="L49" s="20">
        <v>0</v>
      </c>
      <c r="M49" s="20">
        <v>0</v>
      </c>
      <c r="N49" s="33">
        <v>158935.24</v>
      </c>
      <c r="O49" s="20">
        <f>SUM(C49:N49)</f>
        <v>483417.88</v>
      </c>
      <c r="P49" s="11"/>
    </row>
    <row r="50" spans="1:16" x14ac:dyDescent="0.3">
      <c r="A50" s="32">
        <v>6790700</v>
      </c>
      <c r="B50" s="42" t="s">
        <v>123</v>
      </c>
      <c r="C50" s="18">
        <v>-3648.75</v>
      </c>
      <c r="D50" s="18">
        <v>-3648.75</v>
      </c>
      <c r="E50" s="20">
        <v>-3648.75</v>
      </c>
      <c r="F50" s="18">
        <v>-3648.75</v>
      </c>
      <c r="G50" s="18">
        <v>-3648.75</v>
      </c>
      <c r="H50" s="18">
        <v>-3648.75</v>
      </c>
      <c r="I50" s="18">
        <v>-3648.75</v>
      </c>
      <c r="J50" s="18">
        <v>-3648.75</v>
      </c>
      <c r="K50" s="20">
        <v>-3648.75</v>
      </c>
      <c r="L50" s="20">
        <v>-3648.75</v>
      </c>
      <c r="M50" s="20">
        <v>-3648.75</v>
      </c>
      <c r="N50" s="20">
        <v>-3648.75</v>
      </c>
      <c r="O50" s="20">
        <f>SUM(C50:N50)</f>
        <v>-43785</v>
      </c>
      <c r="P50" s="11"/>
    </row>
    <row r="51" spans="1:16" x14ac:dyDescent="0.3">
      <c r="A51" s="8"/>
      <c r="B51" s="34" t="s">
        <v>88</v>
      </c>
      <c r="C51" s="9">
        <f t="shared" ref="C51:N51" si="4">SUM(C48:C50)</f>
        <v>244.82000000000016</v>
      </c>
      <c r="D51" s="9">
        <f t="shared" si="4"/>
        <v>-89.530000000000655</v>
      </c>
      <c r="E51" s="9">
        <f t="shared" si="4"/>
        <v>81091.289999999994</v>
      </c>
      <c r="F51" s="9">
        <f t="shared" si="4"/>
        <v>-98.960000000000036</v>
      </c>
      <c r="G51" s="9">
        <f t="shared" si="4"/>
        <v>520.69999999999982</v>
      </c>
      <c r="H51" s="9">
        <f t="shared" si="4"/>
        <v>123077.96</v>
      </c>
      <c r="I51" s="9">
        <f t="shared" si="4"/>
        <v>211.61999999999989</v>
      </c>
      <c r="J51" s="9">
        <f t="shared" si="4"/>
        <v>-297.35999999999967</v>
      </c>
      <c r="K51" s="9">
        <f t="shared" si="4"/>
        <v>121640.29</v>
      </c>
      <c r="L51" s="9">
        <f t="shared" si="4"/>
        <v>283.67000000000053</v>
      </c>
      <c r="M51" s="9">
        <f t="shared" si="4"/>
        <v>432.17999999999984</v>
      </c>
      <c r="N51" s="9">
        <f t="shared" si="4"/>
        <v>159051.96</v>
      </c>
      <c r="O51" s="54">
        <f>SUM(C51:N51)</f>
        <v>486068.6399999999</v>
      </c>
      <c r="P51" s="6"/>
    </row>
    <row r="52" spans="1:16" x14ac:dyDescent="0.3">
      <c r="A52" s="8"/>
      <c r="B52" s="6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6"/>
    </row>
    <row r="53" spans="1:16" x14ac:dyDescent="0.3">
      <c r="A53" s="32" t="s">
        <v>91</v>
      </c>
      <c r="B53" s="11" t="s">
        <v>92</v>
      </c>
      <c r="C53" s="23">
        <v>2566.6799999999998</v>
      </c>
      <c r="D53" s="23">
        <v>1250.68</v>
      </c>
      <c r="E53" s="23">
        <v>1908.68</v>
      </c>
      <c r="F53" s="23">
        <v>1908.68</v>
      </c>
      <c r="G53" s="23">
        <v>1908.68</v>
      </c>
      <c r="H53" s="23">
        <v>1908.68</v>
      </c>
      <c r="I53" s="23">
        <v>1908.68</v>
      </c>
      <c r="J53" s="23">
        <v>1908.68</v>
      </c>
      <c r="K53" s="22">
        <v>1908.68</v>
      </c>
      <c r="L53" s="22">
        <v>1908.68</v>
      </c>
      <c r="M53" s="22">
        <v>1908.68</v>
      </c>
      <c r="N53" s="22">
        <v>1908.68</v>
      </c>
      <c r="O53" s="22">
        <f>SUM(C53:N53)</f>
        <v>22904.16</v>
      </c>
      <c r="P53" s="11"/>
    </row>
    <row r="54" spans="1:16" x14ac:dyDescent="0.3">
      <c r="A54" s="31" t="s">
        <v>89</v>
      </c>
      <c r="B54" s="11" t="s">
        <v>90</v>
      </c>
      <c r="C54" s="18">
        <v>18027.669999999998</v>
      </c>
      <c r="D54" s="18">
        <v>3181.0600000000004</v>
      </c>
      <c r="E54" s="18">
        <v>10604.36</v>
      </c>
      <c r="F54" s="18">
        <v>10604.36</v>
      </c>
      <c r="G54" s="18">
        <v>10604.36</v>
      </c>
      <c r="H54" s="18">
        <v>10604.36</v>
      </c>
      <c r="I54" s="18">
        <v>10604.36</v>
      </c>
      <c r="J54" s="18">
        <v>10604.36</v>
      </c>
      <c r="K54" s="20">
        <v>10604.36</v>
      </c>
      <c r="L54" s="20">
        <v>10604.36</v>
      </c>
      <c r="M54" s="20">
        <v>10604.36</v>
      </c>
      <c r="N54" s="20">
        <v>10604.36</v>
      </c>
      <c r="O54" s="20">
        <f>SUM(C54:N54)</f>
        <v>127252.33</v>
      </c>
      <c r="P54" s="11"/>
    </row>
    <row r="55" spans="1:16" x14ac:dyDescent="0.3">
      <c r="B55" s="34" t="s">
        <v>93</v>
      </c>
      <c r="C55" s="9">
        <f t="shared" ref="C55:N55" si="5">SUM(C53:C54)</f>
        <v>20594.349999999999</v>
      </c>
      <c r="D55" s="9">
        <f t="shared" si="5"/>
        <v>4431.7400000000007</v>
      </c>
      <c r="E55" s="9">
        <f t="shared" si="5"/>
        <v>12513.04</v>
      </c>
      <c r="F55" s="9">
        <f t="shared" si="5"/>
        <v>12513.04</v>
      </c>
      <c r="G55" s="9">
        <f t="shared" si="5"/>
        <v>12513.04</v>
      </c>
      <c r="H55" s="9">
        <f t="shared" si="5"/>
        <v>12513.04</v>
      </c>
      <c r="I55" s="9">
        <f t="shared" si="5"/>
        <v>12513.04</v>
      </c>
      <c r="J55" s="9">
        <f t="shared" si="5"/>
        <v>12513.04</v>
      </c>
      <c r="K55" s="9">
        <f t="shared" si="5"/>
        <v>12513.04</v>
      </c>
      <c r="L55" s="9">
        <f t="shared" si="5"/>
        <v>12513.04</v>
      </c>
      <c r="M55" s="9">
        <f t="shared" si="5"/>
        <v>12513.04</v>
      </c>
      <c r="N55" s="9">
        <f t="shared" si="5"/>
        <v>12513.04</v>
      </c>
      <c r="O55" s="54">
        <f>SUM(O53:O54)</f>
        <v>150156.49</v>
      </c>
    </row>
    <row r="56" spans="1:16" x14ac:dyDescent="0.3">
      <c r="B56" s="4"/>
      <c r="C56" s="23"/>
      <c r="D56" s="23"/>
      <c r="E56" s="23"/>
      <c r="F56" s="23"/>
      <c r="G56" s="23"/>
      <c r="H56" s="23"/>
      <c r="I56" s="23"/>
      <c r="J56" s="23"/>
      <c r="K56" s="22"/>
      <c r="L56" s="22"/>
      <c r="M56" s="22"/>
      <c r="N56" s="22"/>
      <c r="O56" s="23"/>
    </row>
    <row r="57" spans="1:16" x14ac:dyDescent="0.3">
      <c r="A57" s="31"/>
      <c r="B57" s="29" t="s">
        <v>124</v>
      </c>
      <c r="C57" s="23"/>
      <c r="D57" s="23"/>
      <c r="E57" s="23">
        <v>-7434.42</v>
      </c>
      <c r="F57" s="23"/>
      <c r="G57" s="23"/>
      <c r="H57" s="23"/>
      <c r="I57" s="23"/>
      <c r="J57" s="23">
        <v>-8192.2200000000012</v>
      </c>
      <c r="K57" s="23">
        <v>-6129.83</v>
      </c>
      <c r="L57" s="23">
        <v>0</v>
      </c>
      <c r="M57" s="23"/>
      <c r="N57" s="23">
        <v>-7556.8700000000008</v>
      </c>
      <c r="O57" s="102">
        <f>SUM(C57:N57)</f>
        <v>-29313.340000000004</v>
      </c>
      <c r="P57" s="22"/>
    </row>
    <row r="58" spans="1:16" x14ac:dyDescent="0.3">
      <c r="A58" s="31"/>
      <c r="B58" s="29" t="s">
        <v>95</v>
      </c>
      <c r="C58" s="23">
        <v>0</v>
      </c>
      <c r="D58" s="23">
        <v>0</v>
      </c>
      <c r="E58" s="23">
        <v>113039.76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2">
        <v>0</v>
      </c>
      <c r="L58" s="22">
        <v>0</v>
      </c>
      <c r="M58" s="22">
        <v>0</v>
      </c>
      <c r="N58" s="22">
        <v>0</v>
      </c>
      <c r="O58" s="53">
        <f>SUM(C58:N58)</f>
        <v>113039.76</v>
      </c>
      <c r="P58" s="11"/>
    </row>
    <row r="59" spans="1:16" x14ac:dyDescent="0.3">
      <c r="A59" s="31"/>
      <c r="B59" s="11" t="s">
        <v>125</v>
      </c>
      <c r="C59" s="23">
        <v>-6131.34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2">
        <v>0</v>
      </c>
      <c r="L59" s="22">
        <v>0</v>
      </c>
      <c r="M59" s="22">
        <v>0</v>
      </c>
      <c r="N59" s="22">
        <v>0</v>
      </c>
      <c r="O59" s="102">
        <f>SUM(C59:N59)</f>
        <v>-6131.34</v>
      </c>
      <c r="P59" s="11"/>
    </row>
    <row r="60" spans="1:16" x14ac:dyDescent="0.3">
      <c r="A60" s="31"/>
      <c r="B60" s="29" t="s">
        <v>94</v>
      </c>
      <c r="C60" s="23">
        <v>757633.75</v>
      </c>
      <c r="D60" s="23">
        <v>1071294.6800000002</v>
      </c>
      <c r="E60" s="23">
        <v>1525423.57</v>
      </c>
      <c r="F60" s="23">
        <v>1055304.7099999997</v>
      </c>
      <c r="G60" s="23">
        <v>954331.68</v>
      </c>
      <c r="H60" s="23">
        <v>1467410.29</v>
      </c>
      <c r="I60" s="23">
        <v>800838.90000000014</v>
      </c>
      <c r="J60" s="23">
        <v>811917.57000000007</v>
      </c>
      <c r="K60" s="22">
        <v>1219214.1299999999</v>
      </c>
      <c r="L60" s="22">
        <v>689050.19</v>
      </c>
      <c r="M60" s="22">
        <v>875747.59</v>
      </c>
      <c r="N60" s="22">
        <v>1447562.4000000001</v>
      </c>
      <c r="O60" s="52">
        <f>SUM(C60:N60)</f>
        <v>12675729.460000001</v>
      </c>
      <c r="P60" s="11"/>
    </row>
    <row r="61" spans="1:16" x14ac:dyDescent="0.3">
      <c r="B61" s="34" t="s">
        <v>96</v>
      </c>
      <c r="C61" s="21">
        <f t="shared" ref="C61:O61" si="6">SUM(C57:C60)</f>
        <v>751502.41</v>
      </c>
      <c r="D61" s="21">
        <f t="shared" si="6"/>
        <v>1071294.6800000002</v>
      </c>
      <c r="E61" s="21">
        <f t="shared" si="6"/>
        <v>1631028.9100000001</v>
      </c>
      <c r="F61" s="21">
        <f t="shared" si="6"/>
        <v>1055304.7099999997</v>
      </c>
      <c r="G61" s="21">
        <f t="shared" si="6"/>
        <v>954331.68</v>
      </c>
      <c r="H61" s="21">
        <f t="shared" si="6"/>
        <v>1467410.29</v>
      </c>
      <c r="I61" s="21">
        <f t="shared" si="6"/>
        <v>800838.90000000014</v>
      </c>
      <c r="J61" s="21">
        <f t="shared" si="6"/>
        <v>803725.35000000009</v>
      </c>
      <c r="K61" s="21">
        <f t="shared" si="6"/>
        <v>1213084.2999999998</v>
      </c>
      <c r="L61" s="21">
        <f t="shared" si="6"/>
        <v>689050.19</v>
      </c>
      <c r="M61" s="21">
        <f t="shared" si="6"/>
        <v>875747.59</v>
      </c>
      <c r="N61" s="21">
        <f t="shared" si="6"/>
        <v>1440005.53</v>
      </c>
      <c r="O61" s="21">
        <f t="shared" si="6"/>
        <v>12753324.540000001</v>
      </c>
      <c r="P61" s="11"/>
    </row>
    <row r="62" spans="1:16" x14ac:dyDescent="0.3">
      <c r="B62" s="4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11"/>
    </row>
    <row r="63" spans="1:16" x14ac:dyDescent="0.3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20"/>
    </row>
    <row r="64" spans="1:16" x14ac:dyDescent="0.3">
      <c r="B64" s="34" t="s">
        <v>97</v>
      </c>
      <c r="C64" s="7">
        <f t="shared" ref="C64:O64" si="7">SUM(C51,C55,C61)</f>
        <v>772341.58000000007</v>
      </c>
      <c r="D64" s="7">
        <f t="shared" si="7"/>
        <v>1075636.8900000001</v>
      </c>
      <c r="E64" s="7">
        <f t="shared" si="7"/>
        <v>1724633.2400000002</v>
      </c>
      <c r="F64" s="7">
        <f t="shared" si="7"/>
        <v>1067718.7899999998</v>
      </c>
      <c r="G64" s="7">
        <f t="shared" si="7"/>
        <v>967365.42</v>
      </c>
      <c r="H64" s="7">
        <f t="shared" si="7"/>
        <v>1603001.29</v>
      </c>
      <c r="I64" s="7">
        <f t="shared" si="7"/>
        <v>813563.56000000017</v>
      </c>
      <c r="J64" s="7">
        <f t="shared" si="7"/>
        <v>815941.03000000014</v>
      </c>
      <c r="K64" s="7">
        <f t="shared" si="7"/>
        <v>1347237.63</v>
      </c>
      <c r="L64" s="7">
        <f t="shared" si="7"/>
        <v>701846.89999999991</v>
      </c>
      <c r="M64" s="7">
        <f t="shared" si="7"/>
        <v>888692.80999999994</v>
      </c>
      <c r="N64" s="7">
        <f t="shared" si="7"/>
        <v>1611570.53</v>
      </c>
      <c r="O64" s="7">
        <f t="shared" si="7"/>
        <v>13389549.670000002</v>
      </c>
    </row>
    <row r="65" spans="2:16" x14ac:dyDescent="0.3">
      <c r="B65" s="4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pans="2:16" x14ac:dyDescent="0.3">
      <c r="B66" s="42" t="s">
        <v>127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20">
        <f>SUM(C66:N66)</f>
        <v>0</v>
      </c>
    </row>
    <row r="67" spans="2:16" x14ac:dyDescent="0.3">
      <c r="B67" s="42" t="s">
        <v>128</v>
      </c>
      <c r="C67" s="40">
        <v>0</v>
      </c>
      <c r="D67" s="40">
        <v>1045.72</v>
      </c>
      <c r="E67" s="40">
        <v>0</v>
      </c>
      <c r="F67" s="40">
        <v>0</v>
      </c>
      <c r="G67" s="40">
        <v>15318.21</v>
      </c>
      <c r="H67" s="40">
        <v>0</v>
      </c>
      <c r="I67" s="40">
        <v>-16363.93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20">
        <f>SUM(C67:N67)</f>
        <v>-1.8189894035458565E-12</v>
      </c>
    </row>
    <row r="68" spans="2:16" x14ac:dyDescent="0.3">
      <c r="B68" s="42" t="s">
        <v>98</v>
      </c>
      <c r="C68" s="41">
        <v>-135593.96</v>
      </c>
      <c r="D68" s="41">
        <v>-0.35</v>
      </c>
      <c r="E68" s="41">
        <v>134775.35999999999</v>
      </c>
      <c r="F68" s="41">
        <v>-2.27</v>
      </c>
      <c r="G68" s="41">
        <v>-1.82</v>
      </c>
      <c r="H68" s="41">
        <v>621.45000000000005</v>
      </c>
      <c r="I68" s="41">
        <v>11666.92</v>
      </c>
      <c r="J68" s="41">
        <v>-33739.699999999997</v>
      </c>
      <c r="K68" s="41">
        <v>403.66</v>
      </c>
      <c r="L68" s="41">
        <v>-157.16999999999999</v>
      </c>
      <c r="M68" s="41">
        <v>17566.63</v>
      </c>
      <c r="N68" s="41">
        <v>-515.04999999999995</v>
      </c>
      <c r="O68" s="20">
        <f>SUM(C68:N68)</f>
        <v>-4976.3000000000075</v>
      </c>
      <c r="P68" s="11"/>
    </row>
    <row r="69" spans="2:16" x14ac:dyDescent="0.3">
      <c r="B69" s="34" t="s">
        <v>129</v>
      </c>
      <c r="C69" s="7">
        <f t="shared" ref="C69:O69" si="8">SUM(C66:C68)</f>
        <v>-135593.96</v>
      </c>
      <c r="D69" s="7">
        <f t="shared" si="8"/>
        <v>1045.3700000000001</v>
      </c>
      <c r="E69" s="7">
        <f t="shared" si="8"/>
        <v>134775.35999999999</v>
      </c>
      <c r="F69" s="7">
        <f t="shared" si="8"/>
        <v>-2.27</v>
      </c>
      <c r="G69" s="7">
        <f t="shared" si="8"/>
        <v>15316.39</v>
      </c>
      <c r="H69" s="7">
        <f t="shared" si="8"/>
        <v>621.45000000000005</v>
      </c>
      <c r="I69" s="7">
        <f t="shared" si="8"/>
        <v>-4697.01</v>
      </c>
      <c r="J69" s="7">
        <f t="shared" si="8"/>
        <v>-33739.699999999997</v>
      </c>
      <c r="K69" s="7">
        <f t="shared" si="8"/>
        <v>403.66</v>
      </c>
      <c r="L69" s="7">
        <f t="shared" si="8"/>
        <v>-157.16999999999999</v>
      </c>
      <c r="M69" s="7">
        <f t="shared" si="8"/>
        <v>17566.63</v>
      </c>
      <c r="N69" s="7">
        <f t="shared" si="8"/>
        <v>-515.04999999999995</v>
      </c>
      <c r="O69" s="104">
        <f t="shared" si="8"/>
        <v>-4976.3000000000093</v>
      </c>
    </row>
    <row r="70" spans="2:16" ht="15" thickBot="1" x14ac:dyDescent="0.35">
      <c r="B70" s="44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</row>
    <row r="71" spans="2:16" ht="15" thickTop="1" x14ac:dyDescent="0.3">
      <c r="B71" s="38" t="s">
        <v>99</v>
      </c>
      <c r="C71" s="12">
        <f t="shared" ref="C71:O71" si="9">SUM(C14,C45,C64,C69)</f>
        <v>1362044.86</v>
      </c>
      <c r="D71" s="12">
        <f t="shared" si="9"/>
        <v>1541153.7500000002</v>
      </c>
      <c r="E71" s="12">
        <f t="shared" si="9"/>
        <v>3077698.12</v>
      </c>
      <c r="F71" s="12">
        <f t="shared" si="9"/>
        <v>1322712.0299999998</v>
      </c>
      <c r="G71" s="12">
        <f t="shared" si="9"/>
        <v>1579908.52</v>
      </c>
      <c r="H71" s="12">
        <f t="shared" si="9"/>
        <v>2673449.9900000002</v>
      </c>
      <c r="I71" s="12">
        <f t="shared" si="9"/>
        <v>1261763.7200000002</v>
      </c>
      <c r="J71" s="12">
        <f t="shared" si="9"/>
        <v>860142.67000000016</v>
      </c>
      <c r="K71" s="12">
        <f t="shared" si="9"/>
        <v>1868415.63</v>
      </c>
      <c r="L71" s="12">
        <f t="shared" si="9"/>
        <v>789055.71999999986</v>
      </c>
      <c r="M71" s="12">
        <f t="shared" si="9"/>
        <v>112256.88000000012</v>
      </c>
      <c r="N71" s="12">
        <f t="shared" si="9"/>
        <v>1987424.57</v>
      </c>
      <c r="O71" s="12">
        <f t="shared" si="9"/>
        <v>18436026.460000001</v>
      </c>
    </row>
    <row r="72" spans="2:16" x14ac:dyDescent="0.3">
      <c r="B72" s="47" t="s">
        <v>100</v>
      </c>
      <c r="C72" s="45">
        <v>1362044.86</v>
      </c>
      <c r="D72" s="45">
        <v>1541153.75</v>
      </c>
      <c r="E72" s="45">
        <v>3077698.12</v>
      </c>
      <c r="F72" s="45">
        <v>1322712.03</v>
      </c>
      <c r="G72" s="45">
        <v>1579908.52</v>
      </c>
      <c r="H72" s="45">
        <v>2673449.9900000002</v>
      </c>
      <c r="I72" s="45">
        <v>1261763.72</v>
      </c>
      <c r="J72" s="45">
        <v>860142.67</v>
      </c>
      <c r="K72" s="45">
        <v>1868415.63</v>
      </c>
      <c r="L72" s="45">
        <v>789055.72</v>
      </c>
      <c r="M72" s="45">
        <v>112256.88</v>
      </c>
      <c r="N72" s="45">
        <v>1987424.57</v>
      </c>
      <c r="O72" s="46">
        <v>18436026.460000005</v>
      </c>
      <c r="P72" s="25"/>
    </row>
    <row r="73" spans="2:16" x14ac:dyDescent="0.3">
      <c r="B73" s="48" t="s">
        <v>101</v>
      </c>
      <c r="C73" s="13">
        <f t="shared" ref="C73:O73" si="10">C71-C72</f>
        <v>0</v>
      </c>
      <c r="D73" s="13">
        <f t="shared" si="10"/>
        <v>0</v>
      </c>
      <c r="E73" s="13">
        <f t="shared" si="10"/>
        <v>0</v>
      </c>
      <c r="F73" s="13">
        <f t="shared" si="10"/>
        <v>0</v>
      </c>
      <c r="G73" s="13">
        <f t="shared" si="10"/>
        <v>0</v>
      </c>
      <c r="H73" s="13">
        <f t="shared" si="10"/>
        <v>0</v>
      </c>
      <c r="I73" s="13">
        <f t="shared" si="10"/>
        <v>0</v>
      </c>
      <c r="J73" s="13">
        <f t="shared" si="10"/>
        <v>0</v>
      </c>
      <c r="K73" s="13">
        <f t="shared" si="10"/>
        <v>0</v>
      </c>
      <c r="L73" s="13">
        <f t="shared" si="10"/>
        <v>0</v>
      </c>
      <c r="M73" s="13">
        <f t="shared" si="10"/>
        <v>1.1641532182693481E-10</v>
      </c>
      <c r="N73" s="13">
        <f t="shared" si="10"/>
        <v>0</v>
      </c>
      <c r="O73" s="13">
        <f t="shared" si="10"/>
        <v>0</v>
      </c>
    </row>
    <row r="75" spans="2:16" x14ac:dyDescent="0.3">
      <c r="B75" s="24" t="s">
        <v>103</v>
      </c>
      <c r="C75" s="25">
        <f t="shared" ref="C75:O75" si="11">(+C14+C69)/C71</f>
        <v>0.23272589568011728</v>
      </c>
      <c r="D75" s="25">
        <f t="shared" si="11"/>
        <v>3.0844274946610614E-2</v>
      </c>
      <c r="E75" s="25">
        <f t="shared" si="11"/>
        <v>0.29303954606178206</v>
      </c>
      <c r="F75" s="25">
        <f t="shared" si="11"/>
        <v>9.7451975242109218E-3</v>
      </c>
      <c r="G75" s="25">
        <f t="shared" si="11"/>
        <v>3.9864099220124467E-2</v>
      </c>
      <c r="H75" s="25">
        <f t="shared" si="11"/>
        <v>0.31927356157501935</v>
      </c>
      <c r="I75" s="25">
        <f t="shared" si="11"/>
        <v>5.2817923786871918E-2</v>
      </c>
      <c r="J75" s="25">
        <f t="shared" si="11"/>
        <v>-3.621608494321063E-2</v>
      </c>
      <c r="K75" s="25">
        <f t="shared" si="11"/>
        <v>0.20627660345573109</v>
      </c>
      <c r="L75" s="25">
        <f t="shared" si="11"/>
        <v>5.521754534648074E-2</v>
      </c>
      <c r="M75" s="25">
        <f t="shared" si="11"/>
        <v>0.73270386634654294</v>
      </c>
      <c r="N75" s="25">
        <f t="shared" si="11"/>
        <v>0.11357174174414078</v>
      </c>
      <c r="O75" s="25">
        <f t="shared" si="11"/>
        <v>0.16100426935490522</v>
      </c>
    </row>
    <row r="76" spans="2:16" x14ac:dyDescent="0.3">
      <c r="B76" s="24" t="s">
        <v>104</v>
      </c>
      <c r="C76" s="25">
        <f t="shared" ref="C76:O76" si="12">+C45/C71</f>
        <v>0.20022847852456194</v>
      </c>
      <c r="D76" s="25">
        <f t="shared" si="12"/>
        <v>0.2712131025214064</v>
      </c>
      <c r="E76" s="25">
        <f t="shared" si="12"/>
        <v>0.146595800630375</v>
      </c>
      <c r="F76" s="25">
        <f t="shared" si="12"/>
        <v>0.18303541852567867</v>
      </c>
      <c r="G76" s="25">
        <f t="shared" si="12"/>
        <v>0.34784385490876402</v>
      </c>
      <c r="H76" s="25">
        <f t="shared" si="12"/>
        <v>8.1126185569680306E-2</v>
      </c>
      <c r="I76" s="25">
        <f t="shared" si="12"/>
        <v>0.30239926378609139</v>
      </c>
      <c r="J76" s="25">
        <f t="shared" si="12"/>
        <v>8.7604815605764524E-2</v>
      </c>
      <c r="K76" s="25">
        <f t="shared" si="12"/>
        <v>7.2664544130365688E-2</v>
      </c>
      <c r="L76" s="25">
        <f t="shared" si="12"/>
        <v>5.5305473230711749E-2</v>
      </c>
      <c r="M76" s="25">
        <f t="shared" si="12"/>
        <v>-7.6493038110448017</v>
      </c>
      <c r="N76" s="25">
        <f t="shared" si="12"/>
        <v>7.5544386572618444E-2</v>
      </c>
      <c r="O76" s="25">
        <f t="shared" si="12"/>
        <v>0.11272482302566621</v>
      </c>
    </row>
    <row r="77" spans="2:16" x14ac:dyDescent="0.3">
      <c r="B77" s="50" t="s">
        <v>105</v>
      </c>
      <c r="C77" s="51">
        <f t="shared" ref="C77:O77" si="13">+C64/C71</f>
        <v>0.5670456257953207</v>
      </c>
      <c r="D77" s="51">
        <f t="shared" si="13"/>
        <v>0.69794262253198291</v>
      </c>
      <c r="E77" s="51">
        <f t="shared" si="13"/>
        <v>0.56036465330784302</v>
      </c>
      <c r="F77" s="51">
        <f t="shared" si="13"/>
        <v>0.80721938395011039</v>
      </c>
      <c r="G77" s="51">
        <f t="shared" si="13"/>
        <v>0.61229204587111163</v>
      </c>
      <c r="H77" s="51">
        <f t="shared" si="13"/>
        <v>0.59960025285530028</v>
      </c>
      <c r="I77" s="51">
        <f t="shared" si="13"/>
        <v>0.64478281242703672</v>
      </c>
      <c r="J77" s="51">
        <f t="shared" si="13"/>
        <v>0.94861126933744611</v>
      </c>
      <c r="K77" s="51">
        <f t="shared" si="13"/>
        <v>0.72105885241390322</v>
      </c>
      <c r="L77" s="51">
        <f t="shared" si="13"/>
        <v>0.88947698142280751</v>
      </c>
      <c r="M77" s="51">
        <f t="shared" si="13"/>
        <v>7.916599944698258</v>
      </c>
      <c r="N77" s="51">
        <f t="shared" si="13"/>
        <v>0.81088387168324083</v>
      </c>
      <c r="O77" s="51">
        <f t="shared" si="13"/>
        <v>0.72627090761942859</v>
      </c>
    </row>
    <row r="78" spans="2:16" x14ac:dyDescent="0.3">
      <c r="C78" s="49">
        <f t="shared" ref="C78:O78" si="14">SUM(C75:C77)</f>
        <v>0.99999999999999989</v>
      </c>
      <c r="D78" s="49">
        <f t="shared" si="14"/>
        <v>1</v>
      </c>
      <c r="E78" s="49">
        <f t="shared" si="14"/>
        <v>1</v>
      </c>
      <c r="F78" s="49">
        <f t="shared" si="14"/>
        <v>1</v>
      </c>
      <c r="G78" s="49">
        <f t="shared" si="14"/>
        <v>1</v>
      </c>
      <c r="H78" s="49">
        <f t="shared" si="14"/>
        <v>1</v>
      </c>
      <c r="I78" s="49">
        <f t="shared" si="14"/>
        <v>1</v>
      </c>
      <c r="J78" s="49">
        <f t="shared" si="14"/>
        <v>1</v>
      </c>
      <c r="K78" s="49">
        <f t="shared" si="14"/>
        <v>1</v>
      </c>
      <c r="L78" s="49">
        <f t="shared" si="14"/>
        <v>1</v>
      </c>
      <c r="M78" s="49">
        <f t="shared" si="14"/>
        <v>0.99999999999999911</v>
      </c>
      <c r="N78" s="49">
        <f t="shared" si="14"/>
        <v>1</v>
      </c>
      <c r="O78" s="49">
        <f t="shared" si="14"/>
        <v>1</v>
      </c>
    </row>
    <row r="79" spans="2:16" x14ac:dyDescent="0.3">
      <c r="B79" s="30"/>
      <c r="C79" s="11"/>
      <c r="J79" s="26"/>
    </row>
    <row r="82" spans="12:12" x14ac:dyDescent="0.3">
      <c r="L82" s="26"/>
    </row>
    <row r="83" spans="12:12" x14ac:dyDescent="0.3">
      <c r="L83" s="26"/>
    </row>
  </sheetData>
  <mergeCells count="2">
    <mergeCell ref="B1:O1"/>
    <mergeCell ref="B2:O2"/>
  </mergeCells>
  <pageMargins left="0.7" right="0.7" top="0.75" bottom="0.75" header="0.3" footer="0.3"/>
  <pageSetup scale="39" orientation="portrait" r:id="rId1"/>
  <headerFooter>
    <oddFooter>&amp;CTampa Electric Company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EC58C-96FC-4D48-9B07-25382DE4C0EE}">
  <dimension ref="N16"/>
  <sheetViews>
    <sheetView workbookViewId="0">
      <selection activeCell="O10" sqref="O10"/>
    </sheetView>
  </sheetViews>
  <sheetFormatPr defaultRowHeight="15" x14ac:dyDescent="0.25"/>
  <cols>
    <col min="14" max="14" width="10.1796875" bestFit="1" customWidth="1"/>
  </cols>
  <sheetData>
    <row r="16" spans="14:14" ht="15.6" x14ac:dyDescent="0.3">
      <c r="N16" s="107">
        <v>834143.5</v>
      </c>
    </row>
  </sheetData>
  <pageMargins left="0.7" right="0.7" top="0.75" bottom="0.75" header="0.3" footer="0.3"/>
  <customProperties>
    <customPr name="EpmWorksheetKeyString_GUID" r:id="rId1"/>
  </customProperti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BDABAE-2B83-451B-9E73-59E20640C511}"/>
</file>

<file path=customXml/itemProps2.xml><?xml version="1.0" encoding="utf-8"?>
<ds:datastoreItem xmlns:ds="http://schemas.openxmlformats.org/officeDocument/2006/customXml" ds:itemID="{19FABA84-DEF4-4041-BCF2-F5ED270FF3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8f740ed-1bb5-4d6a-85fa-63caa26fe73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0D8780C-DEEE-47C5-BD26-C75D2E218F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C-13</vt:lpstr>
      <vt:lpstr>930.2 Rpt</vt:lpstr>
      <vt:lpstr>Avg Cust</vt:lpstr>
      <vt:lpstr>'C-13'!Print_Area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Townsend, Eneida</dc:creator>
  <cp:keywords/>
  <dc:description/>
  <cp:lastModifiedBy>Otero, Onixa</cp:lastModifiedBy>
  <cp:revision/>
  <dcterms:created xsi:type="dcterms:W3CDTF">2020-08-06T13:23:21Z</dcterms:created>
  <dcterms:modified xsi:type="dcterms:W3CDTF">2024-04-08T22:03:11Z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  <property fmtid="{D5CDD505-2E9C-101B-9397-08002B2CF9AE}" pid="3" name="Order">
    <vt:r8>5200</vt:r8>
  </property>
  <property fmtid="{D5CDD505-2E9C-101B-9397-08002B2CF9AE}" pid="4" name="MSIP_Label_a83f872e-d8d7-43ac-9961-0f2ad31e50e5_Enabled">
    <vt:lpwstr>true</vt:lpwstr>
  </property>
  <property fmtid="{D5CDD505-2E9C-101B-9397-08002B2CF9AE}" pid="5" name="MSIP_Label_a83f872e-d8d7-43ac-9961-0f2ad31e50e5_SetDate">
    <vt:lpwstr>2023-05-09T14:19:14Z</vt:lpwstr>
  </property>
  <property fmtid="{D5CDD505-2E9C-101B-9397-08002B2CF9AE}" pid="6" name="MSIP_Label_a83f872e-d8d7-43ac-9961-0f2ad31e50e5_Method">
    <vt:lpwstr>Standard</vt:lpwstr>
  </property>
  <property fmtid="{D5CDD505-2E9C-101B-9397-08002B2CF9AE}" pid="7" name="MSIP_Label_a83f872e-d8d7-43ac-9961-0f2ad31e50e5_Name">
    <vt:lpwstr>a83f872e-d8d7-43ac-9961-0f2ad31e50e5</vt:lpwstr>
  </property>
  <property fmtid="{D5CDD505-2E9C-101B-9397-08002B2CF9AE}" pid="8" name="MSIP_Label_a83f872e-d8d7-43ac-9961-0f2ad31e50e5_SiteId">
    <vt:lpwstr>fa8c194a-f8e2-43c5-bc39-b637579e39e0</vt:lpwstr>
  </property>
  <property fmtid="{D5CDD505-2E9C-101B-9397-08002B2CF9AE}" pid="9" name="MSIP_Label_a83f872e-d8d7-43ac-9961-0f2ad31e50e5_ActionId">
    <vt:lpwstr>f5e9fbb1-2def-4612-8d99-12bdaaff2793</vt:lpwstr>
  </property>
  <property fmtid="{D5CDD505-2E9C-101B-9397-08002B2CF9AE}" pid="10" name="MSIP_Label_a83f872e-d8d7-43ac-9961-0f2ad31e50e5_ContentBits">
    <vt:lpwstr>0</vt:lpwstr>
  </property>
  <property fmtid="{D5CDD505-2E9C-101B-9397-08002B2CF9AE}" pid="11" name="{A44787D4-0540-4523-9961-78E4036D8C6D}">
    <vt:lpwstr>{ABDBD734-4860-429D-91D5-9DAD0305CC8B}</vt:lpwstr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_ExtendedDescription">
    <vt:lpwstr/>
  </property>
  <property fmtid="{D5CDD505-2E9C-101B-9397-08002B2CF9AE}" pid="19" name="TriggerFlowInfo">
    <vt:lpwstr/>
  </property>
</Properties>
</file>