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omments2.xml" ContentType="application/vnd.openxmlformats-officedocument.spreadsheetml.comments+xml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800E1306-7F0C-434B-B87C-1293F1DC0338}" xr6:coauthVersionLast="47" xr6:coauthVersionMax="47" xr10:uidLastSave="{00000000-0000-0000-0000-000000000000}"/>
  <bookViews>
    <workbookView xWindow="-108" yWindow="-108" windowWidth="23256" windowHeight="12576" xr2:uid="{A1A9D5D5-BC29-4FEC-91E3-1DD2634265AA}"/>
  </bookViews>
  <sheets>
    <sheet name="C-14" sheetId="7" r:id="rId1"/>
    <sheet name="2025B Sep Factor" sheetId="15" r:id="rId2"/>
    <sheet name="FERC TB 2023A" sheetId="4" r:id="rId3"/>
    <sheet name="2023A_Recoverable Conservation" sheetId="10" r:id="rId4"/>
    <sheet name="Recoverable Conservation" sheetId="8" state="hidden" r:id="rId5"/>
    <sheet name="2023A -Avg Cust" sheetId="9" r:id="rId6"/>
    <sheet name="2025B Avg Customer" sheetId="14" r:id="rId7"/>
    <sheet name="FERC TB 2025B" sheetId="12" r:id="rId8"/>
    <sheet name="2025B_Recoverable Conservation" sheetId="13" r:id="rId9"/>
  </sheets>
  <externalReferences>
    <externalReference r:id="rId10"/>
    <externalReference r:id="rId11"/>
  </externalReferences>
  <definedNames>
    <definedName name="\A" localSheetId="4">#REF!</definedName>
    <definedName name="\C" localSheetId="4">#REF!</definedName>
    <definedName name="\Z" localSheetId="4">#REF!</definedName>
    <definedName name="_Fill" hidden="1">'[1]Page 29A'!#REF!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BalDatData" localSheetId="4">#REF!</definedName>
    <definedName name="FA_TBA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40400.7187615741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4">#REF!</definedName>
    <definedName name="TBA">'FERC TB 2023A'!$A$12:$Q$198</definedName>
    <definedName name="TBB">'FERC TB 2025B'!$A$11:$Q$464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7" l="1"/>
  <c r="A14" i="4"/>
  <c r="J28" i="7"/>
  <c r="R25" i="14"/>
  <c r="P15" i="14"/>
  <c r="P16" i="14"/>
  <c r="R16" i="14" s="1"/>
  <c r="P17" i="14"/>
  <c r="P18" i="14"/>
  <c r="R18" i="14" s="1"/>
  <c r="P19" i="14"/>
  <c r="P20" i="14"/>
  <c r="R20" i="14" s="1"/>
  <c r="P21" i="14"/>
  <c r="P22" i="14"/>
  <c r="P23" i="14"/>
  <c r="R23" i="14" s="1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14" i="14"/>
  <c r="R21" i="14"/>
  <c r="J30" i="7"/>
  <c r="J21" i="7"/>
  <c r="J17" i="7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9" i="12"/>
  <c r="A430" i="12"/>
  <c r="A431" i="12"/>
  <c r="A432" i="12"/>
  <c r="A12" i="12"/>
  <c r="J13" i="7"/>
  <c r="J64" i="7"/>
  <c r="J79" i="7"/>
  <c r="J72" i="7"/>
  <c r="N18" i="10" l="1"/>
  <c r="N17" i="10"/>
  <c r="M16" i="10"/>
  <c r="M26" i="10" s="1"/>
  <c r="L16" i="10"/>
  <c r="L26" i="10" s="1"/>
  <c r="K16" i="10"/>
  <c r="K26" i="10" s="1"/>
  <c r="J16" i="10"/>
  <c r="J26" i="10" s="1"/>
  <c r="I16" i="10"/>
  <c r="I26" i="10" s="1"/>
  <c r="H16" i="10"/>
  <c r="G16" i="10"/>
  <c r="G26" i="10" s="1"/>
  <c r="F16" i="10"/>
  <c r="E16" i="10"/>
  <c r="E26" i="10" s="1"/>
  <c r="D16" i="10"/>
  <c r="D26" i="10" s="1"/>
  <c r="C16" i="10"/>
  <c r="C26" i="10" s="1"/>
  <c r="B16" i="10"/>
  <c r="B26" i="10" s="1"/>
  <c r="M14" i="10"/>
  <c r="L14" i="10"/>
  <c r="K14" i="10"/>
  <c r="J14" i="10"/>
  <c r="I14" i="10"/>
  <c r="H14" i="10"/>
  <c r="G14" i="10"/>
  <c r="F14" i="10"/>
  <c r="E14" i="10"/>
  <c r="N14" i="10" s="1"/>
  <c r="D14" i="10"/>
  <c r="C14" i="10"/>
  <c r="B14" i="10"/>
  <c r="N12" i="10"/>
  <c r="M11" i="10"/>
  <c r="L11" i="10"/>
  <c r="L9" i="10" s="1"/>
  <c r="K11" i="10"/>
  <c r="K9" i="10" s="1"/>
  <c r="J11" i="10"/>
  <c r="I11" i="10"/>
  <c r="H11" i="10"/>
  <c r="G11" i="10"/>
  <c r="F11" i="10"/>
  <c r="E11" i="10"/>
  <c r="D11" i="10"/>
  <c r="D9" i="10" s="1"/>
  <c r="C11" i="10"/>
  <c r="N11" i="10" s="1"/>
  <c r="B11" i="10"/>
  <c r="M10" i="10"/>
  <c r="L10" i="10"/>
  <c r="K10" i="10"/>
  <c r="J10" i="10"/>
  <c r="J9" i="10" s="1"/>
  <c r="I10" i="10"/>
  <c r="I9" i="10" s="1"/>
  <c r="H10" i="10"/>
  <c r="H9" i="10" s="1"/>
  <c r="G10" i="10"/>
  <c r="F10" i="10"/>
  <c r="E10" i="10"/>
  <c r="D10" i="10"/>
  <c r="C10" i="10"/>
  <c r="B10" i="10"/>
  <c r="B9" i="10" s="1"/>
  <c r="M9" i="10"/>
  <c r="M6" i="10" s="1"/>
  <c r="G9" i="10"/>
  <c r="G7" i="10" s="1"/>
  <c r="F9" i="10"/>
  <c r="F7" i="10" s="1"/>
  <c r="E9" i="10"/>
  <c r="E6" i="10" s="1"/>
  <c r="N8" i="10"/>
  <c r="H7" i="10" l="1"/>
  <c r="H6" i="10"/>
  <c r="H20" i="10"/>
  <c r="H34" i="10" s="1"/>
  <c r="H36" i="10" s="1"/>
  <c r="E29" i="10"/>
  <c r="E31" i="10" s="1"/>
  <c r="E25" i="10"/>
  <c r="K6" i="10"/>
  <c r="K7" i="10"/>
  <c r="D6" i="10"/>
  <c r="D7" i="10"/>
  <c r="L7" i="10"/>
  <c r="L6" i="10"/>
  <c r="M29" i="10"/>
  <c r="M31" i="10" s="1"/>
  <c r="M25" i="10"/>
  <c r="I6" i="10"/>
  <c r="I7" i="10"/>
  <c r="B6" i="10"/>
  <c r="B7" i="10"/>
  <c r="J6" i="10"/>
  <c r="J7" i="10"/>
  <c r="F20" i="10"/>
  <c r="F34" i="10" s="1"/>
  <c r="F36" i="10" s="1"/>
  <c r="H26" i="10"/>
  <c r="F6" i="10"/>
  <c r="C9" i="10"/>
  <c r="N10" i="10"/>
  <c r="N9" i="10" s="1"/>
  <c r="N16" i="10"/>
  <c r="F26" i="10"/>
  <c r="G6" i="10"/>
  <c r="E20" i="10"/>
  <c r="E34" i="10" s="1"/>
  <c r="E36" i="10" s="1"/>
  <c r="M20" i="10"/>
  <c r="M34" i="10" s="1"/>
  <c r="M36" i="10" s="1"/>
  <c r="E7" i="10"/>
  <c r="M7" i="10"/>
  <c r="C6" i="10" l="1"/>
  <c r="C7" i="10"/>
  <c r="D29" i="10"/>
  <c r="D31" i="10" s="1"/>
  <c r="D20" i="10"/>
  <c r="D34" i="10" s="1"/>
  <c r="D36" i="10" s="1"/>
  <c r="D25" i="10"/>
  <c r="F29" i="10"/>
  <c r="F31" i="10" s="1"/>
  <c r="F25" i="10"/>
  <c r="I29" i="10"/>
  <c r="I31" i="10" s="1"/>
  <c r="I25" i="10"/>
  <c r="I20" i="10"/>
  <c r="I34" i="10" s="1"/>
  <c r="I36" i="10" s="1"/>
  <c r="K20" i="10"/>
  <c r="K34" i="10" s="1"/>
  <c r="K36" i="10" s="1"/>
  <c r="K29" i="10"/>
  <c r="K31" i="10" s="1"/>
  <c r="K25" i="10"/>
  <c r="G29" i="10"/>
  <c r="G31" i="10" s="1"/>
  <c r="G25" i="10"/>
  <c r="G20" i="10"/>
  <c r="G34" i="10" s="1"/>
  <c r="G36" i="10" s="1"/>
  <c r="J20" i="10"/>
  <c r="J34" i="10" s="1"/>
  <c r="J36" i="10" s="1"/>
  <c r="J29" i="10"/>
  <c r="J31" i="10" s="1"/>
  <c r="J25" i="10"/>
  <c r="L20" i="10"/>
  <c r="L34" i="10" s="1"/>
  <c r="L36" i="10" s="1"/>
  <c r="L29" i="10"/>
  <c r="L31" i="10" s="1"/>
  <c r="L25" i="10"/>
  <c r="N7" i="10"/>
  <c r="H29" i="10"/>
  <c r="H31" i="10" s="1"/>
  <c r="H25" i="10"/>
  <c r="B29" i="10"/>
  <c r="B31" i="10" s="1"/>
  <c r="B25" i="10"/>
  <c r="N6" i="10"/>
  <c r="B20" i="10"/>
  <c r="B34" i="10" l="1"/>
  <c r="B36" i="10" s="1"/>
  <c r="C20" i="10"/>
  <c r="C34" i="10" s="1"/>
  <c r="C36" i="10" s="1"/>
  <c r="C29" i="10"/>
  <c r="C31" i="10" s="1"/>
  <c r="C25" i="10"/>
  <c r="N20" i="10" l="1"/>
  <c r="A192" i="4" l="1"/>
  <c r="A193" i="4"/>
  <c r="A194" i="4"/>
  <c r="A195" i="4"/>
  <c r="A196" i="4"/>
  <c r="A197" i="4"/>
  <c r="A198" i="4"/>
  <c r="P11" i="10" l="1"/>
  <c r="N34" i="8" l="1"/>
  <c r="M34" i="8"/>
  <c r="L34" i="8"/>
  <c r="K34" i="8"/>
  <c r="J34" i="8"/>
  <c r="I34" i="8"/>
  <c r="H34" i="8"/>
  <c r="G34" i="8"/>
  <c r="F34" i="8"/>
  <c r="E34" i="8"/>
  <c r="D34" i="8"/>
  <c r="C34" i="8"/>
  <c r="B34" i="8"/>
  <c r="N23" i="8"/>
  <c r="N35" i="8" s="1"/>
  <c r="M23" i="8"/>
  <c r="L23" i="8"/>
  <c r="K23" i="8"/>
  <c r="J23" i="8"/>
  <c r="I23" i="8"/>
  <c r="H23" i="8"/>
  <c r="G23" i="8"/>
  <c r="F23" i="8"/>
  <c r="E23" i="8"/>
  <c r="D23" i="8"/>
  <c r="C23" i="8"/>
  <c r="B23" i="8"/>
  <c r="P72" i="7" l="1"/>
  <c r="P21" i="7" l="1"/>
  <c r="P23" i="7" s="1"/>
  <c r="P17" i="7"/>
  <c r="P19" i="7" s="1"/>
  <c r="J74" i="7"/>
  <c r="P79" i="7"/>
  <c r="P28" i="7"/>
  <c r="J23" i="7"/>
  <c r="J15" i="7"/>
  <c r="J19" i="7"/>
  <c r="P74" i="7" l="1"/>
  <c r="J26" i="7"/>
  <c r="P13" i="7"/>
  <c r="P15" i="7" s="1"/>
  <c r="P26" i="7" s="1"/>
  <c r="P30" i="7" s="1"/>
  <c r="A172" i="4" l="1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3" i="4" l="1"/>
  <c r="J68" i="7" l="1"/>
  <c r="J66" i="7" l="1"/>
  <c r="P64" i="7"/>
  <c r="P66" i="7" s="1"/>
  <c r="P68" i="7"/>
  <c r="P70" i="7" s="1"/>
  <c r="J70" i="7"/>
  <c r="P77" i="7" l="1"/>
  <c r="P81" i="7" s="1"/>
  <c r="J7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Otero, Onixa</author>
    <author>Kotikalakoti Muralidharan, Krithika</author>
  </authors>
  <commentList>
    <comment ref="A12" authorId="0" shapeId="0" xr:uid="{41D3E2D4-9B05-4F34-A1EC-08B5D53405E5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Recoverable Exps in Deferred Files - Labor - Benefits - Adv - ROI - IRES Depr - LED Depr</t>
        </r>
      </text>
    </comment>
    <comment ref="A23" authorId="0" shapeId="0" xr:uid="{555EEAFD-9A89-4130-826C-326543730999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 11 - O&amp;M Conservation Expense
</t>
        </r>
      </text>
    </comment>
    <comment ref="A24" authorId="0" shapeId="0" xr:uid="{8EFC2910-4E36-4C96-8E2A-C61D1365C396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Lines 9a &amp; 9b</t>
        </r>
      </text>
    </comment>
    <comment ref="F25" authorId="1" shapeId="0" xr:uid="{17076D95-B943-4F53-83F4-E879F7AFA35B}">
      <text>
        <r>
          <rPr>
            <b/>
            <sz val="9"/>
            <color indexed="81"/>
            <rFont val="Tahoma"/>
            <family val="2"/>
          </rPr>
          <t>Kotikalakoti Muralidharan, Krithika:</t>
        </r>
        <r>
          <rPr>
            <sz val="9"/>
            <color indexed="81"/>
            <rFont val="Tahoma"/>
            <family val="2"/>
          </rPr>
          <t xml:space="preserve">
Labor PPA</t>
        </r>
      </text>
    </comment>
    <comment ref="A30" authorId="0" shapeId="0" xr:uid="{0ABB8C3D-0537-4926-B6CF-C5F6B18EFB28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 16 - Deferred Expenses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Otero, Onixa</author>
  </authors>
  <commentList>
    <comment ref="N22" authorId="0" shapeId="0" xr:uid="{1AA4BC7A-2EEF-4E33-993A-15DFF6E25429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Similarly to 2019, there is a 100,000 charge b/c the order was mapped to 908 rather than 909. I didn't complete the same adjustment you did in 2019 (red numbers) b/c I figured I would let you look at it first.</t>
        </r>
      </text>
    </comment>
    <comment ref="T27" authorId="0" shapeId="0" xr:uid="{A3882FE7-5425-4083-960B-FED61A6B8C3D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Actual IT Charges go to FERC 908, but when budgeted, Planned IT Charges go to FERC 922</t>
        </r>
      </text>
    </comment>
    <comment ref="S33" authorId="0" shapeId="0" xr:uid="{0A3622DF-66C9-40C7-9E72-DE618AB9C532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Rounding</t>
        </r>
      </text>
    </comment>
    <comment ref="T34" authorId="0" shapeId="0" xr:uid="{27FCC920-61E0-43F7-9841-D9F1EB0DD8E9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rounding</t>
        </r>
      </text>
    </comment>
    <comment ref="T38" authorId="0" shapeId="0" xr:uid="{D71BFFE1-6EE4-4813-A074-25124D4C71D4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Actual IT Charges go to FERC 908, but when budgeted, Planned IT Charges go to FERC 922</t>
        </r>
      </text>
    </comment>
  </commentList>
</comments>
</file>

<file path=xl/sharedStrings.xml><?xml version="1.0" encoding="utf-8"?>
<sst xmlns="http://schemas.openxmlformats.org/spreadsheetml/2006/main" count="5729" uniqueCount="1373">
  <si>
    <t>SCHEDULE C-14</t>
  </si>
  <si>
    <t xml:space="preserve">          ADVERTISING EXPENSES</t>
  </si>
  <si>
    <t>Page 1 of 2</t>
  </si>
  <si>
    <t>FLORIDA PUBLIC SERVICE COMMISSION</t>
  </si>
  <si>
    <t xml:space="preserve">                  EXPLANATION:</t>
  </si>
  <si>
    <t>Provide a schedule of advertising expenses by subaccounts for the test year and the most recent</t>
  </si>
  <si>
    <t xml:space="preserve">       Type of data shown:</t>
  </si>
  <si>
    <t>historical year for each type of advertising that is included in base rate cost of service.</t>
  </si>
  <si>
    <t>XX</t>
  </si>
  <si>
    <t>Projected Test Year Ended 12/31/2025</t>
  </si>
  <si>
    <t>COMPANY: TAMPA ELECTRIC COMPANY</t>
  </si>
  <si>
    <t/>
  </si>
  <si>
    <t>Projected Prior Year Ended 12/31/2024</t>
  </si>
  <si>
    <t>Historical Prior Year Ended 12/31/2023</t>
  </si>
  <si>
    <t>(Dollars in 000's)</t>
  </si>
  <si>
    <t>Account/</t>
  </si>
  <si>
    <t>(1)</t>
  </si>
  <si>
    <t>(2)</t>
  </si>
  <si>
    <t>(3)</t>
  </si>
  <si>
    <t>Line</t>
  </si>
  <si>
    <t>Sub-Account</t>
  </si>
  <si>
    <t>Electric</t>
  </si>
  <si>
    <t xml:space="preserve">  Jurisdictional</t>
  </si>
  <si>
    <t>No.</t>
  </si>
  <si>
    <t>Number</t>
  </si>
  <si>
    <t>Title</t>
  </si>
  <si>
    <t>Utility</t>
  </si>
  <si>
    <t>Factor</t>
  </si>
  <si>
    <t>Amount</t>
  </si>
  <si>
    <t>909</t>
  </si>
  <si>
    <t>Customer Service Informational and Instructional Advertising</t>
  </si>
  <si>
    <t>Total Account 909</t>
  </si>
  <si>
    <t>913</t>
  </si>
  <si>
    <t>Sales Advertising Expense</t>
  </si>
  <si>
    <t>Total Account 913</t>
  </si>
  <si>
    <t>930.1</t>
  </si>
  <si>
    <t>General Advertising Expenses</t>
  </si>
  <si>
    <t>Total Account 930</t>
  </si>
  <si>
    <t>Total Advertising Expenses</t>
  </si>
  <si>
    <t xml:space="preserve">Average Number of Customers </t>
  </si>
  <si>
    <t>Advertising Expenses per Customer</t>
  </si>
  <si>
    <t>Totals may be affected due to rounding.</t>
  </si>
  <si>
    <t>Supporting Schedules:</t>
  </si>
  <si>
    <t>Recap Schedules:</t>
  </si>
  <si>
    <t>Page 2 of 2</t>
  </si>
  <si>
    <t>Test Year Ended 12/31/2025</t>
  </si>
  <si>
    <t>Prior Year Ended 12/31/2024</t>
  </si>
  <si>
    <t>HistoricalYear Ended 12/31/2023</t>
  </si>
  <si>
    <t>DOCKET No. 20210034-EI</t>
  </si>
  <si>
    <t>Witness:</t>
  </si>
  <si>
    <t>Report Type&gt;&gt;&gt;</t>
  </si>
  <si>
    <t>TRIAL_BALANCE</t>
  </si>
  <si>
    <r>
      <t xml:space="preserve">Select </t>
    </r>
    <r>
      <rPr>
        <b/>
        <sz val="9"/>
        <color indexed="8"/>
        <rFont val="Arial"/>
        <family val="2"/>
      </rPr>
      <t>Category</t>
    </r>
    <r>
      <rPr>
        <sz val="9"/>
        <color indexed="8"/>
        <rFont val="Arial"/>
        <family val="2"/>
      </rPr>
      <t>&gt;&gt;&gt;</t>
    </r>
  </si>
  <si>
    <t>ACTUAL</t>
  </si>
  <si>
    <r>
      <t xml:space="preserve">Select </t>
    </r>
    <r>
      <rPr>
        <b/>
        <sz val="9"/>
        <color indexed="8"/>
        <rFont val="Arial"/>
        <family val="2"/>
      </rPr>
      <t>Entity</t>
    </r>
    <r>
      <rPr>
        <sz val="9"/>
        <color indexed="8"/>
        <rFont val="Arial"/>
        <family val="2"/>
      </rPr>
      <t>&gt;&gt;&gt;</t>
    </r>
  </si>
  <si>
    <t>E_2201</t>
  </si>
  <si>
    <r>
      <t xml:space="preserve">Select </t>
    </r>
    <r>
      <rPr>
        <b/>
        <sz val="9"/>
        <color indexed="8"/>
        <rFont val="Arial"/>
        <family val="2"/>
      </rPr>
      <t>Time</t>
    </r>
    <r>
      <rPr>
        <sz val="9"/>
        <color indexed="8"/>
        <rFont val="Arial"/>
        <family val="2"/>
      </rPr>
      <t>&gt;&gt;&gt;</t>
    </r>
  </si>
  <si>
    <t>2023.TOTAL</t>
  </si>
  <si>
    <t>ADDITIONAL DETAIL Y/N&gt;&gt;&gt;</t>
  </si>
  <si>
    <t>FULL</t>
  </si>
  <si>
    <t>Tampa Electric</t>
  </si>
  <si>
    <r>
      <rPr>
        <b/>
        <sz val="9"/>
        <color indexed="60"/>
        <rFont val="Arial Black"/>
        <family val="2"/>
      </rPr>
      <t>NOTE</t>
    </r>
    <r>
      <rPr>
        <b/>
        <sz val="9"/>
        <color indexed="8"/>
        <rFont val="Arial"/>
        <family val="2"/>
      </rPr>
      <t xml:space="preserve"> - PLEASE RUN A REFRESH IF YOU CHANGE THIS SETTING.</t>
    </r>
  </si>
  <si>
    <r>
      <rPr>
        <b/>
        <sz val="9"/>
        <color indexed="60"/>
        <rFont val="Arial Black"/>
        <family val="2"/>
      </rPr>
      <t>NOTE</t>
    </r>
    <r>
      <rPr>
        <b/>
        <sz val="9"/>
        <color indexed="8"/>
        <rFont val="Arial"/>
        <family val="2"/>
      </rPr>
      <t xml:space="preserve"> - BEFORE STARTING ANY WORK ON THIS TAB, PLEASE RUN A REFRESH</t>
    </r>
  </si>
  <si>
    <t>Account</t>
  </si>
  <si>
    <t>ACCOUNT ID</t>
  </si>
  <si>
    <t>ACCOUNT DESCRIPTION</t>
  </si>
  <si>
    <t>2022 DEC</t>
  </si>
  <si>
    <t>2023 JAN</t>
  </si>
  <si>
    <t>2023 FEB</t>
  </si>
  <si>
    <t>2023 MAR</t>
  </si>
  <si>
    <t>2023 APR</t>
  </si>
  <si>
    <t>2023 MAY</t>
  </si>
  <si>
    <t>2023 JUN</t>
  </si>
  <si>
    <t>2023 JUL</t>
  </si>
  <si>
    <t>2023 AUG</t>
  </si>
  <si>
    <t>2023 SEP</t>
  </si>
  <si>
    <t>2023 OCT</t>
  </si>
  <si>
    <t>2023 NOV</t>
  </si>
  <si>
    <t>2023 DEC</t>
  </si>
  <si>
    <t>2023 TOTAL</t>
  </si>
  <si>
    <t>Utility Plant in Service</t>
  </si>
  <si>
    <t>Property Under Capital Leases</t>
  </si>
  <si>
    <t>Plant Purchased or Sold</t>
  </si>
  <si>
    <t>Plant Held for Future Use</t>
  </si>
  <si>
    <t>Completed Construction Not Classified</t>
  </si>
  <si>
    <t>Construction Work in Progress</t>
  </si>
  <si>
    <t>Accumulated Provision for Depreciation</t>
  </si>
  <si>
    <t>Accumulated Provision For Amortization</t>
  </si>
  <si>
    <t>Plant Acquisition Adjustments</t>
  </si>
  <si>
    <t>Accum Provision Amort Plant Acquisition Adjustment</t>
  </si>
  <si>
    <t>Nonutility Property</t>
  </si>
  <si>
    <t>Accum Provision Depr Amortiz Nonutility Property</t>
  </si>
  <si>
    <t>Cash</t>
  </si>
  <si>
    <t>Working Funds</t>
  </si>
  <si>
    <t>Customer Accounts Receivable</t>
  </si>
  <si>
    <t>Other Accounts Receivable</t>
  </si>
  <si>
    <t>Accumulated Provision Uncollectible Accounts-Cr</t>
  </si>
  <si>
    <t>Notes Receivable from Associated Companies</t>
  </si>
  <si>
    <t>Accounts Receivable from Associated Companies</t>
  </si>
  <si>
    <t>Fuel Stock</t>
  </si>
  <si>
    <t>Plant Materials and Operating Supplies</t>
  </si>
  <si>
    <t>Prepayments</t>
  </si>
  <si>
    <t>Accrued Utility Revenues</t>
  </si>
  <si>
    <t>Derivative Instrument Assets - Hedges</t>
  </si>
  <si>
    <t>Unamortized Debt Expense</t>
  </si>
  <si>
    <t>Unrecovered Plant and Regulatory Study Costs</t>
  </si>
  <si>
    <t>Other Regulatory Assets</t>
  </si>
  <si>
    <t>Preliminary Survey and Investigation Charges</t>
  </si>
  <si>
    <t>Clearing Accounts</t>
  </si>
  <si>
    <t>Miscellaneous Deferred Debits</t>
  </si>
  <si>
    <t>Unamortized Loss on Reacquired Debt</t>
  </si>
  <si>
    <t>Accumulated Deferred Income Taxes</t>
  </si>
  <si>
    <t>Common Stock Issued</t>
  </si>
  <si>
    <t>Miscellaneous Paid-in Capital</t>
  </si>
  <si>
    <t>Capital Stock Expense</t>
  </si>
  <si>
    <t>Unappropriated Retained Earnings</t>
  </si>
  <si>
    <t>Accumulated Other Comprehensive Income</t>
  </si>
  <si>
    <t>Bonds</t>
  </si>
  <si>
    <t>Unamortized Discount on Long-Term Debt</t>
  </si>
  <si>
    <t>Obligations Under Capital Leases - Noncurrent</t>
  </si>
  <si>
    <t>Accumulated Provision for Property Insurance</t>
  </si>
  <si>
    <t>Accumulated Provision for Injuries and Damages</t>
  </si>
  <si>
    <t>Accumulated Provision for Pension and Benefits</t>
  </si>
  <si>
    <t>Accumulated Miscellaneous Operating Provisions</t>
  </si>
  <si>
    <t>Asset Retirement Obligations</t>
  </si>
  <si>
    <t>Notes Payable (Borrowings &lt; 1 Year Duration)</t>
  </si>
  <si>
    <t>Accounts Payable</t>
  </si>
  <si>
    <t>Notes Payable to Associated Companies</t>
  </si>
  <si>
    <t>Accounts Payable to Associated Companies</t>
  </si>
  <si>
    <t>Customer Deposits</t>
  </si>
  <si>
    <t>Taxes Accrued</t>
  </si>
  <si>
    <t>Interest Accrued</t>
  </si>
  <si>
    <t>Dividends Declared</t>
  </si>
  <si>
    <t>Tax Collections Payable</t>
  </si>
  <si>
    <t>Miscellaneous Current and Accrued Liabilities</t>
  </si>
  <si>
    <t>Obligations Under Capital Leases - Current</t>
  </si>
  <si>
    <t>Derivative Instrument Liabilities - Hedges</t>
  </si>
  <si>
    <t>Other Deferred Credits</t>
  </si>
  <si>
    <t>Other Regulatory Liabilities</t>
  </si>
  <si>
    <t>Accumulated Deferred Investment Tax Credits</t>
  </si>
  <si>
    <t>Deferred Gains from Disposition of Utility Plant</t>
  </si>
  <si>
    <t>Accum Defd Inc Taxes-Accelerated Amortiz Property</t>
  </si>
  <si>
    <t>Accumulated Deferred Income Taxes-Other Property</t>
  </si>
  <si>
    <t>Accumulated Deferred Income Taxes-Other</t>
  </si>
  <si>
    <t>Depreciation Expense</t>
  </si>
  <si>
    <t>Amortization of Limited-Term Electric Plant</t>
  </si>
  <si>
    <t>Amortization of Plant Acquisition Adjustment</t>
  </si>
  <si>
    <t>Amortiz Ele Prop Loss Unrecv Plant RegulStudy Cost</t>
  </si>
  <si>
    <t>Regulatory Debits</t>
  </si>
  <si>
    <t>Regulatory Credits</t>
  </si>
  <si>
    <t>Taxes Other Than Inc Taxes-Utility Operating Inc</t>
  </si>
  <si>
    <t>Taxes Other Than Inc Taxes-Other Income &amp; Deduct</t>
  </si>
  <si>
    <t>Income Taxes - Utility Operating Income</t>
  </si>
  <si>
    <t>Income Taxes - Other Income and Deductions</t>
  </si>
  <si>
    <t>Provision for Defd Inc Tax - Utility Operating Inc</t>
  </si>
  <si>
    <t>Provision for Defd Inc Tax - Other Inc and Deduct</t>
  </si>
  <si>
    <t>Provision for Defd Inc Taxes-CR Utility Oper Inc</t>
  </si>
  <si>
    <t>Provision for Defd Inc Taxes-CR Other Inc &amp; Deduct</t>
  </si>
  <si>
    <t>Investment Tax Credit Adjustm-Utility Operations</t>
  </si>
  <si>
    <t>Investment Tax Credit Adj - Nonutility Operations</t>
  </si>
  <si>
    <t>Gains From Disposition of Allowances</t>
  </si>
  <si>
    <t>Revenues frm Merchandising Jobbing &amp; Contract Work</t>
  </si>
  <si>
    <t>Costs of Merchandising. Jobbing and Contract Work</t>
  </si>
  <si>
    <t>Nonoperating Rental Income</t>
  </si>
  <si>
    <t>Interest and Dividend Income</t>
  </si>
  <si>
    <t>Allowance for Other Funds Used During Construction</t>
  </si>
  <si>
    <t>Miscellaneous Nonoperating Income</t>
  </si>
  <si>
    <t>Gain on Disposition of Property</t>
  </si>
  <si>
    <t>Miscellaneous Amortization</t>
  </si>
  <si>
    <t>Other Expense - Donations</t>
  </si>
  <si>
    <t>Other Expense - Penalties</t>
  </si>
  <si>
    <t>Exp Certain Civic. Political &amp; Related Activities</t>
  </si>
  <si>
    <t>Other Deductions</t>
  </si>
  <si>
    <t>Interest on Long-Term Debt</t>
  </si>
  <si>
    <t>Amortization of Debt Discount and Expense</t>
  </si>
  <si>
    <t>Amortization of Loss on Reacquired Debt</t>
  </si>
  <si>
    <t>Other Interest Expense</t>
  </si>
  <si>
    <t>Allow Borrowed Funds Used During Construct-Credit</t>
  </si>
  <si>
    <t>Balance Transferred from Income</t>
  </si>
  <si>
    <t>Dividends Declared - Common Stock</t>
  </si>
  <si>
    <t>Electric Residential Sales</t>
  </si>
  <si>
    <t>Electric Commercial and Industrial Sales</t>
  </si>
  <si>
    <t>Electric Public Street and Highway Lighting</t>
  </si>
  <si>
    <t>Electric Other Sales to Public Authorities</t>
  </si>
  <si>
    <t>Electric Sales For Resale</t>
  </si>
  <si>
    <t>Electric Miscellaneous Service Revenues</t>
  </si>
  <si>
    <t>Electric Rent from Electric Property</t>
  </si>
  <si>
    <t>Electric Interdepartmental Rents</t>
  </si>
  <si>
    <t>Electric Other Electric Revenues</t>
  </si>
  <si>
    <t>Revenues frm Transmission of Electricity of Others</t>
  </si>
  <si>
    <t>Steam Operation Supervision And Engineering</t>
  </si>
  <si>
    <t>Steam Fuel</t>
  </si>
  <si>
    <t>Steam Expenses</t>
  </si>
  <si>
    <t>Steam Electric Expenses</t>
  </si>
  <si>
    <t>Miscellaneous Steam Power Expenses</t>
  </si>
  <si>
    <t>Steam Rents</t>
  </si>
  <si>
    <t>Steam Allowances</t>
  </si>
  <si>
    <t>Steam Maintenance Supervision and Engineering</t>
  </si>
  <si>
    <t>Steam Maintenance of Structures</t>
  </si>
  <si>
    <t>Steam Maintenance of Boiler Plant</t>
  </si>
  <si>
    <t>Steam Maintenance of Electric Plant</t>
  </si>
  <si>
    <t>Maintenance of Miscellaneous Steam Plant</t>
  </si>
  <si>
    <t>Other Power Operation Supervision and Engineering</t>
  </si>
  <si>
    <t>Other Power Fuel</t>
  </si>
  <si>
    <t>Other Power Generation Expenses</t>
  </si>
  <si>
    <t>Miscellaneous Other Power Generation Expenses</t>
  </si>
  <si>
    <t>Other Power Maintenance of Structures</t>
  </si>
  <si>
    <t>Other Power Maint Generating &amp; Electric Equipment</t>
  </si>
  <si>
    <t>Maintenance of Misc Other Power Generation Plant</t>
  </si>
  <si>
    <t>Other Supply Purchased Power</t>
  </si>
  <si>
    <t>Other Supply System Control and Load Dispatching</t>
  </si>
  <si>
    <t>Transmission Operation Supervision And Engineering</t>
  </si>
  <si>
    <t>Transmission Load Dispatch - Reliability</t>
  </si>
  <si>
    <t>Transm Load Dispatch-Monitor Operate Transm System</t>
  </si>
  <si>
    <t>Transm Load Dispatch-Transmission Svc &amp; Scheduling</t>
  </si>
  <si>
    <t>Transm Billed Reliability Planning Stnrds Dev Svcs</t>
  </si>
  <si>
    <t>Transmission Station Expenses</t>
  </si>
  <si>
    <t>Transmission Overhead Line Expenses</t>
  </si>
  <si>
    <t>Miscellaneous Transmission Expenses</t>
  </si>
  <si>
    <t>Transmission Rents</t>
  </si>
  <si>
    <t>Transmission Maintenance of Structures</t>
  </si>
  <si>
    <t>Transmission Maintenance of Computer Software</t>
  </si>
  <si>
    <t>Transmission Maintenance Communication Equipment</t>
  </si>
  <si>
    <t>Transmission Maintenance of Station Equipment</t>
  </si>
  <si>
    <t>Transmission Maintenance of Overhead Lines</t>
  </si>
  <si>
    <t>Distribution Operation Supervision And Engineering</t>
  </si>
  <si>
    <t>Distribution Load Dispatching</t>
  </si>
  <si>
    <t>Distribution Station Expenses</t>
  </si>
  <si>
    <t>Distribution Overhead Line Expenses</t>
  </si>
  <si>
    <t>Distribution Underground Line Expenses</t>
  </si>
  <si>
    <t>Distribution Street Lighting and Signal System Exp</t>
  </si>
  <si>
    <t>Distribution Meter Expenses</t>
  </si>
  <si>
    <t>Distribution Customer Installations Expenses</t>
  </si>
  <si>
    <t>Miscellaneous Distribution Expenses</t>
  </si>
  <si>
    <t>Distribution Rents</t>
  </si>
  <si>
    <t>Distribution Maintenance of Structures</t>
  </si>
  <si>
    <t>Distribution Maintenance of Station Equipment</t>
  </si>
  <si>
    <t>Distribution Maintenance of Overhead Lines</t>
  </si>
  <si>
    <t>Distribution Maintenance of Underground Lines</t>
  </si>
  <si>
    <t>Distribution Maintenance of Line Transformers</t>
  </si>
  <si>
    <t>Distribution Maint Street Lighting &amp; Signal System</t>
  </si>
  <si>
    <t>Distribution Maintenance of Meters</t>
  </si>
  <si>
    <t>Customer Accts Supervision</t>
  </si>
  <si>
    <t>Customer Accts Meter Reading Expenses</t>
  </si>
  <si>
    <t>Customer Accts Customer Records and Collection Exp</t>
  </si>
  <si>
    <t>Customer Uncollectible Accounts</t>
  </si>
  <si>
    <t>Customer Assistance Expenses</t>
  </si>
  <si>
    <t>Cust Svc Informational &amp; Instructional Advertising</t>
  </si>
  <si>
    <t>Sales Demonstrating and Selling Expenses</t>
  </si>
  <si>
    <t>Sales Advertising Expenses</t>
  </si>
  <si>
    <t>Administrative and General Salaries</t>
  </si>
  <si>
    <t>Office Supplies and Expenses</t>
  </si>
  <si>
    <t>Administrative Expenses Transferred - Credit</t>
  </si>
  <si>
    <t>Outside Services Employed</t>
  </si>
  <si>
    <t>Property Insurance</t>
  </si>
  <si>
    <t>Injuries and Damages</t>
  </si>
  <si>
    <t>Employee Pensions and Benefits</t>
  </si>
  <si>
    <t>Regulatory Commission Expenses</t>
  </si>
  <si>
    <t>9930100</t>
  </si>
  <si>
    <t>Miscellaneous General Expenses</t>
  </si>
  <si>
    <t>Admin &amp; General Rents</t>
  </si>
  <si>
    <t>Admin &amp; General Elec Maintenance of General Plant</t>
  </si>
  <si>
    <t>FERC Intercompany Receivable</t>
  </si>
  <si>
    <t>FERC Intercompany Payable</t>
  </si>
  <si>
    <t>FERC Balance Sheet Offset Account</t>
  </si>
  <si>
    <t>FERC P&amp;L Offset Account</t>
  </si>
  <si>
    <t>RECOVERABLE CONSERVATION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</si>
  <si>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</si>
  <si>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</si>
  <si>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</si>
  <si>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</si>
  <si>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</si>
  <si>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</si>
  <si>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</si>
  <si>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</si>
  <si>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</si>
  <si>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</si>
  <si>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</si>
  <si>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</si>
  <si>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FERC908</t>
  </si>
  <si>
    <t>Total Conservation Labor</t>
  </si>
  <si>
    <t>908 Labor Only</t>
  </si>
  <si>
    <t>Benefits + Taxes</t>
  </si>
  <si>
    <t>926 Benefits</t>
  </si>
  <si>
    <t>From SAP</t>
  </si>
  <si>
    <t>408.1 Taxes</t>
  </si>
  <si>
    <t>908 Other</t>
  </si>
  <si>
    <t>FERC909</t>
  </si>
  <si>
    <t>FERC403</t>
  </si>
  <si>
    <t>FERC403 (LED Depr)</t>
  </si>
  <si>
    <t>FERC403 (IRES Depr)</t>
  </si>
  <si>
    <t>Cons. Recov.</t>
  </si>
  <si>
    <t>cks to SR</t>
  </si>
  <si>
    <t>908+909</t>
  </si>
  <si>
    <t>ck</t>
  </si>
  <si>
    <t>Line 17 - Total</t>
  </si>
  <si>
    <t>Difference</t>
  </si>
  <si>
    <t>Deferred Expenses</t>
  </si>
  <si>
    <t>ck to TRUP</t>
  </si>
  <si>
    <t>ROI</t>
  </si>
  <si>
    <t>In May we chaged the Labor Methodology</t>
  </si>
  <si>
    <t>The (ck) from Jan to March has been adjusted in May)</t>
  </si>
  <si>
    <t>*File Provided by Brandon, Kimberly and Sloan</t>
  </si>
  <si>
    <t>How should we figure in the ROI component?</t>
  </si>
  <si>
    <t>ACT</t>
  </si>
  <si>
    <t>908 Labor</t>
  </si>
  <si>
    <t>908 Benefits</t>
  </si>
  <si>
    <t>908 Taxes</t>
  </si>
  <si>
    <t>Includes Adjustment for Order variances on check file</t>
  </si>
  <si>
    <t>No Labor - Advertising Only/Includes Adjustment for Order variances on check file</t>
  </si>
  <si>
    <t>Source: Reg Accounting Team</t>
  </si>
  <si>
    <t>No Labor - Advertising Only</t>
  </si>
  <si>
    <t>FERC403(LED)</t>
  </si>
  <si>
    <t>*per Brandon - no labor</t>
  </si>
  <si>
    <t>2021 B</t>
  </si>
  <si>
    <t>Clause Confirmation Recoverable Amount</t>
  </si>
  <si>
    <t>True-Up</t>
  </si>
  <si>
    <t>Budget in EPM</t>
  </si>
  <si>
    <t>FERC 908</t>
  </si>
  <si>
    <t>FERC 909</t>
  </si>
  <si>
    <t>FERC 403</t>
  </si>
  <si>
    <t>FERC 922</t>
  </si>
  <si>
    <t>Tot. Rec</t>
  </si>
  <si>
    <t>Variance</t>
  </si>
  <si>
    <t>Check to SKF Entry</t>
  </si>
  <si>
    <t>Rounding Variance</t>
  </si>
  <si>
    <t>2022B</t>
  </si>
  <si>
    <t>*See C-12 for full tie-out to SR</t>
  </si>
  <si>
    <r>
      <t>NOTE</t>
    </r>
    <r>
      <rPr>
        <sz val="9"/>
        <color rgb="FF000000"/>
        <rFont val="Calibri"/>
        <family val="2"/>
      </rPr>
      <t xml:space="preserve"> - BEFORE STARTING ANY WORK ON THIS TAB, PLEASE RUN A REFRESH</t>
    </r>
  </si>
  <si>
    <r>
      <t xml:space="preserve">Select </t>
    </r>
    <r>
      <rPr>
        <b/>
        <sz val="8"/>
        <color rgb="FF0000FF"/>
        <rFont val="Calibri"/>
        <family val="2"/>
      </rPr>
      <t>COST CENTER</t>
    </r>
    <r>
      <rPr>
        <b/>
        <sz val="8"/>
        <rFont val="Calibri"/>
        <family val="2"/>
      </rPr>
      <t xml:space="preserve"> &gt;&gt;&gt;</t>
    </r>
  </si>
  <si>
    <t>ALL PROFIT CENTERS</t>
  </si>
  <si>
    <r>
      <t xml:space="preserve">Select </t>
    </r>
    <r>
      <rPr>
        <b/>
        <sz val="8"/>
        <color rgb="FF0000FF"/>
        <rFont val="Calibri"/>
        <family val="2"/>
      </rPr>
      <t>ENTITY</t>
    </r>
    <r>
      <rPr>
        <b/>
        <sz val="8"/>
        <rFont val="Calibri"/>
        <family val="2"/>
      </rPr>
      <t xml:space="preserve"> &gt;&gt;&gt;</t>
    </r>
  </si>
  <si>
    <r>
      <t xml:space="preserve">Select </t>
    </r>
    <r>
      <rPr>
        <b/>
        <sz val="8"/>
        <color rgb="FF0000FF"/>
        <rFont val="Calibri"/>
        <family val="2"/>
      </rPr>
      <t>TIME</t>
    </r>
    <r>
      <rPr>
        <b/>
        <sz val="8"/>
        <rFont val="Calibri"/>
        <family val="2"/>
      </rPr>
      <t xml:space="preserve"> &gt;&gt;&gt;</t>
    </r>
  </si>
  <si>
    <t>2025.TOTAL</t>
  </si>
  <si>
    <t>2025 TOTAL</t>
  </si>
  <si>
    <r>
      <t xml:space="preserve">Select </t>
    </r>
    <r>
      <rPr>
        <b/>
        <sz val="8"/>
        <color rgb="FF0000FF"/>
        <rFont val="Calibri"/>
        <family val="2"/>
      </rPr>
      <t>CATEGORY</t>
    </r>
    <r>
      <rPr>
        <b/>
        <sz val="8"/>
        <rFont val="Calibri"/>
        <family val="2"/>
      </rPr>
      <t xml:space="preserve"> &gt;&gt;&gt;</t>
    </r>
  </si>
  <si>
    <t>WKG_BUDGET</t>
  </si>
  <si>
    <t>WORKING BUDGET</t>
  </si>
  <si>
    <t>SUPRESS ZERO</t>
  </si>
  <si>
    <r>
      <t>NOTE</t>
    </r>
    <r>
      <rPr>
        <b/>
        <sz val="8"/>
        <color rgb="FF000000"/>
        <rFont val="Calibri"/>
        <family val="2"/>
      </rPr>
      <t xml:space="preserve"> - PLEASE RUN A REFRESH IF YOU CHANGE THIS SETTING.</t>
    </r>
  </si>
  <si>
    <t> </t>
  </si>
  <si>
    <t>REVENUE REPORT BY MONTH</t>
  </si>
  <si>
    <t xml:space="preserve"> WORKING BUDGET </t>
  </si>
  <si>
    <t xml:space="preserve"> ACCOUNT ID </t>
  </si>
  <si>
    <t xml:space="preserve"> ACCOUNT DESCRIPTION </t>
  </si>
  <si>
    <t xml:space="preserve"> 2025 JAN </t>
  </si>
  <si>
    <t xml:space="preserve"> 2025 FEB </t>
  </si>
  <si>
    <t xml:space="preserve"> 2025 MAR </t>
  </si>
  <si>
    <t xml:space="preserve"> 2025 APR </t>
  </si>
  <si>
    <t xml:space="preserve"> 2025 MAY </t>
  </si>
  <si>
    <t xml:space="preserve"> 2025 JUN </t>
  </si>
  <si>
    <t xml:space="preserve"> 2025 JUL </t>
  </si>
  <si>
    <t xml:space="preserve"> 2025 AUG </t>
  </si>
  <si>
    <t xml:space="preserve"> 2025 SEP </t>
  </si>
  <si>
    <t xml:space="preserve"> 2025 OCT </t>
  </si>
  <si>
    <t xml:space="preserve"> 2025 NOV </t>
  </si>
  <si>
    <t xml:space="preserve"> 2025 DEC </t>
  </si>
  <si>
    <t xml:space="preserve"> 2025 TOTAL </t>
  </si>
  <si>
    <t>TOTAL AVG CUST.</t>
  </si>
  <si>
    <t>CUSTOMERS_SKF</t>
  </si>
  <si>
    <t xml:space="preserve"> CUSTOMERS </t>
  </si>
  <si>
    <t>CUS_RES</t>
  </si>
  <si>
    <t xml:space="preserve"> CUSTOMERS-RESIDENTIAL </t>
  </si>
  <si>
    <t>ERS_NB</t>
  </si>
  <si>
    <t xml:space="preserve"> Electric Residential </t>
  </si>
  <si>
    <t>CUS_COM</t>
  </si>
  <si>
    <t xml:space="preserve"> CUSTOMERS-COMMERCIAL </t>
  </si>
  <si>
    <t>ECS_NB</t>
  </si>
  <si>
    <t xml:space="preserve"> Electric Commercial </t>
  </si>
  <si>
    <t>CUS_IND</t>
  </si>
  <si>
    <t xml:space="preserve"> CUSTOMERS-INDUSTRIAL </t>
  </si>
  <si>
    <t>EIP_NB</t>
  </si>
  <si>
    <t xml:space="preserve"> Electric Industrial - Phosphate </t>
  </si>
  <si>
    <t>EIO_NB</t>
  </si>
  <si>
    <t xml:space="preserve"> Electric Industrial - Other </t>
  </si>
  <si>
    <t>CUS_PA</t>
  </si>
  <si>
    <t xml:space="preserve"> CUSTOMERS-PA </t>
  </si>
  <si>
    <t>EPA_NB</t>
  </si>
  <si>
    <t xml:space="preserve"> Electric Public Authority </t>
  </si>
  <si>
    <t>MWHS_SKF</t>
  </si>
  <si>
    <t xml:space="preserve"> MWHS </t>
  </si>
  <si>
    <t>MWHS_RES</t>
  </si>
  <si>
    <t xml:space="preserve"> MWHS-RESIDENTIAL </t>
  </si>
  <si>
    <t>ERS_MW</t>
  </si>
  <si>
    <t>MWHS_COM</t>
  </si>
  <si>
    <t xml:space="preserve"> MWHS-COMMERCIAL </t>
  </si>
  <si>
    <t>ECS_MW</t>
  </si>
  <si>
    <t>MWHS_IND</t>
  </si>
  <si>
    <t xml:space="preserve"> MWHS-INDUSTRIAL </t>
  </si>
  <si>
    <t>EIP_MW</t>
  </si>
  <si>
    <t>EIO_MW</t>
  </si>
  <si>
    <t>MWHS_PA</t>
  </si>
  <si>
    <t xml:space="preserve"> MWHS-PA </t>
  </si>
  <si>
    <t>EPA_MW</t>
  </si>
  <si>
    <t>MWHS_OTHER</t>
  </si>
  <si>
    <t xml:space="preserve"> MWHS-OTHER </t>
  </si>
  <si>
    <t>NEL_MW</t>
  </si>
  <si>
    <t xml:space="preserve"> Net Energy for Load </t>
  </si>
  <si>
    <t>ER_ENV_ROI_1</t>
  </si>
  <si>
    <t xml:space="preserve"> Environmental ROI </t>
  </si>
  <si>
    <t>ER_IND_DUE_BTL_1</t>
  </si>
  <si>
    <t xml:space="preserve"> Zap Cap BTL </t>
  </si>
  <si>
    <t>ER_IND_DUE_BTL_2</t>
  </si>
  <si>
    <t xml:space="preserve"> Industry Due and Others BTL </t>
  </si>
  <si>
    <t>ER_FUEL_ADDITIVE_1</t>
  </si>
  <si>
    <t xml:space="preserve"> Fuel Additive </t>
  </si>
  <si>
    <t xml:space="preserve">                                                         -  </t>
  </si>
  <si>
    <t>ER_FUEL_ADDITIVE_2</t>
  </si>
  <si>
    <t>ER_ECRC_REGASSFEE_1</t>
  </si>
  <si>
    <t xml:space="preserve"> ECRC Regulatory Assessment Fee </t>
  </si>
  <si>
    <t>ER_ECRC_REGASSFEE_2</t>
  </si>
  <si>
    <t>ER_FUEL_REGASMTFEE_1</t>
  </si>
  <si>
    <t xml:space="preserve"> FUEL Regulatory Assessment Fee </t>
  </si>
  <si>
    <t>ER_FUEL_REGASMTFEE_2</t>
  </si>
  <si>
    <t>ER_SO2_ALLOW_ECRC_1</t>
  </si>
  <si>
    <t xml:space="preserve"> ECRC </t>
  </si>
  <si>
    <t>ER_SO2_ALLOW_ECRC_2</t>
  </si>
  <si>
    <t>ER_CETM_ROI_1</t>
  </si>
  <si>
    <t xml:space="preserve"> CETM ROI </t>
  </si>
  <si>
    <t>ER_CETM_REGASSFEE_1</t>
  </si>
  <si>
    <t xml:space="preserve"> CETM Regulatory Assessment Fee 1 </t>
  </si>
  <si>
    <t>ER_CETM_REGASSFEE_2</t>
  </si>
  <si>
    <t xml:space="preserve"> CETM Regulatory Assessment Fee 2 </t>
  </si>
  <si>
    <t>CPCTY_PURCH_2</t>
  </si>
  <si>
    <t xml:space="preserve"> Capacity Purchases </t>
  </si>
  <si>
    <t>CPCTY_OSS_2</t>
  </si>
  <si>
    <t xml:space="preserve"> Capacity OSS </t>
  </si>
  <si>
    <t>CPCTY_OSS_1</t>
  </si>
  <si>
    <t>CPCTY_PURCH_1</t>
  </si>
  <si>
    <t>ER_CAP_REGASMTFEE_1</t>
  </si>
  <si>
    <t xml:space="preserve"> Capacity Regulatory Assessment Fee </t>
  </si>
  <si>
    <t>ER_CAP_REGASMTFEE_2</t>
  </si>
  <si>
    <t>ER_REC_COSTS_ECRC_1</t>
  </si>
  <si>
    <t xml:space="preserve"> ECRC Rec Costs </t>
  </si>
  <si>
    <t>ER_REC_COSTS_ECRC_2</t>
  </si>
  <si>
    <t>ER_REC_SALES_ECRC_1</t>
  </si>
  <si>
    <t xml:space="preserve"> ECRC Rec Sales </t>
  </si>
  <si>
    <t>ER_REC_SALES_ECRC_2</t>
  </si>
  <si>
    <t>Select Category&gt;&gt;&gt;</t>
  </si>
  <si>
    <t>Select Entity&gt;&gt;&gt;</t>
  </si>
  <si>
    <t>Select Time&gt;&gt;&gt;</t>
  </si>
  <si>
    <t>Suppres Zeros&gt;&gt;&gt;</t>
  </si>
  <si>
    <t>YES</t>
  </si>
  <si>
    <t xml:space="preserve">  </t>
  </si>
  <si>
    <t xml:space="preserve"> Account </t>
  </si>
  <si>
    <t xml:space="preserve"> 2024 DEC </t>
  </si>
  <si>
    <t>A_9101000</t>
  </si>
  <si>
    <t xml:space="preserve"> Utility Plant in Service </t>
  </si>
  <si>
    <t>A_9101100</t>
  </si>
  <si>
    <t xml:space="preserve"> Property Under Capital Leases </t>
  </si>
  <si>
    <t>A_9102000</t>
  </si>
  <si>
    <t xml:space="preserve"> Plant Purchased or Sold </t>
  </si>
  <si>
    <t xml:space="preserve">                                      -  </t>
  </si>
  <si>
    <t>A_9103000</t>
  </si>
  <si>
    <t xml:space="preserve"> Experimental Plant Unclassified </t>
  </si>
  <si>
    <t>A_9103100</t>
  </si>
  <si>
    <t xml:space="preserve"> Plant in Process of Reclassification </t>
  </si>
  <si>
    <t>A_9104000</t>
  </si>
  <si>
    <t xml:space="preserve"> Plant Leased to Others </t>
  </si>
  <si>
    <t>A_9105000</t>
  </si>
  <si>
    <t xml:space="preserve"> Plant Held for Future Use </t>
  </si>
  <si>
    <t>A_9105100</t>
  </si>
  <si>
    <t xml:space="preserve"> Production Properties Held for Future Use </t>
  </si>
  <si>
    <t>A_9106000</t>
  </si>
  <si>
    <t xml:space="preserve"> Completed Construction Not Classified </t>
  </si>
  <si>
    <t>A_9107000</t>
  </si>
  <si>
    <t xml:space="preserve"> Construction Work in Progress </t>
  </si>
  <si>
    <t>A_9108000</t>
  </si>
  <si>
    <t xml:space="preserve"> Accumulated Provision for Depreciation </t>
  </si>
  <si>
    <t>A_9111000</t>
  </si>
  <si>
    <t xml:space="preserve"> Accumulated Provision For Amortization </t>
  </si>
  <si>
    <t>A_9114000</t>
  </si>
  <si>
    <t xml:space="preserve"> Plant Acquisition Adjustments </t>
  </si>
  <si>
    <t>A_9115000</t>
  </si>
  <si>
    <t xml:space="preserve"> Accum Provision Amort Plant Acquisition Adjustment </t>
  </si>
  <si>
    <t>A_9116000</t>
  </si>
  <si>
    <t xml:space="preserve"> Other Plant Adjustments </t>
  </si>
  <si>
    <t>A_9117100</t>
  </si>
  <si>
    <t xml:space="preserve"> Gas Stored - Base Gas </t>
  </si>
  <si>
    <t>A_9117200</t>
  </si>
  <si>
    <t xml:space="preserve"> System Balancing Gas </t>
  </si>
  <si>
    <t>A_9117300</t>
  </si>
  <si>
    <t xml:space="preserve"> Gas Stored in Reservoirs and Pipelines-Noncurrent </t>
  </si>
  <si>
    <t>A_9117400</t>
  </si>
  <si>
    <t xml:space="preserve"> Gas Owed to System Gas </t>
  </si>
  <si>
    <t>A_9118000</t>
  </si>
  <si>
    <t xml:space="preserve"> Other Utility Plant </t>
  </si>
  <si>
    <t>A_9119000</t>
  </si>
  <si>
    <t xml:space="preserve"> Accum Provision Depr Amort Other Utility Plant </t>
  </si>
  <si>
    <t>A_9121000</t>
  </si>
  <si>
    <t xml:space="preserve"> Nonutility Property </t>
  </si>
  <si>
    <t>A_9122000</t>
  </si>
  <si>
    <t xml:space="preserve"> Accum Provision Depr Amortiz Nonutility Property </t>
  </si>
  <si>
    <t>A_9123000</t>
  </si>
  <si>
    <t xml:space="preserve"> Investment in Associated Companies </t>
  </si>
  <si>
    <t>A_9123100</t>
  </si>
  <si>
    <t xml:space="preserve"> Investment in Subsidiary Companies </t>
  </si>
  <si>
    <t>A_9124000</t>
  </si>
  <si>
    <t xml:space="preserve"> Other Investments </t>
  </si>
  <si>
    <t>A_9125000</t>
  </si>
  <si>
    <t xml:space="preserve"> Sinking Funds </t>
  </si>
  <si>
    <t>A_9126000</t>
  </si>
  <si>
    <t xml:space="preserve"> Depreciation Fund </t>
  </si>
  <si>
    <t>A_9127000</t>
  </si>
  <si>
    <t xml:space="preserve"> Amortization Fund - Federal </t>
  </si>
  <si>
    <t>A_9128000</t>
  </si>
  <si>
    <t xml:space="preserve"> Other Special Funds </t>
  </si>
  <si>
    <t>A_9131000</t>
  </si>
  <si>
    <t xml:space="preserve"> Cash </t>
  </si>
  <si>
    <t>A_9132000</t>
  </si>
  <si>
    <t xml:space="preserve"> Interest Special Deposits </t>
  </si>
  <si>
    <t>A_9133000</t>
  </si>
  <si>
    <t xml:space="preserve"> Dividend Special Deposits </t>
  </si>
  <si>
    <t>A_9134000</t>
  </si>
  <si>
    <t xml:space="preserve"> Other Special Deposits </t>
  </si>
  <si>
    <t>A_9135000</t>
  </si>
  <si>
    <t xml:space="preserve"> Working Funds </t>
  </si>
  <si>
    <t>A_9136000</t>
  </si>
  <si>
    <t xml:space="preserve"> Temporary Cash Investments </t>
  </si>
  <si>
    <t>A_9141000</t>
  </si>
  <si>
    <t xml:space="preserve"> Notes Receivable </t>
  </si>
  <si>
    <t>A_9142000</t>
  </si>
  <si>
    <t xml:space="preserve"> Customer Accounts Receivable </t>
  </si>
  <si>
    <t>A_9143000</t>
  </si>
  <si>
    <t xml:space="preserve"> Other Accounts Receivable </t>
  </si>
  <si>
    <t>A_9144000</t>
  </si>
  <si>
    <t xml:space="preserve"> Accumulated Provision Uncollectible Accounts-Cr </t>
  </si>
  <si>
    <t>A_9145000</t>
  </si>
  <si>
    <t xml:space="preserve"> Notes Receivable from Associated Companies </t>
  </si>
  <si>
    <t>A_9146000</t>
  </si>
  <si>
    <t xml:space="preserve"> Accounts Receivable from Associated Companies </t>
  </si>
  <si>
    <t>A_9151000</t>
  </si>
  <si>
    <t xml:space="preserve"> Fuel Stock </t>
  </si>
  <si>
    <t>A_9152000</t>
  </si>
  <si>
    <t xml:space="preserve"> Fuel Stock Expenses Undistributed </t>
  </si>
  <si>
    <t>A_9153000</t>
  </si>
  <si>
    <t xml:space="preserve"> Residuals and Extracted Products </t>
  </si>
  <si>
    <t>A_9154000</t>
  </si>
  <si>
    <t xml:space="preserve"> Plant Materials and Operating Supplies </t>
  </si>
  <si>
    <t>A_9155000</t>
  </si>
  <si>
    <t xml:space="preserve"> Merchandise </t>
  </si>
  <si>
    <t>A_9156000</t>
  </si>
  <si>
    <t xml:space="preserve"> Other Materials and Supplies </t>
  </si>
  <si>
    <t>A_9158100</t>
  </si>
  <si>
    <t xml:space="preserve"> Allowance Inventory </t>
  </si>
  <si>
    <t>A_9158200</t>
  </si>
  <si>
    <t xml:space="preserve"> Allowances Withheld </t>
  </si>
  <si>
    <t>A_9163000</t>
  </si>
  <si>
    <t xml:space="preserve"> Stores Expense Undistributed </t>
  </si>
  <si>
    <t>A_9164100</t>
  </si>
  <si>
    <t xml:space="preserve"> Gas Stored - Current </t>
  </si>
  <si>
    <t>A_9164200</t>
  </si>
  <si>
    <t xml:space="preserve"> Liquefied Natural Gas Stored </t>
  </si>
  <si>
    <t>A_9164300</t>
  </si>
  <si>
    <t xml:space="preserve"> Liquefied Natural Gas Held For Processing </t>
  </si>
  <si>
    <t>A_9165000</t>
  </si>
  <si>
    <t xml:space="preserve"> Prepayments </t>
  </si>
  <si>
    <t>A_9171000</t>
  </si>
  <si>
    <t xml:space="preserve"> Interest and Dividends Receivable </t>
  </si>
  <si>
    <t>A_9172000</t>
  </si>
  <si>
    <t xml:space="preserve"> Rents Receivable </t>
  </si>
  <si>
    <t>A_9173000</t>
  </si>
  <si>
    <t xml:space="preserve"> Accrued Utility Revenues </t>
  </si>
  <si>
    <t>A_9174000</t>
  </si>
  <si>
    <t xml:space="preserve"> Miscellaneous Current and Accrued Assets </t>
  </si>
  <si>
    <t>A_9176000</t>
  </si>
  <si>
    <t xml:space="preserve"> Derivative Instrument Assets - Hedges </t>
  </si>
  <si>
    <t>A_9181000</t>
  </si>
  <si>
    <t xml:space="preserve"> Unamortized Debt Expense </t>
  </si>
  <si>
    <t>A_9182100</t>
  </si>
  <si>
    <t xml:space="preserve"> Extraordinary Property Losses </t>
  </si>
  <si>
    <t>A_9182200</t>
  </si>
  <si>
    <t xml:space="preserve"> Unrecovered Plant and Regulatory Study Costs </t>
  </si>
  <si>
    <t>A_9182300</t>
  </si>
  <si>
    <t xml:space="preserve"> Other Regulatory Assets </t>
  </si>
  <si>
    <t>A_9183000</t>
  </si>
  <si>
    <t xml:space="preserve"> Preliminary Survey and Investigation Charges </t>
  </si>
  <si>
    <t>A_9183100</t>
  </si>
  <si>
    <t xml:space="preserve"> Prelim Natural Gas Survey &amp; Investigation Charges </t>
  </si>
  <si>
    <t>A_9183200</t>
  </si>
  <si>
    <t xml:space="preserve"> Other Preliminary Survey and Investigation Charges </t>
  </si>
  <si>
    <t>A_9184000</t>
  </si>
  <si>
    <t xml:space="preserve"> Clearing Accounts </t>
  </si>
  <si>
    <t>A_9184100</t>
  </si>
  <si>
    <t xml:space="preserve"> FERC Balance Sheet Clearing </t>
  </si>
  <si>
    <t>A_9186000</t>
  </si>
  <si>
    <t xml:space="preserve"> Miscellaneous Deferred Debits </t>
  </si>
  <si>
    <t>A_9187000</t>
  </si>
  <si>
    <t xml:space="preserve"> Deferred Losses from Disposition of Utility Plant </t>
  </si>
  <si>
    <t>A_9188000</t>
  </si>
  <si>
    <t xml:space="preserve"> Research Development &amp; Demonstration Expenditures </t>
  </si>
  <si>
    <t>A_9189000</t>
  </si>
  <si>
    <t xml:space="preserve"> Unamortized Loss on Reacquired Debt </t>
  </si>
  <si>
    <t>A_9190000</t>
  </si>
  <si>
    <t xml:space="preserve"> Accumulated Deferred Income Taxes </t>
  </si>
  <si>
    <t>A_9191000</t>
  </si>
  <si>
    <t xml:space="preserve"> Unrecovered Purchased Gas Costs </t>
  </si>
  <si>
    <t>A_9201000</t>
  </si>
  <si>
    <t xml:space="preserve"> Common Stock Issued </t>
  </si>
  <si>
    <t>A_9207000</t>
  </si>
  <si>
    <t xml:space="preserve"> Premium on Capital Stock </t>
  </si>
  <si>
    <t>A_9208000</t>
  </si>
  <si>
    <t xml:space="preserve"> Donations Received from Stockholders </t>
  </si>
  <si>
    <t>A_9211000</t>
  </si>
  <si>
    <t xml:space="preserve"> Miscellaneous Paid-in Capital </t>
  </si>
  <si>
    <t>A_9214000</t>
  </si>
  <si>
    <t xml:space="preserve"> Capital Stock Expense </t>
  </si>
  <si>
    <t>A_9215000</t>
  </si>
  <si>
    <t xml:space="preserve"> Appropriated Retained Earnings </t>
  </si>
  <si>
    <t>A_9215100</t>
  </si>
  <si>
    <t xml:space="preserve"> Appropriated Retained Earn-Amortiz Reserve Federal </t>
  </si>
  <si>
    <t>A_9216000</t>
  </si>
  <si>
    <t xml:space="preserve"> Unappropriated Retained Earnings </t>
  </si>
  <si>
    <t>A_9216100</t>
  </si>
  <si>
    <t xml:space="preserve"> Unappropriated Undistributed Subsidiary Earnings </t>
  </si>
  <si>
    <t>A_9219000</t>
  </si>
  <si>
    <t xml:space="preserve"> Accumulated Other Comprehensive Income </t>
  </si>
  <si>
    <t>A_9221000</t>
  </si>
  <si>
    <t xml:space="preserve"> Bonds </t>
  </si>
  <si>
    <t>A_9223000</t>
  </si>
  <si>
    <t xml:space="preserve"> Advances from Associated Companies </t>
  </si>
  <si>
    <t>A_9224000</t>
  </si>
  <si>
    <t xml:space="preserve"> Other Long-Term Debt </t>
  </si>
  <si>
    <t>A_9225000</t>
  </si>
  <si>
    <t xml:space="preserve"> Unamortized Premium on Long-Term Debt </t>
  </si>
  <si>
    <t>A_9226000</t>
  </si>
  <si>
    <t xml:space="preserve"> Unamortized Discount on Long-Term Debt </t>
  </si>
  <si>
    <t>A_9227000</t>
  </si>
  <si>
    <t xml:space="preserve"> Obligations Under Capital Leases - Noncurrent </t>
  </si>
  <si>
    <t>A_9228100</t>
  </si>
  <si>
    <t xml:space="preserve"> Accumulated Provision for Property Insurance </t>
  </si>
  <si>
    <t>A_9228200</t>
  </si>
  <si>
    <t xml:space="preserve"> Accumulated Provision for Injuries and Damages </t>
  </si>
  <si>
    <t>A_9228300</t>
  </si>
  <si>
    <t xml:space="preserve"> Accumulated Provision for Pension and Benefits </t>
  </si>
  <si>
    <t>A_9228400</t>
  </si>
  <si>
    <t xml:space="preserve"> Accumulated Miscellaneous Operating Provisions </t>
  </si>
  <si>
    <t>A_9229000</t>
  </si>
  <si>
    <t xml:space="preserve"> Accumulated Provision for Rate Refunds </t>
  </si>
  <si>
    <t>A_9230000</t>
  </si>
  <si>
    <t xml:space="preserve"> Asset Retirement Obligations </t>
  </si>
  <si>
    <t>A_9231000</t>
  </si>
  <si>
    <t xml:space="preserve"> Notes Payable (Borrowings &lt; 1 Year Duration) </t>
  </si>
  <si>
    <t>A_9232000</t>
  </si>
  <si>
    <t xml:space="preserve"> Accounts Payable </t>
  </si>
  <si>
    <t>A_9233000</t>
  </si>
  <si>
    <t xml:space="preserve"> Notes Payable to Associated Companies </t>
  </si>
  <si>
    <t>A_9234000</t>
  </si>
  <si>
    <t xml:space="preserve"> Accounts Payable to Associated Companies </t>
  </si>
  <si>
    <t>A_9235000</t>
  </si>
  <si>
    <t xml:space="preserve"> Customer Deposits </t>
  </si>
  <si>
    <t>A_9236000</t>
  </si>
  <si>
    <t xml:space="preserve"> Taxes Accrued </t>
  </si>
  <si>
    <t>A_9237000</t>
  </si>
  <si>
    <t xml:space="preserve"> Interest Accrued </t>
  </si>
  <si>
    <t>A_9238000</t>
  </si>
  <si>
    <t xml:space="preserve"> Dividends Declared </t>
  </si>
  <si>
    <t>A_9241000</t>
  </si>
  <si>
    <t xml:space="preserve"> Tax Collections Payable </t>
  </si>
  <si>
    <t>A_9242000</t>
  </si>
  <si>
    <t xml:space="preserve"> Miscellaneous Current and Accrued Liabilities </t>
  </si>
  <si>
    <t>A_9243000</t>
  </si>
  <si>
    <t xml:space="preserve"> Obligations Under Capital Leases - Current </t>
  </si>
  <si>
    <t>A_9245000</t>
  </si>
  <si>
    <t xml:space="preserve"> Derivative Instrument Liabilities - Hedges </t>
  </si>
  <si>
    <t>A_9252000</t>
  </si>
  <si>
    <t xml:space="preserve"> Customer Advances for Construction </t>
  </si>
  <si>
    <t>A_9253000</t>
  </si>
  <si>
    <t xml:space="preserve"> Other Deferred Credits </t>
  </si>
  <si>
    <t>A_9254000</t>
  </si>
  <si>
    <t xml:space="preserve"> Other Regulatory Liabilities </t>
  </si>
  <si>
    <t>A_9255000</t>
  </si>
  <si>
    <t xml:space="preserve"> Accumulated Deferred Investment Tax Credits </t>
  </si>
  <si>
    <t>A_9256000</t>
  </si>
  <si>
    <t xml:space="preserve"> Deferred Gains from Disposition of Utility Plant </t>
  </si>
  <si>
    <t>A_9257000</t>
  </si>
  <si>
    <t xml:space="preserve"> Unamortized Gain on Reacquired Debt </t>
  </si>
  <si>
    <t>A_9281000</t>
  </si>
  <si>
    <t xml:space="preserve"> Accum Defd Inc Taxes-Accelerated Amortiz Property </t>
  </si>
  <si>
    <t>A_9282000</t>
  </si>
  <si>
    <t xml:space="preserve"> Accumulated Deferred Income Taxes-Other Property </t>
  </si>
  <si>
    <t>A_9283000</t>
  </si>
  <si>
    <t xml:space="preserve"> Accumulated Deferred Income Taxes-Other </t>
  </si>
  <si>
    <t>A_9403000</t>
  </si>
  <si>
    <t xml:space="preserve"> Depreciation Expense </t>
  </si>
  <si>
    <t>A_9403100</t>
  </si>
  <si>
    <t xml:space="preserve"> Depreciation Expense for Asset Retirement Costs </t>
  </si>
  <si>
    <t>A_9404000</t>
  </si>
  <si>
    <t xml:space="preserve"> Amortization of Limited-Term Electric Plant </t>
  </si>
  <si>
    <t>A_9404100</t>
  </si>
  <si>
    <t xml:space="preserve"> Amort Deplet Producing Nat Gas Land &amp; Land Rights </t>
  </si>
  <si>
    <t>A_9404200</t>
  </si>
  <si>
    <t xml:space="preserve"> Amort of Underground Storage Land &amp; Land Rights </t>
  </si>
  <si>
    <t>A_9404300</t>
  </si>
  <si>
    <t xml:space="preserve"> Amortization of Other Limited-Term Gas Plant </t>
  </si>
  <si>
    <t>A_9405000</t>
  </si>
  <si>
    <t xml:space="preserve"> Amortization of Other Electric/Gas Plant </t>
  </si>
  <si>
    <t>A_9406000</t>
  </si>
  <si>
    <t xml:space="preserve"> Amortization of Plant Acquisition Adjustment </t>
  </si>
  <si>
    <t>A_9407000</t>
  </si>
  <si>
    <t xml:space="preserve"> Amortiz Ele Prop Loss Unrecv Plant RegulStudy Cost </t>
  </si>
  <si>
    <t>A_9407100</t>
  </si>
  <si>
    <t xml:space="preserve"> Amortiz Gas Prop Loss Unrecv Plant RegulStudy Cost </t>
  </si>
  <si>
    <t>A_9407200</t>
  </si>
  <si>
    <t xml:space="preserve"> Amortization of Conversion Expenses </t>
  </si>
  <si>
    <t>A_9407300</t>
  </si>
  <si>
    <t xml:space="preserve"> Regulatory Debits </t>
  </si>
  <si>
    <t>A_9407400</t>
  </si>
  <si>
    <t xml:space="preserve"> Regulatory Credits </t>
  </si>
  <si>
    <t>A_9408100</t>
  </si>
  <si>
    <t xml:space="preserve"> Taxes Other Than Inc Taxes-Utility Operating Inc </t>
  </si>
  <si>
    <t>A_9408200</t>
  </si>
  <si>
    <t xml:space="preserve"> Taxes Other Than Inc Taxes-Other Income &amp; Deduct </t>
  </si>
  <si>
    <t>A_9409100</t>
  </si>
  <si>
    <t xml:space="preserve"> Income Taxes - Utility Operating Income </t>
  </si>
  <si>
    <t>A_9409200</t>
  </si>
  <si>
    <t xml:space="preserve"> Income Taxes - Other Income and Deductions </t>
  </si>
  <si>
    <t>A_9409300</t>
  </si>
  <si>
    <t xml:space="preserve"> Income Taxes - Extraordinary Items </t>
  </si>
  <si>
    <t>A_9410100</t>
  </si>
  <si>
    <t xml:space="preserve"> Provision for Defd Inc Tax - Utility Operating Inc </t>
  </si>
  <si>
    <t>A_9410200</t>
  </si>
  <si>
    <t xml:space="preserve"> Provision for Defd Inc Tax - Other Inc and Deduct </t>
  </si>
  <si>
    <t>A_9411100</t>
  </si>
  <si>
    <t xml:space="preserve"> Provision for Defd Inc Taxes-CR Utility Oper Inc </t>
  </si>
  <si>
    <t>A_9411200</t>
  </si>
  <si>
    <t xml:space="preserve"> Provision for Defd Inc Taxes-CR Other Inc &amp; Deduct </t>
  </si>
  <si>
    <t>A_9411400</t>
  </si>
  <si>
    <t xml:space="preserve"> Investment Tax Credit Adjustm-Utility Operations </t>
  </si>
  <si>
    <t>A_9411500</t>
  </si>
  <si>
    <t xml:space="preserve"> Investment Tax Credit Adj - Nonutility Operations </t>
  </si>
  <si>
    <t>A_9411600</t>
  </si>
  <si>
    <t xml:space="preserve"> Gains From Disposition of Utility Plant </t>
  </si>
  <si>
    <t>A_9411700</t>
  </si>
  <si>
    <t xml:space="preserve"> Losses From Disposition of Utility Plant </t>
  </si>
  <si>
    <t>A_9411800</t>
  </si>
  <si>
    <t xml:space="preserve"> Gains From Disposition of Allowances </t>
  </si>
  <si>
    <t>A_9411900</t>
  </si>
  <si>
    <t xml:space="preserve"> Losses From Disposition of Allowances </t>
  </si>
  <si>
    <t>A_9412000</t>
  </si>
  <si>
    <t xml:space="preserve"> Revenues from Gas Plant Leased to Others </t>
  </si>
  <si>
    <t>A_9413000</t>
  </si>
  <si>
    <t xml:space="preserve"> Expense of Util Plant leased to Others </t>
  </si>
  <si>
    <t>A_9414000</t>
  </si>
  <si>
    <t xml:space="preserve"> Other Utility Operating Income </t>
  </si>
  <si>
    <t>A_9415000</t>
  </si>
  <si>
    <t xml:space="preserve"> Revenues frm Merchandising Jobbing &amp; Contract Work </t>
  </si>
  <si>
    <t>A_9416000</t>
  </si>
  <si>
    <t xml:space="preserve"> Costs of Merchandising Jobbing and Contract Work </t>
  </si>
  <si>
    <t>A_9417000</t>
  </si>
  <si>
    <t xml:space="preserve"> Revenues from Nonutility Operations </t>
  </si>
  <si>
    <t>A_9417100</t>
  </si>
  <si>
    <t xml:space="preserve"> Expenses of Nonutility Operations </t>
  </si>
  <si>
    <t>A_9418000</t>
  </si>
  <si>
    <t xml:space="preserve"> Nonoperating Rental Income </t>
  </si>
  <si>
    <t>A_9418100</t>
  </si>
  <si>
    <t xml:space="preserve"> Equity in Earnings of Subsidiary Companies </t>
  </si>
  <si>
    <t>A_9419000</t>
  </si>
  <si>
    <t xml:space="preserve"> Interest and Dividend Income </t>
  </si>
  <si>
    <t>A_9419100</t>
  </si>
  <si>
    <t xml:space="preserve"> Allowance for Other Funds Used During Construction </t>
  </si>
  <si>
    <t>A_9420000</t>
  </si>
  <si>
    <t xml:space="preserve"> Investment Tax Credits Oth Inc and Deduct </t>
  </si>
  <si>
    <t>A_9421000</t>
  </si>
  <si>
    <t xml:space="preserve"> Miscellaneous Nonoperating Income </t>
  </si>
  <si>
    <t>A_9421100</t>
  </si>
  <si>
    <t xml:space="preserve"> Gain on Disposition of Property </t>
  </si>
  <si>
    <t>A_9421200</t>
  </si>
  <si>
    <t xml:space="preserve"> Loss on Disposition of Property </t>
  </si>
  <si>
    <t>A_9425000</t>
  </si>
  <si>
    <t xml:space="preserve"> Miscellaneous Amortization </t>
  </si>
  <si>
    <t>A_9426100</t>
  </si>
  <si>
    <t xml:space="preserve"> Other Expense - Donations </t>
  </si>
  <si>
    <t>A_9426200</t>
  </si>
  <si>
    <t xml:space="preserve"> Other Expense - Life Insurance </t>
  </si>
  <si>
    <t>A_9426300</t>
  </si>
  <si>
    <t xml:space="preserve"> Other Expense - Penalties </t>
  </si>
  <si>
    <t>A_9426400</t>
  </si>
  <si>
    <t xml:space="preserve"> Exp Certain Civic Political &amp; Related Activities </t>
  </si>
  <si>
    <t>A_9426500</t>
  </si>
  <si>
    <t xml:space="preserve"> Other Deductions </t>
  </si>
  <si>
    <t>A_9427000</t>
  </si>
  <si>
    <t xml:space="preserve"> Interest on Long-Term Debt </t>
  </si>
  <si>
    <t>A_9428000</t>
  </si>
  <si>
    <t xml:space="preserve"> Amortization of Debt Discount and Expense </t>
  </si>
  <si>
    <t>A_9428100</t>
  </si>
  <si>
    <t xml:space="preserve"> Amortization of Loss on Reacquired Debt </t>
  </si>
  <si>
    <t>A_9429000</t>
  </si>
  <si>
    <t xml:space="preserve"> Amortization of Premium on Debt - Credit </t>
  </si>
  <si>
    <t>A_9429100</t>
  </si>
  <si>
    <t xml:space="preserve"> Amortization of Gain on Reacquired Debt - Credit </t>
  </si>
  <si>
    <t>A_9430000</t>
  </si>
  <si>
    <t xml:space="preserve"> Interest on Debt to Associated Companies </t>
  </si>
  <si>
    <t>A_9431000</t>
  </si>
  <si>
    <t xml:space="preserve"> Other Interest Expense </t>
  </si>
  <si>
    <t>A_9432000</t>
  </si>
  <si>
    <t xml:space="preserve"> Allow Borrowed Funds Used During Construct-Credit </t>
  </si>
  <si>
    <t>A_9433000</t>
  </si>
  <si>
    <t xml:space="preserve"> Balance Transferred from Income </t>
  </si>
  <si>
    <t>A_9434000</t>
  </si>
  <si>
    <t xml:space="preserve"> Extraordinary Income </t>
  </si>
  <si>
    <t>A_9435000</t>
  </si>
  <si>
    <t xml:space="preserve"> Extraordinary Deductions </t>
  </si>
  <si>
    <t>A_9438000</t>
  </si>
  <si>
    <t xml:space="preserve"> Dividends Declared - Common Stock </t>
  </si>
  <si>
    <t>A_9440000</t>
  </si>
  <si>
    <t xml:space="preserve"> Electric Residential Sales </t>
  </si>
  <si>
    <t>A_9442000</t>
  </si>
  <si>
    <t xml:space="preserve"> Electric Commercial and Industrial Sales </t>
  </si>
  <si>
    <t>A_9444000</t>
  </si>
  <si>
    <t xml:space="preserve"> Electric Public Street and Highway Lighting </t>
  </si>
  <si>
    <t>A_9445000</t>
  </si>
  <si>
    <t xml:space="preserve"> Electric Other Sales to Public Authorities </t>
  </si>
  <si>
    <t>A_9446000</t>
  </si>
  <si>
    <t xml:space="preserve"> Electric Sales to Railroads And Railways </t>
  </si>
  <si>
    <t>A_9447000</t>
  </si>
  <si>
    <t xml:space="preserve"> Electric Sales For Resale </t>
  </si>
  <si>
    <t>A_9448000</t>
  </si>
  <si>
    <t xml:space="preserve"> Electric Interdepartmental Sales </t>
  </si>
  <si>
    <t>A_9449100</t>
  </si>
  <si>
    <t xml:space="preserve"> Electric Provision for Rate Refunds </t>
  </si>
  <si>
    <t>A_9450000</t>
  </si>
  <si>
    <t xml:space="preserve"> Electric Forfeited Discounts </t>
  </si>
  <si>
    <t>A_9451000</t>
  </si>
  <si>
    <t xml:space="preserve"> Electric Miscellaneous Service Revenues </t>
  </si>
  <si>
    <t>A_9453000</t>
  </si>
  <si>
    <t xml:space="preserve"> Sales of Water and Water Power </t>
  </si>
  <si>
    <t>A_9454000</t>
  </si>
  <si>
    <t xml:space="preserve"> Electric Rent from Electric Property </t>
  </si>
  <si>
    <t>A_9455000</t>
  </si>
  <si>
    <t xml:space="preserve"> Electric Interdepartmental Rents </t>
  </si>
  <si>
    <t>A_9456000</t>
  </si>
  <si>
    <t xml:space="preserve"> Electric Other Electric Revenues </t>
  </si>
  <si>
    <t>A_9456100</t>
  </si>
  <si>
    <t xml:space="preserve"> Revenues frm Transmission of Electricity of Others </t>
  </si>
  <si>
    <t>A_9457100</t>
  </si>
  <si>
    <t xml:space="preserve"> Interco Svc Company Revenue-Direct Costs </t>
  </si>
  <si>
    <t>A_9457200</t>
  </si>
  <si>
    <t xml:space="preserve"> Interco Svc Company Revenue-Indirect Costs </t>
  </si>
  <si>
    <t>A_9458100</t>
  </si>
  <si>
    <t xml:space="preserve"> Svc Company Revenue - Non-Assoc Co - Direct Costs </t>
  </si>
  <si>
    <t>A_9480000</t>
  </si>
  <si>
    <t xml:space="preserve"> Gas Residential Sales </t>
  </si>
  <si>
    <t>A_9481000</t>
  </si>
  <si>
    <t xml:space="preserve"> Gas Commercial and Industrial Sales </t>
  </si>
  <si>
    <t>A_9482000</t>
  </si>
  <si>
    <t xml:space="preserve"> Gas Other Sales to Public Authorities </t>
  </si>
  <si>
    <t>A_9483000</t>
  </si>
  <si>
    <t xml:space="preserve"> Gas Sales For Resale </t>
  </si>
  <si>
    <t>A_9484000</t>
  </si>
  <si>
    <t xml:space="preserve"> Gas Interdepartmental Sales </t>
  </si>
  <si>
    <t>A_9485000</t>
  </si>
  <si>
    <t xml:space="preserve"> Gas Intracompany Transfers </t>
  </si>
  <si>
    <t>A_9487000</t>
  </si>
  <si>
    <t xml:space="preserve"> Gas Forfeited Discounts </t>
  </si>
  <si>
    <t>A_9488000</t>
  </si>
  <si>
    <t xml:space="preserve"> Gas Miscellaneous Service Revenues </t>
  </si>
  <si>
    <t>A_9489100</t>
  </si>
  <si>
    <t xml:space="preserve"> Gas Rev Transport Gas of Others Gathering Facility </t>
  </si>
  <si>
    <t>A_9489200</t>
  </si>
  <si>
    <t xml:space="preserve"> Gas Rev Transport Gas of Others Transm Facility </t>
  </si>
  <si>
    <t>A_9489300</t>
  </si>
  <si>
    <t xml:space="preserve"> Gas Rev Transport Gas of Others Distrib Facility </t>
  </si>
  <si>
    <t>A_9489400</t>
  </si>
  <si>
    <t xml:space="preserve"> Gas Revenues from Storing Gas of Others </t>
  </si>
  <si>
    <t>A_9490000</t>
  </si>
  <si>
    <t xml:space="preserve"> Gas Sales of Products Extracted from Natural Gas </t>
  </si>
  <si>
    <t>A_9491000</t>
  </si>
  <si>
    <t xml:space="preserve"> Gas Revenues from Natural Gas Processed by Others </t>
  </si>
  <si>
    <t>A_9492000</t>
  </si>
  <si>
    <t xml:space="preserve"> Gas Incidental Gasoline and Oil Sales </t>
  </si>
  <si>
    <t>A_9493000</t>
  </si>
  <si>
    <t xml:space="preserve"> Gas Rent from Gas Property </t>
  </si>
  <si>
    <t>A_9494000</t>
  </si>
  <si>
    <t xml:space="preserve"> Gas Interdepartmental Rents </t>
  </si>
  <si>
    <t>A_9495000</t>
  </si>
  <si>
    <t xml:space="preserve"> Gas Other Gas Revenues </t>
  </si>
  <si>
    <t>A_9496000</t>
  </si>
  <si>
    <t xml:space="preserve"> Gas Provision For Rate Refunds </t>
  </si>
  <si>
    <t>A_9500000</t>
  </si>
  <si>
    <t xml:space="preserve"> Steam Operation Supervision And Engineering </t>
  </si>
  <si>
    <t>A_9501000</t>
  </si>
  <si>
    <t xml:space="preserve"> Steam Fuel </t>
  </si>
  <si>
    <t>A_9502000</t>
  </si>
  <si>
    <t xml:space="preserve"> Steam Expenses </t>
  </si>
  <si>
    <t>A_9503000</t>
  </si>
  <si>
    <t xml:space="preserve"> Steam From Other Sources </t>
  </si>
  <si>
    <t>A_9504000</t>
  </si>
  <si>
    <t xml:space="preserve"> Steam Transferred - Credit </t>
  </si>
  <si>
    <t>A_9505000</t>
  </si>
  <si>
    <t xml:space="preserve"> Steam Electric Expenses </t>
  </si>
  <si>
    <t>A_9506000</t>
  </si>
  <si>
    <t xml:space="preserve"> Miscellaneous Steam Power Expenses </t>
  </si>
  <si>
    <t>A_9507000</t>
  </si>
  <si>
    <t xml:space="preserve"> Steam Rents </t>
  </si>
  <si>
    <t>A_9509000</t>
  </si>
  <si>
    <t xml:space="preserve"> Steam Allowances </t>
  </si>
  <si>
    <t>A_9510000</t>
  </si>
  <si>
    <t xml:space="preserve"> Steam Maintenance Supervision and Engineering </t>
  </si>
  <si>
    <t>A_9511000</t>
  </si>
  <si>
    <t xml:space="preserve"> Steam Maintenance of Structures </t>
  </si>
  <si>
    <t>A_9512000</t>
  </si>
  <si>
    <t xml:space="preserve"> Steam Maintenance of Boiler Plant </t>
  </si>
  <si>
    <t>A_9513000</t>
  </si>
  <si>
    <t xml:space="preserve"> Steam Maintenance of Electric Plant </t>
  </si>
  <si>
    <t>A_9514000</t>
  </si>
  <si>
    <t xml:space="preserve"> Maintenance of Miscellaneous Steam Plant </t>
  </si>
  <si>
    <t>A_9517000</t>
  </si>
  <si>
    <t xml:space="preserve"> Nuclear Operation Supervision And Engineering </t>
  </si>
  <si>
    <t>A_9518000</t>
  </si>
  <si>
    <t xml:space="preserve"> Nuclear Fuel Expense </t>
  </si>
  <si>
    <t>A_9519000</t>
  </si>
  <si>
    <t xml:space="preserve"> Nuclear Coolants and Water </t>
  </si>
  <si>
    <t>A_9520000</t>
  </si>
  <si>
    <t xml:space="preserve"> Nuclear Steam Expenses </t>
  </si>
  <si>
    <t>A_9521000</t>
  </si>
  <si>
    <t xml:space="preserve"> Nuclear Steam from Other Sources </t>
  </si>
  <si>
    <t>A_9522000</t>
  </si>
  <si>
    <t xml:space="preserve"> Nuclear Steam Transferred - Credit </t>
  </si>
  <si>
    <t>A_9523000</t>
  </si>
  <si>
    <t xml:space="preserve"> Nuclear Electric Expenses </t>
  </si>
  <si>
    <t>A_9524000</t>
  </si>
  <si>
    <t xml:space="preserve"> Miscellaneous Nuclear Power Expenses </t>
  </si>
  <si>
    <t>A_9525000</t>
  </si>
  <si>
    <t xml:space="preserve"> Nuclear Rents </t>
  </si>
  <si>
    <t>A_9528000</t>
  </si>
  <si>
    <t xml:space="preserve"> Nuclear Maintenance Supervision and Engineering </t>
  </si>
  <si>
    <t>A_9529000</t>
  </si>
  <si>
    <t xml:space="preserve"> Nuclear Maintenance of Structures </t>
  </si>
  <si>
    <t>A_9530000</t>
  </si>
  <si>
    <t xml:space="preserve"> Nuclear Maintenance of Reactor Plant Equipment </t>
  </si>
  <si>
    <t>A_9531000</t>
  </si>
  <si>
    <t xml:space="preserve"> Nuclear Maintenance of Electric Plant </t>
  </si>
  <si>
    <t>A_9532000</t>
  </si>
  <si>
    <t xml:space="preserve"> Maintenance of Miscellaneous Nuclear Plant </t>
  </si>
  <si>
    <t>A_9535000</t>
  </si>
  <si>
    <t xml:space="preserve"> Hydraulic Operation Supervision and Engineering </t>
  </si>
  <si>
    <t>A_9536000</t>
  </si>
  <si>
    <t xml:space="preserve"> Hydraulic Water For Power </t>
  </si>
  <si>
    <t>A_9537000</t>
  </si>
  <si>
    <t xml:space="preserve"> Hydraulic Expenses </t>
  </si>
  <si>
    <t>A_9538000</t>
  </si>
  <si>
    <t xml:space="preserve"> Hydraulic Electric Expenses </t>
  </si>
  <si>
    <t>A_9539000</t>
  </si>
  <si>
    <t xml:space="preserve"> Miscellaneous Hydraulic Power Generation Expenses </t>
  </si>
  <si>
    <t>A_9540000</t>
  </si>
  <si>
    <t xml:space="preserve"> Hydraulic Rents </t>
  </si>
  <si>
    <t>A_9541000</t>
  </si>
  <si>
    <t xml:space="preserve"> Hydraulic Maintenance Supervision and Engineering </t>
  </si>
  <si>
    <t>A_9542000</t>
  </si>
  <si>
    <t xml:space="preserve"> Hydraulic Maintenance of Structures </t>
  </si>
  <si>
    <t>A_9543000</t>
  </si>
  <si>
    <t xml:space="preserve"> Hydraulic Maintenance Reservoirs Dams &amp; Waterways </t>
  </si>
  <si>
    <t>A_9544000</t>
  </si>
  <si>
    <t xml:space="preserve"> Hydraulic Maintenance of Electric Plant </t>
  </si>
  <si>
    <t>A_9545000</t>
  </si>
  <si>
    <t xml:space="preserve"> Maintenance of Miscellaneous Hydraulic Plant </t>
  </si>
  <si>
    <t>A_9546000</t>
  </si>
  <si>
    <t xml:space="preserve"> Other Power Operation Supervision and Engineering </t>
  </si>
  <si>
    <t>A_9547000</t>
  </si>
  <si>
    <t xml:space="preserve"> Other Power Fuel </t>
  </si>
  <si>
    <t>A_9548000</t>
  </si>
  <si>
    <t xml:space="preserve"> Other Power Generation Expenses </t>
  </si>
  <si>
    <t>A_9548100</t>
  </si>
  <si>
    <t xml:space="preserve"> Operation of Energy Storage Equipment </t>
  </si>
  <si>
    <t>A_9549000</t>
  </si>
  <si>
    <t xml:space="preserve"> Miscellaneous Other Power Generation Expenses </t>
  </si>
  <si>
    <t>A_9550000</t>
  </si>
  <si>
    <t xml:space="preserve"> Other Power Rents </t>
  </si>
  <si>
    <t>A_9551000</t>
  </si>
  <si>
    <t xml:space="preserve"> Other Power Maintenance Supervision &amp; Engineering </t>
  </si>
  <si>
    <t>A_9552000</t>
  </si>
  <si>
    <t xml:space="preserve"> Other Power Maintenance of Structures </t>
  </si>
  <si>
    <t>A_9553000</t>
  </si>
  <si>
    <t xml:space="preserve"> Other Power Maint Generating &amp; Electric Equipment </t>
  </si>
  <si>
    <t>A_9553100</t>
  </si>
  <si>
    <t xml:space="preserve"> Maintenance of Energy Storage Equipment </t>
  </si>
  <si>
    <t>A_9554000</t>
  </si>
  <si>
    <t xml:space="preserve"> Maintenance of Misc Other Power Generation Plant </t>
  </si>
  <si>
    <t>A_9555000</t>
  </si>
  <si>
    <t xml:space="preserve"> Other Supply Purchased Power </t>
  </si>
  <si>
    <t>A_9556000</t>
  </si>
  <si>
    <t xml:space="preserve"> Other Supply System Control and Load Dispatching </t>
  </si>
  <si>
    <t>A_9557000</t>
  </si>
  <si>
    <t xml:space="preserve"> Other Supply Other Expenses </t>
  </si>
  <si>
    <t>A_9560000</t>
  </si>
  <si>
    <t xml:space="preserve"> Transmission Operation Supervision And Engineering </t>
  </si>
  <si>
    <t>A_9561000</t>
  </si>
  <si>
    <t xml:space="preserve"> Transmission Load Dispatch </t>
  </si>
  <si>
    <t>A_9561100</t>
  </si>
  <si>
    <t xml:space="preserve"> Transmission Load Dispatch - Reliability </t>
  </si>
  <si>
    <t>A_9561200</t>
  </si>
  <si>
    <t xml:space="preserve"> Transm Load Dispatch-Monitor Operate Transm System </t>
  </si>
  <si>
    <t>A_9561300</t>
  </si>
  <si>
    <t xml:space="preserve"> Transm Load Dispatch-Transmission Svc &amp; Scheduling </t>
  </si>
  <si>
    <t>A_9561400</t>
  </si>
  <si>
    <t xml:space="preserve"> Transmission Scheduling Sys Control &amp; Dispatch Svc </t>
  </si>
  <si>
    <t>A_9561500</t>
  </si>
  <si>
    <t xml:space="preserve"> Transm Reliability Planning &amp; Standards Devlpmt </t>
  </si>
  <si>
    <t>A_9561600</t>
  </si>
  <si>
    <t xml:space="preserve"> Transmission Service Studies </t>
  </si>
  <si>
    <t>A_9561700</t>
  </si>
  <si>
    <t xml:space="preserve"> Transmission Generation Interconnection Studies </t>
  </si>
  <si>
    <t>A_9561800</t>
  </si>
  <si>
    <t xml:space="preserve"> Transm Billed Reliability Planning Stnrds Dev Svcs </t>
  </si>
  <si>
    <t>A_9562000</t>
  </si>
  <si>
    <t xml:space="preserve"> Transmission Station Expenses </t>
  </si>
  <si>
    <t>A_9563000</t>
  </si>
  <si>
    <t xml:space="preserve"> Transmission Overhead Line Expenses </t>
  </si>
  <si>
    <t>A_9564000</t>
  </si>
  <si>
    <t xml:space="preserve"> Transmission Underground Line Expenses </t>
  </si>
  <si>
    <t>A_9565000</t>
  </si>
  <si>
    <t xml:space="preserve"> Transmission of Electricity by Others </t>
  </si>
  <si>
    <t>A_9566000</t>
  </si>
  <si>
    <t xml:space="preserve"> Miscellaneous Transmission Expenses </t>
  </si>
  <si>
    <t>A_9567000</t>
  </si>
  <si>
    <t xml:space="preserve"> Transmission Rents </t>
  </si>
  <si>
    <t>A_9568000</t>
  </si>
  <si>
    <t xml:space="preserve"> Transmission Maintenance Supervision &amp; Engineering </t>
  </si>
  <si>
    <t>A_9569000</t>
  </si>
  <si>
    <t xml:space="preserve"> Transmission Maintenance of Structures </t>
  </si>
  <si>
    <t>A_9569100</t>
  </si>
  <si>
    <t xml:space="preserve"> Transmission Maintenance of Computer Hardware </t>
  </si>
  <si>
    <t>A_9569200</t>
  </si>
  <si>
    <t xml:space="preserve"> Transmission Maintenance of Computer Software </t>
  </si>
  <si>
    <t>A_9569300</t>
  </si>
  <si>
    <t xml:space="preserve"> Transmission Maintenance Communication Equipment </t>
  </si>
  <si>
    <t>A_9569400</t>
  </si>
  <si>
    <t xml:space="preserve"> Transmisison Maint Msc Regional Transmission Plant </t>
  </si>
  <si>
    <t>A_9570000</t>
  </si>
  <si>
    <t xml:space="preserve"> Transmission Maintenance of Station Equipment </t>
  </si>
  <si>
    <t>A_9571000</t>
  </si>
  <si>
    <t xml:space="preserve"> Transmission Maintenance of Overhead Lines </t>
  </si>
  <si>
    <t>A_9572000</t>
  </si>
  <si>
    <t xml:space="preserve"> Transmission Maintenance of Underground Lines </t>
  </si>
  <si>
    <t>A_9573000</t>
  </si>
  <si>
    <t xml:space="preserve"> Maintenance of Miscellaneous Transmission Plant </t>
  </si>
  <si>
    <t>A_9575100</t>
  </si>
  <si>
    <t xml:space="preserve"> Regional Market Operation Supervision </t>
  </si>
  <si>
    <t>A_9575200</t>
  </si>
  <si>
    <t xml:space="preserve"> Regional Day-Ahead &amp; Real-Time Market Facilitation </t>
  </si>
  <si>
    <t>A_9575300</t>
  </si>
  <si>
    <t xml:space="preserve"> Regional Transmission Rights Market Facilitation </t>
  </si>
  <si>
    <t>A_9575400</t>
  </si>
  <si>
    <t xml:space="preserve"> Regional Capacity Market Facilitation </t>
  </si>
  <si>
    <t>A_9575500</t>
  </si>
  <si>
    <t xml:space="preserve"> Regional Ancillary Services Market Facilitation </t>
  </si>
  <si>
    <t>A_9575600</t>
  </si>
  <si>
    <t xml:space="preserve"> Regional Market Monitoring And Compliance </t>
  </si>
  <si>
    <t>A_9575700</t>
  </si>
  <si>
    <t xml:space="preserve"> Regional Market Admin Monitoring &amp; Compliance Svcs </t>
  </si>
  <si>
    <t>A_9575800</t>
  </si>
  <si>
    <t xml:space="preserve"> Regional Market Rents </t>
  </si>
  <si>
    <t>A_9576100</t>
  </si>
  <si>
    <t xml:space="preserve"> Regional Market Maintenance Structures &amp; Improvm </t>
  </si>
  <si>
    <t>A_9576200</t>
  </si>
  <si>
    <t xml:space="preserve"> Regional Market Maintenance of Computer Hardware </t>
  </si>
  <si>
    <t>A_9576300</t>
  </si>
  <si>
    <t xml:space="preserve"> Regional Market Maintenance of Computer Software </t>
  </si>
  <si>
    <t>A_9576400</t>
  </si>
  <si>
    <t xml:space="preserve"> Regional Market Maintenance of Communication Equip </t>
  </si>
  <si>
    <t>A_9576500</t>
  </si>
  <si>
    <t xml:space="preserve"> Regional Maintenance Misc Market Operation Plant </t>
  </si>
  <si>
    <t>A_9580000</t>
  </si>
  <si>
    <t xml:space="preserve"> Distribution Operation Supervision And Engineering </t>
  </si>
  <si>
    <t>A_9581000</t>
  </si>
  <si>
    <t xml:space="preserve"> Distribution Load Dispatching </t>
  </si>
  <si>
    <t>A_9581100</t>
  </si>
  <si>
    <t xml:space="preserve"> Distribution Line and Station Supplies &amp; Expenses </t>
  </si>
  <si>
    <t>A_9582000</t>
  </si>
  <si>
    <t xml:space="preserve"> Distribution Station Expenses </t>
  </si>
  <si>
    <t>A_9583000</t>
  </si>
  <si>
    <t xml:space="preserve"> Distribution Overhead Line Expenses </t>
  </si>
  <si>
    <t>A_9584000</t>
  </si>
  <si>
    <t xml:space="preserve"> Distribution Underground Line Expenses </t>
  </si>
  <si>
    <t>A_9585000</t>
  </si>
  <si>
    <t xml:space="preserve"> Distribution Street Lighting and Signal System Exp </t>
  </si>
  <si>
    <t>A_9586000</t>
  </si>
  <si>
    <t xml:space="preserve"> Distribution Meter Expenses </t>
  </si>
  <si>
    <t>A_9587000</t>
  </si>
  <si>
    <t xml:space="preserve"> Distribution Customer Installations Expenses </t>
  </si>
  <si>
    <t>A_9588000</t>
  </si>
  <si>
    <t xml:space="preserve"> Miscellaneous Distribution Expenses </t>
  </si>
  <si>
    <t>A_9589000</t>
  </si>
  <si>
    <t xml:space="preserve"> Distribution Rents </t>
  </si>
  <si>
    <t>A_9590000</t>
  </si>
  <si>
    <t xml:space="preserve"> Distribution Maintenance Supervision &amp; Engineering </t>
  </si>
  <si>
    <t>A_9591000</t>
  </si>
  <si>
    <t xml:space="preserve"> Distribution Maintenance of Structures </t>
  </si>
  <si>
    <t>A_9592000</t>
  </si>
  <si>
    <t xml:space="preserve"> Distribution Maintenance of Station Equipment </t>
  </si>
  <si>
    <t>A_9592100</t>
  </si>
  <si>
    <t xml:space="preserve"> Distribution Maintenance of Structures &amp; Equipment </t>
  </si>
  <si>
    <t>A_9593000</t>
  </si>
  <si>
    <t xml:space="preserve"> Distribution Maintenance of Overhead Lines </t>
  </si>
  <si>
    <t>A_9594000</t>
  </si>
  <si>
    <t xml:space="preserve"> Distribution Maintenance of Underground Lines </t>
  </si>
  <si>
    <t>A_9595000</t>
  </si>
  <si>
    <t xml:space="preserve"> Distribution Maintenance of Line Transformers </t>
  </si>
  <si>
    <t>A_9596000</t>
  </si>
  <si>
    <t xml:space="preserve"> Distribution Maint Street Lighting &amp; Signal System </t>
  </si>
  <si>
    <t>A_9597000</t>
  </si>
  <si>
    <t xml:space="preserve"> Distribution Maintenance of Meters </t>
  </si>
  <si>
    <t>A_9598000</t>
  </si>
  <si>
    <t xml:space="preserve"> Maintenance of Miscellaneous Distribution Plant </t>
  </si>
  <si>
    <t>A_9800000</t>
  </si>
  <si>
    <t xml:space="preserve"> Natural Gas Well Head Purchases </t>
  </si>
  <si>
    <t>A_9800100</t>
  </si>
  <si>
    <t xml:space="preserve"> Natural Gas Well Head Purch Intracompany Transfers </t>
  </si>
  <si>
    <t>A_9801000</t>
  </si>
  <si>
    <t xml:space="preserve"> Natural Gas Field Line Purchases </t>
  </si>
  <si>
    <t>A_9802000</t>
  </si>
  <si>
    <t xml:space="preserve"> Natural Gas Gasoline Plant Outlet Purchases </t>
  </si>
  <si>
    <t>A_9803000</t>
  </si>
  <si>
    <t xml:space="preserve"> Natural Gas Transmission Line Purchases </t>
  </si>
  <si>
    <t>A_9804000</t>
  </si>
  <si>
    <t xml:space="preserve"> Natural Gas City Gate Purchases </t>
  </si>
  <si>
    <t>A_9804100</t>
  </si>
  <si>
    <t xml:space="preserve"> Liquefied Natural Gas Purchases </t>
  </si>
  <si>
    <t>A_9805000</t>
  </si>
  <si>
    <t xml:space="preserve"> Other Gas Purchases </t>
  </si>
  <si>
    <t>A_9805100</t>
  </si>
  <si>
    <t xml:space="preserve"> Purchased Gas Cost Adjustments </t>
  </si>
  <si>
    <t>A_9806000</t>
  </si>
  <si>
    <t xml:space="preserve"> Exchange Gas </t>
  </si>
  <si>
    <t>A_9807100</t>
  </si>
  <si>
    <t xml:space="preserve"> Well Expenses - Purchased Gas </t>
  </si>
  <si>
    <t>A_9807200</t>
  </si>
  <si>
    <t xml:space="preserve"> Operation of Purchased Gas Measuring Stations </t>
  </si>
  <si>
    <t>A_9807300</t>
  </si>
  <si>
    <t xml:space="preserve"> Maintenance of Purchased Gas Measuring Stations </t>
  </si>
  <si>
    <t>A_9807400</t>
  </si>
  <si>
    <t xml:space="preserve"> Purchased Gas Calculations Expenses </t>
  </si>
  <si>
    <t>A_9807500</t>
  </si>
  <si>
    <t xml:space="preserve"> Other Purchased Gas Expenses </t>
  </si>
  <si>
    <t>A_9808100</t>
  </si>
  <si>
    <t xml:space="preserve"> Gas Withdrawn From Storage - Debit </t>
  </si>
  <si>
    <t>A_9808200</t>
  </si>
  <si>
    <t xml:space="preserve"> Gas Delivered To Storage - Credit </t>
  </si>
  <si>
    <t>A_9809100</t>
  </si>
  <si>
    <t xml:space="preserve"> Withdrawals Liquefied Natural Gas Processing-Debit </t>
  </si>
  <si>
    <t>A_9809200</t>
  </si>
  <si>
    <t xml:space="preserve"> Deliveries of Natural Gas for Processing - Credit </t>
  </si>
  <si>
    <t>A_9810000</t>
  </si>
  <si>
    <t xml:space="preserve"> Gas Used For Compressor Station Fuel - Credit </t>
  </si>
  <si>
    <t>A_9811000</t>
  </si>
  <si>
    <t xml:space="preserve"> Gas Used For Products Extraction - Credit </t>
  </si>
  <si>
    <t>A_9812000</t>
  </si>
  <si>
    <t xml:space="preserve"> Gas Used For Other Utility Operations - Credit </t>
  </si>
  <si>
    <t>A_9813000</t>
  </si>
  <si>
    <t xml:space="preserve"> Other Gas Supply Expenses </t>
  </si>
  <si>
    <t>A_9826000</t>
  </si>
  <si>
    <t xml:space="preserve"> Rents </t>
  </si>
  <si>
    <t>A_9850000</t>
  </si>
  <si>
    <t xml:space="preserve"> Gas Transm Operation Supervison and Engineering </t>
  </si>
  <si>
    <t>A_9851000</t>
  </si>
  <si>
    <t xml:space="preserve"> Gas Transm Oper System Control and Load Dispatch </t>
  </si>
  <si>
    <t>A_9852000</t>
  </si>
  <si>
    <t xml:space="preserve"> Gas Transm Operation Communication System </t>
  </si>
  <si>
    <t>A_9853000</t>
  </si>
  <si>
    <t xml:space="preserve"> Gas Transm Operation Compressor Station </t>
  </si>
  <si>
    <t>A_9854000</t>
  </si>
  <si>
    <t xml:space="preserve"> Gas Transm Operation Gas Compressor Station Fuel </t>
  </si>
  <si>
    <t>A_9855000</t>
  </si>
  <si>
    <t xml:space="preserve"> Gas Transm Oper Oth Fuel Power Compresor Station </t>
  </si>
  <si>
    <t>A_9856000</t>
  </si>
  <si>
    <t xml:space="preserve"> Gas Transm Operation Mains </t>
  </si>
  <si>
    <t>A_9857000</t>
  </si>
  <si>
    <t xml:space="preserve"> Gas Transm Oper Measuring and Regulating Station </t>
  </si>
  <si>
    <t>A_9858000</t>
  </si>
  <si>
    <t xml:space="preserve"> Gas Transm Operation Transm Compres Gas by Other </t>
  </si>
  <si>
    <t>A_9859000</t>
  </si>
  <si>
    <t xml:space="preserve"> Gas Transm Operation Other Expenses </t>
  </si>
  <si>
    <t>A_9860000</t>
  </si>
  <si>
    <t xml:space="preserve"> Gas Transm Operation Rents </t>
  </si>
  <si>
    <t>A_9861000</t>
  </si>
  <si>
    <t xml:space="preserve"> Gas Transm Maintenance Supervision &amp; Engineering </t>
  </si>
  <si>
    <t>A_9862000</t>
  </si>
  <si>
    <t xml:space="preserve"> Gas Transm Maintenance Structures n Improvements </t>
  </si>
  <si>
    <t>A_9863000</t>
  </si>
  <si>
    <t xml:space="preserve"> Gas Transm Maintenance Mains </t>
  </si>
  <si>
    <t>A_9864000</t>
  </si>
  <si>
    <t xml:space="preserve"> Gas Transm Maintenance Compressor Station Equip </t>
  </si>
  <si>
    <t>A_9865000</t>
  </si>
  <si>
    <t xml:space="preserve"> Gas Transm Maint Measuring Regulating Stn Equip </t>
  </si>
  <si>
    <t>A_9866000</t>
  </si>
  <si>
    <t xml:space="preserve"> Gas Transm Maintenance Communication Equipment </t>
  </si>
  <si>
    <t>A_9867000</t>
  </si>
  <si>
    <t xml:space="preserve"> Gas Transm Maintenance Other Equipment </t>
  </si>
  <si>
    <t>A_9870000</t>
  </si>
  <si>
    <t xml:space="preserve"> Gas Distribution Oper Supervision &amp; Engineering </t>
  </si>
  <si>
    <t>A_9871000</t>
  </si>
  <si>
    <t xml:space="preserve"> Gas Distribution Load Dispatching </t>
  </si>
  <si>
    <t>A_9872000</t>
  </si>
  <si>
    <t xml:space="preserve"> Gas Compressor Station Labor and Expenses </t>
  </si>
  <si>
    <t>A_9873000</t>
  </si>
  <si>
    <t xml:space="preserve"> Gas Compressor Station Fuel and Power </t>
  </si>
  <si>
    <t>A_9874000</t>
  </si>
  <si>
    <t xml:space="preserve"> Gas Mains and Services Expenses </t>
  </si>
  <si>
    <t>A_9875000</t>
  </si>
  <si>
    <t xml:space="preserve"> Gas Measuring &amp; Regulating Station Exp-General </t>
  </si>
  <si>
    <t>A_9876000</t>
  </si>
  <si>
    <t xml:space="preserve"> Gas Measuring &amp; Regulating Station Exp-Industrial </t>
  </si>
  <si>
    <t>A_9877000</t>
  </si>
  <si>
    <t xml:space="preserve"> Gas Measuring &amp; Regulating Exp-City Gate Chk Statn </t>
  </si>
  <si>
    <t>A_9878000</t>
  </si>
  <si>
    <t xml:space="preserve"> Gas Meter and House Regulator Expenses </t>
  </si>
  <si>
    <t>A_9879000</t>
  </si>
  <si>
    <t xml:space="preserve"> Gas Distribution Customer Installations Expenses </t>
  </si>
  <si>
    <t>A_9880000</t>
  </si>
  <si>
    <t xml:space="preserve"> Gas Distribution Other Expenses </t>
  </si>
  <si>
    <t>A_9881000</t>
  </si>
  <si>
    <t xml:space="preserve"> Gas Distribution Rents </t>
  </si>
  <si>
    <t>A_9885000</t>
  </si>
  <si>
    <t xml:space="preserve"> Gas Distribution Maint Supervision &amp; Engineering </t>
  </si>
  <si>
    <t>A_9886000</t>
  </si>
  <si>
    <t xml:space="preserve"> Gas Distrib Maintenance Structures &amp; Improvements </t>
  </si>
  <si>
    <t>A_9887000</t>
  </si>
  <si>
    <t xml:space="preserve"> Gas Distribution Maintenance of Mains </t>
  </si>
  <si>
    <t>A_9888000</t>
  </si>
  <si>
    <t xml:space="preserve"> Gas Distrib Maintenance Compressor Station Equip </t>
  </si>
  <si>
    <t>A_9889000</t>
  </si>
  <si>
    <t xml:space="preserve"> Gas Distrib Maint Meas Reg Station Exp-General </t>
  </si>
  <si>
    <t>A_9890000</t>
  </si>
  <si>
    <t xml:space="preserve"> Gas Distrib Maint Meas Reg Station Exp-Industrial </t>
  </si>
  <si>
    <t>A_9891000</t>
  </si>
  <si>
    <t xml:space="preserve"> Gas Distrib Maint Meas Reg Exp-City Gate Chk Statn </t>
  </si>
  <si>
    <t>A_9892000</t>
  </si>
  <si>
    <t xml:space="preserve"> Gas Distribution Maintenance of Services </t>
  </si>
  <si>
    <t>A_9893000</t>
  </si>
  <si>
    <t xml:space="preserve"> Gas Distribution Maint Meters and House Regulators </t>
  </si>
  <si>
    <t>A_9894000</t>
  </si>
  <si>
    <t xml:space="preserve"> Gas Distribution Maintenance of Other Equipment </t>
  </si>
  <si>
    <t>A_9901000</t>
  </si>
  <si>
    <t xml:space="preserve"> Customer Accts Supervision </t>
  </si>
  <si>
    <t>A_9902000</t>
  </si>
  <si>
    <t xml:space="preserve"> Customer Accts Meter Reading Expenses </t>
  </si>
  <si>
    <t>A_9903000</t>
  </si>
  <si>
    <t xml:space="preserve"> Customer Accts Customer Records and Collection Exp </t>
  </si>
  <si>
    <t>A_9904000</t>
  </si>
  <si>
    <t xml:space="preserve"> Customer Uncollectible Accounts </t>
  </si>
  <si>
    <t>A_9905000</t>
  </si>
  <si>
    <t xml:space="preserve"> Miscellaneous Customer Accounts Expense </t>
  </si>
  <si>
    <t>A_9907000</t>
  </si>
  <si>
    <t xml:space="preserve"> Customer Service Supervision </t>
  </si>
  <si>
    <t>A_9908000</t>
  </si>
  <si>
    <t xml:space="preserve"> Customer Assistance Expenses </t>
  </si>
  <si>
    <t>A_9909000</t>
  </si>
  <si>
    <t xml:space="preserve"> Cust Svc Informational &amp; Instructional Advertising </t>
  </si>
  <si>
    <t>A_9910000</t>
  </si>
  <si>
    <t xml:space="preserve"> Misc Customer Service and Informational Expenses </t>
  </si>
  <si>
    <t>A_9911000</t>
  </si>
  <si>
    <t xml:space="preserve"> Sales Exp Supervision </t>
  </si>
  <si>
    <t>A_9912000</t>
  </si>
  <si>
    <t xml:space="preserve"> Sales Demonstrating and Selling Expenses </t>
  </si>
  <si>
    <t>A_9913000</t>
  </si>
  <si>
    <t xml:space="preserve"> Sales Advertising Expenses </t>
  </si>
  <si>
    <t>A_9916000</t>
  </si>
  <si>
    <t xml:space="preserve"> Miscellaneous Sales Expenses </t>
  </si>
  <si>
    <t>A_9920000</t>
  </si>
  <si>
    <t xml:space="preserve"> Administrative and General Salaries </t>
  </si>
  <si>
    <t>A_9921000</t>
  </si>
  <si>
    <t xml:space="preserve"> Office Supplies and Expenses </t>
  </si>
  <si>
    <t>A_9922000</t>
  </si>
  <si>
    <t xml:space="preserve"> Administrative Expenses Transferred - Credit </t>
  </si>
  <si>
    <t>A_9923000</t>
  </si>
  <si>
    <t xml:space="preserve"> Outside Services Employed </t>
  </si>
  <si>
    <t>A_9924000</t>
  </si>
  <si>
    <t xml:space="preserve"> Property Insurance </t>
  </si>
  <si>
    <t>A_9925000</t>
  </si>
  <si>
    <t xml:space="preserve"> Injuries and Damages </t>
  </si>
  <si>
    <t>A_9926000</t>
  </si>
  <si>
    <t xml:space="preserve"> Employee Pensions and Benefits </t>
  </si>
  <si>
    <t>A_9927000</t>
  </si>
  <si>
    <t xml:space="preserve"> Franchise Requirements </t>
  </si>
  <si>
    <t>A_9928000</t>
  </si>
  <si>
    <t xml:space="preserve"> Regulatory Commission Expenses </t>
  </si>
  <si>
    <t>A_9929000</t>
  </si>
  <si>
    <t xml:space="preserve"> Duplicate Charges - Credit </t>
  </si>
  <si>
    <t>A_9930100</t>
  </si>
  <si>
    <t xml:space="preserve"> General Advertising Expenses </t>
  </si>
  <si>
    <t>A_9930200</t>
  </si>
  <si>
    <t xml:space="preserve"> Miscellaneous General Expenses </t>
  </si>
  <si>
    <t>A_9931000</t>
  </si>
  <si>
    <t xml:space="preserve"> Admin &amp; General Rents </t>
  </si>
  <si>
    <t>A_9932000</t>
  </si>
  <si>
    <t xml:space="preserve"> Admin &amp; General Gas Maintenance of General Plant </t>
  </si>
  <si>
    <t>A_9935000</t>
  </si>
  <si>
    <t xml:space="preserve"> Admin &amp; General Elec Maintenance of General Plant </t>
  </si>
  <si>
    <t xml:space="preserve"> AFG_166_167 </t>
  </si>
  <si>
    <t xml:space="preserve"> Advances for Gas (166-167) </t>
  </si>
  <si>
    <t xml:space="preserve"> $                                  -  </t>
  </si>
  <si>
    <t xml:space="preserve"> CAWFNMO_130 </t>
  </si>
  <si>
    <t xml:space="preserve"> Cash and Working Funds (Non-major only) (130) </t>
  </si>
  <si>
    <t xml:space="preserve"> CSS_202 </t>
  </si>
  <si>
    <t xml:space="preserve"> Capital Stock Subscribed (202,205) </t>
  </si>
  <si>
    <t xml:space="preserve"> DIA_175 </t>
  </si>
  <si>
    <t xml:space="preserve"> Derivative Instrument Assets (175) </t>
  </si>
  <si>
    <t xml:space="preserve"> DIL_244 </t>
  </si>
  <si>
    <t xml:space="preserve"> Derivative Instrument Liabilities (244) </t>
  </si>
  <si>
    <t xml:space="preserve"> IROCS_212 </t>
  </si>
  <si>
    <t xml:space="preserve"> Installments Received on Capital Stock (212) </t>
  </si>
  <si>
    <t xml:space="preserve"> ITO_409.1 </t>
  </si>
  <si>
    <t xml:space="preserve"> Income Taxes - Other (409.1) </t>
  </si>
  <si>
    <t xml:space="preserve"> ITO_409.2 </t>
  </si>
  <si>
    <t xml:space="preserve"> Income Taxes - Otherl (409.2) </t>
  </si>
  <si>
    <t xml:space="preserve"> LAPFA </t>
  </si>
  <si>
    <t xml:space="preserve"> (Less) Accumulated Provision for Amortization </t>
  </si>
  <si>
    <t xml:space="preserve"> LDOCS_213 </t>
  </si>
  <si>
    <t xml:space="preserve"> (Less) Discount on Capital Stock (213) </t>
  </si>
  <si>
    <t xml:space="preserve"> LLTPODI </t>
  </si>
  <si>
    <t xml:space="preserve"> (Less) Long-Term Portion of Derivative Instru </t>
  </si>
  <si>
    <t xml:space="preserve"> LLTPODI_L </t>
  </si>
  <si>
    <t xml:space="preserve"> LNPOA </t>
  </si>
  <si>
    <t xml:space="preserve"> (Less) Noncurrent Portion of Allowances </t>
  </si>
  <si>
    <t xml:space="preserve"> LRB_222 </t>
  </si>
  <si>
    <t xml:space="preserve"> (Less) Reaquired Bonds (222) </t>
  </si>
  <si>
    <t xml:space="preserve"> LRCS_217 </t>
  </si>
  <si>
    <t xml:space="preserve"> (Less) Reaquired Capital Stock (217) </t>
  </si>
  <si>
    <t xml:space="preserve"> LTPODA_175 </t>
  </si>
  <si>
    <t xml:space="preserve"> Long-Term Portion of Derivative Assets (175) </t>
  </si>
  <si>
    <t xml:space="preserve"> LTPODAH </t>
  </si>
  <si>
    <t xml:space="preserve"> Long-Term Portion of Derivative Assets - Hedg </t>
  </si>
  <si>
    <t xml:space="preserve"> LTPODIL </t>
  </si>
  <si>
    <t xml:space="preserve"> Long-Term Portion of Derivative Instrument Li </t>
  </si>
  <si>
    <t xml:space="preserve"> MATURED_INT_240 </t>
  </si>
  <si>
    <t xml:space="preserve"> Matured Interest (240) </t>
  </si>
  <si>
    <t xml:space="preserve"> MLTD_239 </t>
  </si>
  <si>
    <t xml:space="preserve"> Matured Long-Term Debt (239) </t>
  </si>
  <si>
    <t xml:space="preserve"> NFAIR_120.3 </t>
  </si>
  <si>
    <t xml:space="preserve"> Nuclear Fuel Assemblies in Reactor (120.3) </t>
  </si>
  <si>
    <t xml:space="preserve"> NFIPORCE </t>
  </si>
  <si>
    <t xml:space="preserve"> Nuclear Fuel in Process of Ref., Conv., Enric </t>
  </si>
  <si>
    <t xml:space="preserve"> NFMAAS </t>
  </si>
  <si>
    <t xml:space="preserve"> Nuclear Fuel Materials and Assemblies - Stock </t>
  </si>
  <si>
    <t xml:space="preserve"> NFUCL_120.6 </t>
  </si>
  <si>
    <t xml:space="preserve"> Nuclear Fuel Under Capital Leases (120.6) </t>
  </si>
  <si>
    <t xml:space="preserve"> NMHFS_157 </t>
  </si>
  <si>
    <t xml:space="preserve"> Nuclear Materiald Held for Sale (157) </t>
  </si>
  <si>
    <t xml:space="preserve"> NPNMO </t>
  </si>
  <si>
    <t xml:space="preserve"> Noncorporate Proprietorship (Non-major only) </t>
  </si>
  <si>
    <t xml:space="preserve"> NPOA </t>
  </si>
  <si>
    <t xml:space="preserve"> Noncurrent Portion of Allowances </t>
  </si>
  <si>
    <t xml:space="preserve"> PSI_204 </t>
  </si>
  <si>
    <t xml:space="preserve"> Preferred Stock Issued (204) </t>
  </si>
  <si>
    <t xml:space="preserve"> SFNMO_129 </t>
  </si>
  <si>
    <t xml:space="preserve"> Special Funds (Non Major Only) (129) </t>
  </si>
  <si>
    <t xml:space="preserve"> SLFC_203 </t>
  </si>
  <si>
    <t xml:space="preserve"> Stock Liability for Conversion (203,206) </t>
  </si>
  <si>
    <t xml:space="preserve"> SNF_120.4 </t>
  </si>
  <si>
    <t xml:space="preserve"> Spent Nuclear Fuel (120.4) </t>
  </si>
  <si>
    <t xml:space="preserve"> TEMP_FACILITIES_185 </t>
  </si>
  <si>
    <t xml:space="preserve"> Temporary Facilities (185) </t>
  </si>
  <si>
    <t xml:space="preserve"> RECOVERABLE CONSERVATION </t>
  </si>
  <si>
    <t xml:space="preserve"> JAN </t>
  </si>
  <si>
    <t xml:space="preserve"> FEB </t>
  </si>
  <si>
    <t xml:space="preserve"> MAR </t>
  </si>
  <si>
    <t xml:space="preserve"> APR </t>
  </si>
  <si>
    <t xml:space="preserve"> MAY </t>
  </si>
  <si>
    <t xml:space="preserve"> JUN </t>
  </si>
  <si>
    <t xml:space="preserve"> JUL </t>
  </si>
  <si>
    <t xml:space="preserve"> AUG </t>
  </si>
  <si>
    <t xml:space="preserve"> SEP </t>
  </si>
  <si>
    <t xml:space="preserve"> OCT </t>
  </si>
  <si>
    <t xml:space="preserve"> NOV </t>
  </si>
  <si>
    <t xml:space="preserve"> DEC </t>
  </si>
  <si>
    <t>EPM</t>
  </si>
  <si>
    <t xml:space="preserve"> -    </t>
  </si>
  <si>
    <t xml:space="preserve">  -    </t>
  </si>
  <si>
    <t xml:space="preserve">    </t>
  </si>
  <si>
    <t>DOCKET No. 20240026-EI</t>
  </si>
  <si>
    <t>Witness: J. Chronister / R. Latta /</t>
  </si>
  <si>
    <t xml:space="preserve">                  K. Sparkman / J.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</si>
</sst>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_(* #,##0.0_);_(* \(#,##0.0\);_(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b/>
      <sz val="9"/>
      <color rgb="FF0033CC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4"/>
      <color theme="0"/>
      <name val="Arial Black"/>
      <family val="2"/>
    </font>
    <font>
      <b/>
      <sz val="9"/>
      <color indexed="60"/>
      <name val="Arial Black"/>
      <family val="2"/>
    </font>
    <font>
      <sz val="16"/>
      <color theme="0"/>
      <name val="Arial Black"/>
      <family val="2"/>
    </font>
    <font>
      <sz val="9"/>
      <color theme="0"/>
      <name val="Arial Black"/>
      <family val="2"/>
    </font>
    <font>
      <b/>
      <sz val="8"/>
      <color theme="1"/>
      <name val="Arial Black"/>
      <family val="2"/>
    </font>
    <font>
      <sz val="9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color rgb="FF0070C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FFFFFF"/>
      <name val="Arial"/>
      <family val="2"/>
    </font>
    <font>
      <sz val="16"/>
      <color rgb="FFFFFFFF"/>
      <name val="Arial Black"/>
      <family val="2"/>
    </font>
    <font>
      <b/>
      <sz val="8"/>
      <color rgb="FF000000"/>
      <name val="Arial Black"/>
      <family val="2"/>
    </font>
    <font>
      <sz val="10"/>
      <color rgb="FF000000"/>
      <name val="Arial Black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sz val="9"/>
      <color rgb="FF006100"/>
      <name val="Calibri"/>
      <family val="2"/>
    </font>
    <font>
      <b/>
      <sz val="9"/>
      <color rgb="FF0000FF"/>
      <name val="Calibri"/>
      <family val="2"/>
    </font>
    <font>
      <sz val="9"/>
      <color rgb="FF0000FF"/>
      <name val="Calibri"/>
      <family val="2"/>
    </font>
    <font>
      <sz val="11"/>
      <color rgb="FF006100"/>
      <name val="Calibri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FF0000"/>
      <name val="Calibri"/>
      <family val="2"/>
    </font>
    <font>
      <b/>
      <sz val="8"/>
      <color rgb="FF0000FF"/>
      <name val="Calibri"/>
      <family val="2"/>
    </font>
    <font>
      <b/>
      <sz val="8"/>
      <name val="Calibri"/>
      <family val="2"/>
    </font>
    <font>
      <b/>
      <sz val="8"/>
      <color rgb="FF44546A"/>
      <name val="Calibri"/>
      <family val="2"/>
    </font>
    <font>
      <b/>
      <sz val="8"/>
      <color rgb="FF000000"/>
      <name val="Calibri"/>
      <family val="2"/>
    </font>
    <font>
      <b/>
      <sz val="8"/>
      <color rgb="FFC00000"/>
      <name val="Calibri"/>
      <family val="2"/>
    </font>
    <font>
      <b/>
      <sz val="14"/>
      <color rgb="FFFFFFFF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sz val="8"/>
      <color rgb="FFFFFFFF"/>
      <name val="Calibri"/>
      <family val="2"/>
    </font>
    <font>
      <b/>
      <sz val="12"/>
      <color rgb="FFFFFFFF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222B3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375623"/>
      </left>
      <right style="medium">
        <color rgb="FF375623"/>
      </right>
      <top style="medium">
        <color rgb="FF375623"/>
      </top>
      <bottom style="medium">
        <color rgb="FF3756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375623"/>
      </left>
      <right style="medium">
        <color rgb="FF375623"/>
      </right>
      <top/>
      <bottom style="medium">
        <color rgb="FF3756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4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3" borderId="5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8" fillId="0" borderId="0" xfId="0" quotePrefix="1" applyFont="1" applyAlignment="1">
      <alignment horizontal="left" vertical="center" indent="2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7" fillId="3" borderId="8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10" xfId="0" applyFont="1" applyFill="1" applyBorder="1"/>
    <xf numFmtId="0" fontId="8" fillId="0" borderId="0" xfId="0" quotePrefix="1" applyFont="1" applyAlignment="1">
      <alignment horizontal="left" vertical="center" indent="1"/>
    </xf>
    <xf numFmtId="41" fontId="16" fillId="4" borderId="11" xfId="2" quotePrefix="1" applyNumberFormat="1" applyFont="1" applyFill="1" applyBorder="1" applyAlignment="1" applyProtection="1">
      <alignment horizontal="center" vertical="center"/>
    </xf>
    <xf numFmtId="41" fontId="16" fillId="4" borderId="12" xfId="2" quotePrefix="1" applyNumberFormat="1" applyFont="1" applyFill="1" applyBorder="1" applyAlignment="1" applyProtection="1">
      <alignment horizontal="center" vertical="center"/>
    </xf>
    <xf numFmtId="43" fontId="17" fillId="0" borderId="13" xfId="1" quotePrefix="1" applyFont="1" applyFill="1" applyBorder="1" applyAlignment="1" applyProtection="1">
      <alignment horizontal="left" vertical="center"/>
      <protection locked="0"/>
    </xf>
    <xf numFmtId="41" fontId="18" fillId="4" borderId="11" xfId="1" quotePrefix="1" applyNumberFormat="1" applyFont="1" applyFill="1" applyBorder="1" applyAlignment="1" applyProtection="1">
      <alignment horizontal="center" vertical="center"/>
      <protection locked="0"/>
    </xf>
    <xf numFmtId="41" fontId="19" fillId="4" borderId="20" xfId="1" quotePrefix="1" applyNumberFormat="1" applyFont="1" applyFill="1" applyBorder="1" applyAlignment="1" applyProtection="1">
      <alignment horizontal="center" vertical="center"/>
      <protection locked="0"/>
    </xf>
    <xf numFmtId="41" fontId="18" fillId="4" borderId="12" xfId="1" quotePrefix="1" applyNumberFormat="1" applyFont="1" applyFill="1" applyBorder="1" applyAlignment="1" applyProtection="1">
      <alignment horizontal="center" vertical="center"/>
      <protection locked="0"/>
    </xf>
    <xf numFmtId="43" fontId="17" fillId="0" borderId="13" xfId="1" quotePrefix="1" applyFont="1" applyBorder="1" applyAlignment="1" applyProtection="1">
      <alignment horizontal="left" vertical="center"/>
      <protection locked="0"/>
    </xf>
    <xf numFmtId="43" fontId="0" fillId="0" borderId="0" xfId="0" applyNumberFormat="1"/>
    <xf numFmtId="41" fontId="18" fillId="2" borderId="14" xfId="1" quotePrefix="1" applyNumberFormat="1" applyFont="1" applyFill="1" applyBorder="1" applyAlignment="1" applyProtection="1">
      <alignment horizontal="center" vertical="center"/>
      <protection locked="0"/>
    </xf>
    <xf numFmtId="41" fontId="20" fillId="5" borderId="20" xfId="1" quotePrefix="1" applyNumberFormat="1" applyFont="1" applyFill="1" applyBorder="1" applyAlignment="1" applyProtection="1">
      <alignment horizontal="center" vertical="center"/>
      <protection locked="0"/>
    </xf>
    <xf numFmtId="41" fontId="18" fillId="2" borderId="18" xfId="1" quotePrefix="1" applyNumberFormat="1" applyFont="1" applyFill="1" applyBorder="1" applyAlignment="1" applyProtection="1">
      <alignment horizontal="center" vertical="center"/>
      <protection locked="0"/>
    </xf>
    <xf numFmtId="0" fontId="24" fillId="0" borderId="0" xfId="10"/>
    <xf numFmtId="0" fontId="23" fillId="0" borderId="0" xfId="10" applyFont="1" applyAlignment="1">
      <alignment horizontal="centerContinuous"/>
    </xf>
    <xf numFmtId="0" fontId="24" fillId="0" borderId="0" xfId="10" quotePrefix="1"/>
    <xf numFmtId="0" fontId="25" fillId="0" borderId="0" xfId="10" applyFont="1"/>
    <xf numFmtId="0" fontId="23" fillId="0" borderId="0" xfId="10" applyFont="1"/>
    <xf numFmtId="0" fontId="23" fillId="0" borderId="0" xfId="10" applyFont="1" applyAlignment="1">
      <alignment horizontal="center"/>
    </xf>
    <xf numFmtId="43" fontId="0" fillId="0" borderId="0" xfId="5" applyFont="1"/>
    <xf numFmtId="0" fontId="23" fillId="0" borderId="0" xfId="10" applyFont="1" applyAlignment="1">
      <alignment horizontal="right"/>
    </xf>
    <xf numFmtId="43" fontId="0" fillId="6" borderId="0" xfId="5" applyFont="1" applyFill="1"/>
    <xf numFmtId="10" fontId="24" fillId="0" borderId="0" xfId="10" applyNumberFormat="1"/>
    <xf numFmtId="9" fontId="0" fillId="0" borderId="0" xfId="11" applyFont="1"/>
    <xf numFmtId="43" fontId="25" fillId="0" borderId="0" xfId="5" applyFont="1"/>
    <xf numFmtId="43" fontId="24" fillId="0" borderId="0" xfId="10" applyNumberFormat="1"/>
    <xf numFmtId="0" fontId="26" fillId="0" borderId="0" xfId="10" applyFont="1"/>
    <xf numFmtId="0" fontId="27" fillId="0" borderId="0" xfId="10" applyFont="1"/>
    <xf numFmtId="0" fontId="26" fillId="0" borderId="0" xfId="10" applyFont="1" applyAlignment="1">
      <alignment horizontal="right"/>
    </xf>
    <xf numFmtId="0" fontId="26" fillId="0" borderId="1" xfId="10" applyFont="1" applyBorder="1"/>
    <xf numFmtId="0" fontId="26" fillId="0" borderId="0" xfId="10" applyFont="1" applyAlignment="1">
      <alignment horizontal="left"/>
    </xf>
    <xf numFmtId="37" fontId="24" fillId="0" borderId="0" xfId="10" applyNumberFormat="1"/>
    <xf numFmtId="37" fontId="24" fillId="0" borderId="1" xfId="10" applyNumberFormat="1" applyBorder="1"/>
    <xf numFmtId="3" fontId="24" fillId="0" borderId="1" xfId="10" applyNumberFormat="1" applyBorder="1"/>
    <xf numFmtId="43" fontId="0" fillId="0" borderId="1" xfId="5" applyFont="1" applyBorder="1"/>
    <xf numFmtId="165" fontId="24" fillId="0" borderId="0" xfId="10" applyNumberFormat="1"/>
    <xf numFmtId="0" fontId="26" fillId="0" borderId="0" xfId="10" applyFont="1" applyAlignment="1">
      <alignment horizontal="centerContinuous"/>
    </xf>
    <xf numFmtId="43" fontId="28" fillId="0" borderId="0" xfId="10" applyNumberFormat="1" applyFont="1" applyAlignment="1">
      <alignment horizontal="centerContinuous"/>
    </xf>
    <xf numFmtId="0" fontId="26" fillId="0" borderId="0" xfId="10" applyFont="1" applyAlignment="1">
      <alignment horizontal="center"/>
    </xf>
    <xf numFmtId="43" fontId="0" fillId="0" borderId="0" xfId="5" applyFont="1" applyFill="1"/>
    <xf numFmtId="165" fontId="2" fillId="0" borderId="0" xfId="10" applyNumberFormat="1" applyFont="1"/>
    <xf numFmtId="43" fontId="24" fillId="0" borderId="0" xfId="5" applyFont="1"/>
    <xf numFmtId="43" fontId="24" fillId="6" borderId="0" xfId="5" applyFont="1" applyFill="1"/>
    <xf numFmtId="43" fontId="24" fillId="0" borderId="1" xfId="5" applyFont="1" applyBorder="1"/>
    <xf numFmtId="0" fontId="24" fillId="0" borderId="1" xfId="10" applyBorder="1"/>
    <xf numFmtId="43" fontId="0" fillId="0" borderId="0" xfId="1" applyFont="1"/>
    <xf numFmtId="165" fontId="0" fillId="0" borderId="0" xfId="1" applyNumberFormat="1" applyFont="1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horizontal="center"/>
    </xf>
    <xf numFmtId="165" fontId="23" fillId="0" borderId="0" xfId="1" applyNumberFormat="1" applyFont="1" applyAlignment="1">
      <alignment horizontal="center"/>
    </xf>
    <xf numFmtId="43" fontId="23" fillId="0" borderId="0" xfId="1" applyFont="1" applyAlignment="1">
      <alignment horizontal="center"/>
    </xf>
    <xf numFmtId="0" fontId="23" fillId="7" borderId="23" xfId="0" applyFont="1" applyFill="1" applyBorder="1"/>
    <xf numFmtId="165" fontId="26" fillId="7" borderId="23" xfId="1" applyNumberFormat="1" applyFont="1" applyFill="1" applyBorder="1"/>
    <xf numFmtId="43" fontId="23" fillId="0" borderId="0" xfId="1" applyFont="1"/>
    <xf numFmtId="0" fontId="31" fillId="0" borderId="0" xfId="0" applyFont="1" applyAlignment="1">
      <alignment horizontal="left" indent="1"/>
    </xf>
    <xf numFmtId="165" fontId="0" fillId="0" borderId="0" xfId="0" applyNumberFormat="1"/>
    <xf numFmtId="165" fontId="33" fillId="0" borderId="0" xfId="1" applyNumberFormat="1" applyFont="1"/>
    <xf numFmtId="9" fontId="17" fillId="0" borderId="0" xfId="12" applyFont="1"/>
    <xf numFmtId="0" fontId="17" fillId="0" borderId="0" xfId="0" applyFont="1"/>
    <xf numFmtId="43" fontId="17" fillId="0" borderId="0" xfId="1" applyFont="1"/>
    <xf numFmtId="165" fontId="17" fillId="0" borderId="0" xfId="0" applyNumberFormat="1" applyFont="1"/>
    <xf numFmtId="43" fontId="17" fillId="0" borderId="0" xfId="0" applyNumberFormat="1" applyFont="1"/>
    <xf numFmtId="0" fontId="23" fillId="0" borderId="0" xfId="0" applyFont="1"/>
    <xf numFmtId="0" fontId="23" fillId="7" borderId="24" xfId="0" applyFont="1" applyFill="1" applyBorder="1"/>
    <xf numFmtId="165" fontId="23" fillId="7" borderId="24" xfId="1" applyNumberFormat="1" applyFont="1" applyFill="1" applyBorder="1"/>
    <xf numFmtId="44" fontId="0" fillId="0" borderId="0" xfId="0" applyNumberFormat="1"/>
    <xf numFmtId="0" fontId="23" fillId="0" borderId="0" xfId="0" applyFont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4" fontId="2" fillId="0" borderId="0" xfId="0" applyNumberFormat="1" applyFont="1"/>
    <xf numFmtId="165" fontId="0" fillId="6" borderId="0" xfId="1" applyNumberFormat="1" applyFont="1" applyFill="1"/>
    <xf numFmtId="165" fontId="0" fillId="0" borderId="0" xfId="1" applyNumberFormat="1" applyFont="1" applyFill="1"/>
    <xf numFmtId="0" fontId="31" fillId="0" borderId="0" xfId="0" applyFont="1" applyAlignment="1">
      <alignment horizontal="left" indent="2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indent="4"/>
    </xf>
    <xf numFmtId="49" fontId="17" fillId="0" borderId="13" xfId="0" applyNumberFormat="1" applyFont="1" applyBorder="1" applyAlignment="1" applyProtection="1">
      <alignment horizontal="center"/>
      <protection locked="0"/>
    </xf>
    <xf numFmtId="49" fontId="17" fillId="0" borderId="13" xfId="0" quotePrefix="1" applyNumberFormat="1" applyFont="1" applyBorder="1" applyAlignment="1" applyProtection="1">
      <alignment horizontal="center"/>
      <protection locked="0"/>
    </xf>
    <xf numFmtId="0" fontId="34" fillId="0" borderId="0" xfId="0" applyFont="1"/>
    <xf numFmtId="0" fontId="35" fillId="0" borderId="0" xfId="0" applyFont="1"/>
    <xf numFmtId="0" fontId="4" fillId="8" borderId="25" xfId="0" applyFont="1" applyFill="1" applyBorder="1"/>
    <xf numFmtId="0" fontId="4" fillId="8" borderId="26" xfId="0" applyFont="1" applyFill="1" applyBorder="1"/>
    <xf numFmtId="0" fontId="36" fillId="9" borderId="15" xfId="0" applyFont="1" applyFill="1" applyBorder="1"/>
    <xf numFmtId="0" fontId="36" fillId="9" borderId="16" xfId="0" applyFont="1" applyFill="1" applyBorder="1"/>
    <xf numFmtId="0" fontId="36" fillId="9" borderId="1" xfId="0" applyFont="1" applyFill="1" applyBorder="1"/>
    <xf numFmtId="0" fontId="36" fillId="9" borderId="19" xfId="0" applyFont="1" applyFill="1" applyBorder="1"/>
    <xf numFmtId="0" fontId="38" fillId="8" borderId="11" xfId="0" applyFont="1" applyFill="1" applyBorder="1"/>
    <xf numFmtId="0" fontId="39" fillId="8" borderId="15" xfId="0" applyFont="1" applyFill="1" applyBorder="1"/>
    <xf numFmtId="0" fontId="39" fillId="8" borderId="11" xfId="0" applyFont="1" applyFill="1" applyBorder="1"/>
    <xf numFmtId="0" fontId="40" fillId="10" borderId="20" xfId="0" applyFont="1" applyFill="1" applyBorder="1"/>
    <xf numFmtId="0" fontId="41" fillId="8" borderId="20" xfId="0" applyFont="1" applyFill="1" applyBorder="1"/>
    <xf numFmtId="0" fontId="38" fillId="8" borderId="12" xfId="0" applyFont="1" applyFill="1" applyBorder="1"/>
    <xf numFmtId="0" fontId="39" fillId="8" borderId="1" xfId="0" applyFont="1" applyFill="1" applyBorder="1"/>
    <xf numFmtId="0" fontId="39" fillId="8" borderId="12" xfId="0" applyFont="1" applyFill="1" applyBorder="1"/>
    <xf numFmtId="0" fontId="40" fillId="10" borderId="19" xfId="0" applyFont="1" applyFill="1" applyBorder="1"/>
    <xf numFmtId="0" fontId="41" fillId="8" borderId="19" xfId="0" applyFont="1" applyFill="1" applyBorder="1"/>
    <xf numFmtId="0" fontId="42" fillId="0" borderId="13" xfId="0" applyFont="1" applyBorder="1"/>
    <xf numFmtId="0" fontId="42" fillId="0" borderId="17" xfId="0" applyFont="1" applyBorder="1"/>
    <xf numFmtId="4" fontId="42" fillId="0" borderId="17" xfId="0" applyNumberFormat="1" applyFont="1" applyBorder="1"/>
    <xf numFmtId="0" fontId="37" fillId="9" borderId="0" xfId="0" applyFont="1" applyFill="1"/>
    <xf numFmtId="0" fontId="37" fillId="9" borderId="17" xfId="0" applyFont="1" applyFill="1" applyBorder="1"/>
    <xf numFmtId="0" fontId="43" fillId="0" borderId="0" xfId="0" applyFont="1"/>
    <xf numFmtId="0" fontId="43" fillId="11" borderId="23" xfId="0" applyFont="1" applyFill="1" applyBorder="1"/>
    <xf numFmtId="4" fontId="44" fillId="11" borderId="23" xfId="0" applyNumberFormat="1" applyFont="1" applyFill="1" applyBorder="1"/>
    <xf numFmtId="0" fontId="45" fillId="0" borderId="0" xfId="0" applyFont="1"/>
    <xf numFmtId="4" fontId="35" fillId="0" borderId="0" xfId="0" applyNumberFormat="1" applyFont="1"/>
    <xf numFmtId="0" fontId="42" fillId="0" borderId="0" xfId="0" applyFont="1"/>
    <xf numFmtId="4" fontId="42" fillId="0" borderId="0" xfId="0" applyNumberFormat="1" applyFont="1"/>
    <xf numFmtId="0" fontId="47" fillId="0" borderId="0" xfId="0" applyFont="1"/>
    <xf numFmtId="4" fontId="48" fillId="0" borderId="0" xfId="0" applyNumberFormat="1" applyFont="1"/>
    <xf numFmtId="0" fontId="43" fillId="11" borderId="24" xfId="0" applyFont="1" applyFill="1" applyBorder="1"/>
    <xf numFmtId="4" fontId="43" fillId="11" borderId="24" xfId="0" applyNumberFormat="1" applyFont="1" applyFill="1" applyBorder="1"/>
    <xf numFmtId="43" fontId="49" fillId="12" borderId="0" xfId="1" applyFont="1" applyFill="1"/>
    <xf numFmtId="43" fontId="35" fillId="0" borderId="0" xfId="1" applyFont="1"/>
    <xf numFmtId="43" fontId="46" fillId="12" borderId="0" xfId="1" applyFont="1" applyFill="1"/>
    <xf numFmtId="0" fontId="50" fillId="0" borderId="9" xfId="3" applyFont="1" applyBorder="1"/>
    <xf numFmtId="0" fontId="50" fillId="0" borderId="9" xfId="3" applyFont="1" applyBorder="1" applyAlignment="1">
      <alignment horizontal="right"/>
    </xf>
    <xf numFmtId="0" fontId="50" fillId="0" borderId="0" xfId="3" applyFont="1"/>
    <xf numFmtId="0" fontId="50" fillId="0" borderId="6" xfId="3" applyFont="1" applyBorder="1" applyAlignment="1">
      <alignment horizontal="left"/>
    </xf>
    <xf numFmtId="0" fontId="50" fillId="0" borderId="0" xfId="3" applyFont="1" applyAlignment="1">
      <alignment horizontal="left"/>
    </xf>
    <xf numFmtId="0" fontId="50" fillId="0" borderId="0" xfId="3" applyFont="1" applyAlignment="1">
      <alignment horizontal="right"/>
    </xf>
    <xf numFmtId="0" fontId="50" fillId="0" borderId="0" xfId="3" applyFont="1" applyAlignment="1">
      <alignment horizontal="center"/>
    </xf>
    <xf numFmtId="0" fontId="50" fillId="0" borderId="0" xfId="3" quotePrefix="1" applyFont="1" applyAlignment="1">
      <alignment horizontal="center"/>
    </xf>
    <xf numFmtId="0" fontId="50" fillId="0" borderId="1" xfId="3" applyFont="1" applyBorder="1" applyAlignment="1">
      <alignment horizontal="center"/>
    </xf>
    <xf numFmtId="0" fontId="50" fillId="0" borderId="9" xfId="3" applyFont="1" applyBorder="1" applyAlignment="1">
      <alignment horizontal="center"/>
    </xf>
    <xf numFmtId="14" fontId="50" fillId="0" borderId="9" xfId="3" applyNumberFormat="1" applyFont="1" applyBorder="1" applyAlignment="1">
      <alignment horizontal="center"/>
    </xf>
    <xf numFmtId="14" fontId="50" fillId="0" borderId="9" xfId="3" quotePrefix="1" applyNumberFormat="1" applyFont="1" applyBorder="1" applyAlignment="1">
      <alignment horizontal="center"/>
    </xf>
    <xf numFmtId="0" fontId="50" fillId="0" borderId="21" xfId="3" quotePrefix="1" applyFont="1" applyBorder="1" applyAlignment="1">
      <alignment horizontal="center"/>
    </xf>
    <xf numFmtId="0" fontId="50" fillId="0" borderId="21" xfId="3" applyFont="1" applyBorder="1" applyAlignment="1">
      <alignment horizontal="center"/>
    </xf>
    <xf numFmtId="0" fontId="50" fillId="0" borderId="9" xfId="3" quotePrefix="1" applyFont="1" applyBorder="1" applyAlignment="1">
      <alignment horizontal="center"/>
    </xf>
    <xf numFmtId="0" fontId="51" fillId="0" borderId="0" xfId="4" applyFont="1" applyAlignment="1">
      <alignment horizontal="right" wrapText="1"/>
    </xf>
    <xf numFmtId="165" fontId="50" fillId="0" borderId="0" xfId="5" quotePrefix="1" applyNumberFormat="1" applyFont="1" applyFill="1" applyBorder="1"/>
    <xf numFmtId="164" fontId="50" fillId="0" borderId="0" xfId="6" applyNumberFormat="1" applyFont="1" applyFill="1"/>
    <xf numFmtId="164" fontId="50" fillId="0" borderId="0" xfId="6" applyNumberFormat="1" applyFont="1" applyFill="1" applyBorder="1"/>
    <xf numFmtId="164" fontId="50" fillId="0" borderId="22" xfId="6" applyNumberFormat="1" applyFont="1" applyFill="1" applyBorder="1"/>
    <xf numFmtId="166" fontId="50" fillId="0" borderId="0" xfId="6" applyNumberFormat="1" applyFont="1" applyFill="1"/>
    <xf numFmtId="0" fontId="51" fillId="0" borderId="0" xfId="4" applyFont="1" applyAlignment="1">
      <alignment wrapText="1"/>
    </xf>
    <xf numFmtId="165" fontId="50" fillId="0" borderId="0" xfId="5" applyNumberFormat="1" applyFont="1" applyFill="1" applyBorder="1"/>
    <xf numFmtId="44" fontId="50" fillId="0" borderId="0" xfId="6" applyFont="1" applyFill="1" applyBorder="1"/>
    <xf numFmtId="165" fontId="50" fillId="0" borderId="0" xfId="5" applyNumberFormat="1" applyFont="1" applyFill="1"/>
    <xf numFmtId="164" fontId="50" fillId="0" borderId="2" xfId="6" applyNumberFormat="1" applyFont="1" applyFill="1" applyBorder="1"/>
    <xf numFmtId="44" fontId="50" fillId="0" borderId="0" xfId="6" applyFont="1" applyFill="1"/>
    <xf numFmtId="164" fontId="50" fillId="0" borderId="1" xfId="6" applyNumberFormat="1" applyFont="1" applyFill="1" applyBorder="1"/>
    <xf numFmtId="165" fontId="50" fillId="0" borderId="0" xfId="5" quotePrefix="1" applyNumberFormat="1" applyFont="1" applyFill="1" applyBorder="1" applyAlignment="1">
      <alignment horizontal="left"/>
    </xf>
    <xf numFmtId="165" fontId="50" fillId="0" borderId="1" xfId="5" applyNumberFormat="1" applyFont="1" applyFill="1" applyBorder="1"/>
    <xf numFmtId="44" fontId="50" fillId="0" borderId="2" xfId="6" applyFont="1" applyFill="1" applyBorder="1"/>
    <xf numFmtId="0" fontId="51" fillId="0" borderId="0" xfId="4" quotePrefix="1" applyFont="1" applyAlignment="1">
      <alignment horizontal="right" wrapText="1"/>
    </xf>
    <xf numFmtId="0" fontId="50" fillId="0" borderId="9" xfId="3" applyFont="1" applyBorder="1" applyAlignment="1">
      <alignment horizontal="left"/>
    </xf>
    <xf numFmtId="167" fontId="50" fillId="0" borderId="0" xfId="5" quotePrefix="1" applyNumberFormat="1" applyFont="1" applyFill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55" fillId="0" borderId="5" xfId="0" applyFont="1" applyBorder="1"/>
    <xf numFmtId="0" fontId="54" fillId="8" borderId="27" xfId="0" applyFont="1" applyFill="1" applyBorder="1"/>
    <xf numFmtId="0" fontId="56" fillId="0" borderId="0" xfId="0" applyFont="1"/>
    <xf numFmtId="0" fontId="55" fillId="0" borderId="28" xfId="0" applyFont="1" applyBorder="1"/>
    <xf numFmtId="0" fontId="54" fillId="8" borderId="29" xfId="0" applyFont="1" applyFill="1" applyBorder="1"/>
    <xf numFmtId="0" fontId="57" fillId="0" borderId="0" xfId="0" applyFont="1" applyAlignment="1">
      <alignment wrapText="1"/>
    </xf>
    <xf numFmtId="0" fontId="58" fillId="0" borderId="0" xfId="0" applyFont="1"/>
    <xf numFmtId="0" fontId="57" fillId="0" borderId="0" xfId="0" applyFont="1"/>
    <xf numFmtId="0" fontId="59" fillId="13" borderId="5" xfId="0" applyFont="1" applyFill="1" applyBorder="1"/>
    <xf numFmtId="0" fontId="60" fillId="13" borderId="30" xfId="0" applyFont="1" applyFill="1" applyBorder="1"/>
    <xf numFmtId="0" fontId="61" fillId="13" borderId="7" xfId="0" applyFont="1" applyFill="1" applyBorder="1"/>
    <xf numFmtId="0" fontId="59" fillId="13" borderId="31" xfId="0" applyFont="1" applyFill="1" applyBorder="1"/>
    <xf numFmtId="0" fontId="59" fillId="13" borderId="0" xfId="0" applyFont="1" applyFill="1"/>
    <xf numFmtId="0" fontId="61" fillId="14" borderId="32" xfId="0" applyFont="1" applyFill="1" applyBorder="1"/>
    <xf numFmtId="0" fontId="61" fillId="14" borderId="8" xfId="0" applyFont="1" applyFill="1" applyBorder="1"/>
    <xf numFmtId="0" fontId="62" fillId="14" borderId="20" xfId="0" applyFont="1" applyFill="1" applyBorder="1" applyAlignment="1">
      <alignment wrapText="1"/>
    </xf>
    <xf numFmtId="0" fontId="63" fillId="14" borderId="33" xfId="0" applyFont="1" applyFill="1" applyBorder="1"/>
    <xf numFmtId="0" fontId="63" fillId="14" borderId="10" xfId="0" applyFont="1" applyFill="1" applyBorder="1"/>
    <xf numFmtId="0" fontId="62" fillId="14" borderId="19" xfId="0" applyFont="1" applyFill="1" applyBorder="1" applyAlignment="1">
      <alignment wrapText="1"/>
    </xf>
    <xf numFmtId="0" fontId="64" fillId="8" borderId="34" xfId="0" applyFont="1" applyFill="1" applyBorder="1"/>
    <xf numFmtId="0" fontId="55" fillId="8" borderId="20" xfId="0" applyFont="1" applyFill="1" applyBorder="1"/>
    <xf numFmtId="0" fontId="55" fillId="8" borderId="19" xfId="0" applyFont="1" applyFill="1" applyBorder="1"/>
    <xf numFmtId="4" fontId="55" fillId="8" borderId="19" xfId="0" applyNumberFormat="1" applyFont="1" applyFill="1" applyBorder="1"/>
    <xf numFmtId="0" fontId="64" fillId="8" borderId="12" xfId="0" applyFont="1" applyFill="1" applyBorder="1"/>
    <xf numFmtId="0" fontId="34" fillId="15" borderId="0" xfId="0" applyFont="1" applyFill="1"/>
    <xf numFmtId="0" fontId="65" fillId="15" borderId="35" xfId="0" applyFont="1" applyFill="1" applyBorder="1"/>
    <xf numFmtId="0" fontId="52" fillId="15" borderId="13" xfId="0" applyFont="1" applyFill="1" applyBorder="1"/>
    <xf numFmtId="0" fontId="52" fillId="15" borderId="17" xfId="0" applyFont="1" applyFill="1" applyBorder="1"/>
    <xf numFmtId="4" fontId="52" fillId="15" borderId="17" xfId="0" applyNumberFormat="1" applyFont="1" applyFill="1" applyBorder="1"/>
    <xf numFmtId="4" fontId="55" fillId="8" borderId="20" xfId="0" applyNumberFormat="1" applyFont="1" applyFill="1" applyBorder="1"/>
    <xf numFmtId="0" fontId="65" fillId="16" borderId="35" xfId="0" applyFont="1" applyFill="1" applyBorder="1"/>
    <xf numFmtId="0" fontId="52" fillId="0" borderId="13" xfId="0" applyFont="1" applyBorder="1"/>
    <xf numFmtId="0" fontId="52" fillId="0" borderId="17" xfId="0" applyFont="1" applyBorder="1"/>
    <xf numFmtId="4" fontId="52" fillId="0" borderId="17" xfId="0" applyNumberFormat="1" applyFont="1" applyBorder="1"/>
    <xf numFmtId="43" fontId="42" fillId="0" borderId="0" xfId="0" applyNumberFormat="1" applyFont="1"/>
    <xf numFmtId="43" fontId="34" fillId="0" borderId="0" xfId="0" applyNumberFormat="1" applyFont="1"/>
    <xf numFmtId="43" fontId="34" fillId="15" borderId="0" xfId="0" applyNumberFormat="1" applyFont="1" applyFill="1"/>
    <xf numFmtId="0" fontId="42" fillId="17" borderId="0" xfId="0" applyFont="1" applyFill="1"/>
    <xf numFmtId="0" fontId="62" fillId="17" borderId="20" xfId="0" applyFont="1" applyFill="1" applyBorder="1" applyAlignment="1">
      <alignment wrapText="1"/>
    </xf>
    <xf numFmtId="0" fontId="62" fillId="17" borderId="19" xfId="0" applyFont="1" applyFill="1" applyBorder="1" applyAlignment="1">
      <alignment wrapText="1"/>
    </xf>
    <xf numFmtId="4" fontId="55" fillId="17" borderId="0" xfId="0" applyNumberFormat="1" applyFont="1" applyFill="1"/>
    <xf numFmtId="0" fontId="34" fillId="17" borderId="0" xfId="0" applyFont="1" applyFill="1"/>
    <xf numFmtId="0" fontId="0" fillId="17" borderId="0" xfId="0" applyFill="1"/>
    <xf numFmtId="43" fontId="66" fillId="18" borderId="0" xfId="0" applyNumberFormat="1" applyFont="1" applyFill="1"/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</cellXfs>
  <cellStyles count="13">
    <cellStyle name="Comma" xfId="1" builtinId="3"/>
    <cellStyle name="Comma 2" xfId="2" xr:uid="{05CF0E79-903F-43BD-95B4-DAB5490F9552}"/>
    <cellStyle name="Comma 3" xfId="5" xr:uid="{4E369D12-5736-46D4-8AB2-01AE79077979}"/>
    <cellStyle name="Comma 37" xfId="7" xr:uid="{8391F756-611C-42D1-A9C4-73BBFA4A9F67}"/>
    <cellStyle name="Currency 10" xfId="8" xr:uid="{C6E2D4EF-2F2B-4705-91F2-2C22513B9E75}"/>
    <cellStyle name="Currency 2" xfId="6" xr:uid="{2F41010C-745D-4CD8-9090-6B8F6C2815E5}"/>
    <cellStyle name="Normal" xfId="0" builtinId="0"/>
    <cellStyle name="Normal 2" xfId="3" xr:uid="{68DB89F0-91F4-48E4-89A3-61D68D8E7398}"/>
    <cellStyle name="Normal 3" xfId="10" xr:uid="{1A8AF5D2-5F5F-41A0-AAF5-A297ACF7EA85}"/>
    <cellStyle name="Normal 74" xfId="9" xr:uid="{798575F6-C6F2-4FA2-B9DC-A0E18B2BCB18}"/>
    <cellStyle name="Normal_Sheet1" xfId="4" xr:uid="{F0AD5550-0466-4FB1-9BD4-4E8BE6E3B9DE}"/>
    <cellStyle name="Percent" xfId="12" builtinId="5"/>
    <cellStyle name="Percent 2" xfId="11" xr:uid="{FCD65168-07CB-4EA2-AC60-188F7B7D1CE8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95E0845E-C0B0-4CDD-9C87-15292AFE1BB3}"/>
  </tableStyles>
  <colors>
    <mruColors>
      <color rgb="FFC1FFE0"/>
      <color rgb="FF99FFCC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5</xdr:row>
      <xdr:rowOff>171450</xdr:rowOff>
    </xdr:from>
    <xdr:to>
      <xdr:col>10</xdr:col>
      <xdr:colOff>438150</xdr:colOff>
      <xdr:row>17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8C781-BE66-F797-D91B-0FE82238E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" y="1123950"/>
          <a:ext cx="5095875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171450</xdr:rowOff>
    </xdr:from>
    <xdr:to>
      <xdr:col>14</xdr:col>
      <xdr:colOff>276225</xdr:colOff>
      <xdr:row>29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1A0A-60BC-6770-2015-0F9FEBB1D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1450"/>
          <a:ext cx="8401050" cy="525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0307%20Financial%20Pages%20PDF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AJH\AppData\Local\Microsoft\Windows\INetCache\Content.Outlook\FJJOR8W8\2023A%20Conservation%20Recoverable%20MFR%20Support%20-%20HC.xlsx" TargetMode="External"/><Relationship Id="rId1" Type="http://schemas.openxmlformats.org/officeDocument/2006/relationships/externalLinkPath" Target="/Users/AAAJH/AppData/Local/Microsoft/Windows/INetCache/Content.Outlook/FJJOR8W8/2023A%20Conservation%20Recoverable%20MFR%20Support%20-%20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"/>
      <sheetName val="Pivot"/>
      <sheetName val="Sheet2"/>
    </sheetNames>
    <sheetDataSet>
      <sheetData sheetId="0" refreshError="1"/>
      <sheetData sheetId="1">
        <row r="5">
          <cell r="B5">
            <v>477344.33999999997</v>
          </cell>
          <cell r="C5">
            <v>3000</v>
          </cell>
          <cell r="D5">
            <v>189392.5</v>
          </cell>
          <cell r="E5">
            <v>68132.819999999992</v>
          </cell>
          <cell r="F5">
            <v>161556.59</v>
          </cell>
          <cell r="G5">
            <v>139033.74</v>
          </cell>
          <cell r="H5">
            <v>51147.53</v>
          </cell>
          <cell r="I5">
            <v>188670.43000000002</v>
          </cell>
          <cell r="J5">
            <v>30877.600000000006</v>
          </cell>
          <cell r="K5">
            <v>108921.12999999999</v>
          </cell>
          <cell r="L5">
            <v>189103.39999999994</v>
          </cell>
          <cell r="M5">
            <v>137496.4</v>
          </cell>
        </row>
        <row r="20">
          <cell r="F20">
            <v>0</v>
          </cell>
          <cell r="G20">
            <v>424.2</v>
          </cell>
          <cell r="H20">
            <v>0</v>
          </cell>
          <cell r="M20">
            <v>0</v>
          </cell>
        </row>
        <row r="21">
          <cell r="F21">
            <v>0</v>
          </cell>
          <cell r="G21">
            <v>117.02</v>
          </cell>
          <cell r="H21">
            <v>0</v>
          </cell>
        </row>
        <row r="22">
          <cell r="B22">
            <v>94679.530000000013</v>
          </cell>
          <cell r="C22">
            <v>84385.15</v>
          </cell>
          <cell r="D22">
            <v>96673.109999999986</v>
          </cell>
          <cell r="E22">
            <v>83637.12999999999</v>
          </cell>
          <cell r="F22">
            <v>89125.789999999964</v>
          </cell>
          <cell r="G22">
            <v>78691.960000000006</v>
          </cell>
          <cell r="H22">
            <v>81600.139999999985</v>
          </cell>
          <cell r="I22">
            <v>90601.669999999984</v>
          </cell>
          <cell r="J22">
            <v>82265.73000000001</v>
          </cell>
          <cell r="K22">
            <v>88253.500000000044</v>
          </cell>
          <cell r="L22">
            <v>81531.839999999997</v>
          </cell>
          <cell r="M22">
            <v>83656.17</v>
          </cell>
        </row>
        <row r="23">
          <cell r="B23">
            <v>26118.5</v>
          </cell>
          <cell r="C23">
            <v>23278.67</v>
          </cell>
          <cell r="D23">
            <v>26668.45</v>
          </cell>
          <cell r="E23">
            <v>23072.34</v>
          </cell>
          <cell r="F23">
            <v>24586.44</v>
          </cell>
          <cell r="G23">
            <v>21708.13</v>
          </cell>
          <cell r="H23">
            <v>22510.41</v>
          </cell>
          <cell r="I23">
            <v>24993.57</v>
          </cell>
          <cell r="J23">
            <v>22693.989999999991</v>
          </cell>
          <cell r="K23">
            <v>24345.779999999995</v>
          </cell>
          <cell r="L23">
            <v>22491.540000000005</v>
          </cell>
          <cell r="M23">
            <v>23077.59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FF43-DFBA-42B0-B488-2E3B1C626F24}">
  <sheetPr>
    <tabColor rgb="FF00FFFF"/>
  </sheetPr>
  <dimension ref="A1:S103"/>
  <sheetViews>
    <sheetView tabSelected="1" zoomScale="114" zoomScaleNormal="114" workbookViewId="0">
      <selection activeCell="E6" sqref="E6"/>
    </sheetView>
  </sheetViews>
  <sheetFormatPr defaultColWidth="10.44140625" defaultRowHeight="14.1" customHeight="1" x14ac:dyDescent="0.2"/>
  <cols>
    <col min="1" max="1" width="3.33203125" style="142" customWidth="1"/>
    <col min="2" max="2" width="6.33203125" style="142" bestFit="1" customWidth="1"/>
    <col min="3" max="5" width="8.88671875" style="142" customWidth="1"/>
    <col min="6" max="6" width="10.109375" style="142" bestFit="1" customWidth="1"/>
    <col min="7" max="18" width="8.88671875" style="142" customWidth="1"/>
    <col min="19" max="19" width="10.88671875" style="142" customWidth="1"/>
    <col min="20" max="16384" width="10.44140625" style="142"/>
  </cols>
  <sheetData>
    <row r="1" spans="1:19" ht="14.1" customHeight="1" thickBot="1" x14ac:dyDescent="0.25">
      <c r="A1" s="140" t="s">
        <v>0</v>
      </c>
      <c r="B1" s="140"/>
      <c r="C1" s="140"/>
      <c r="D1" s="140"/>
      <c r="E1" s="140"/>
      <c r="F1" s="140"/>
      <c r="G1" s="140"/>
      <c r="H1" s="140" t="s">
        <v>1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1" t="s">
        <v>2</v>
      </c>
    </row>
    <row r="2" spans="1:19" ht="14.1" customHeight="1" x14ac:dyDescent="0.2">
      <c r="A2" s="142" t="s">
        <v>3</v>
      </c>
      <c r="E2" s="142" t="s">
        <v>4</v>
      </c>
      <c r="G2" s="142" t="s">
        <v>5</v>
      </c>
      <c r="K2" s="143"/>
      <c r="L2" s="143"/>
      <c r="N2" s="143"/>
      <c r="O2" s="143"/>
      <c r="P2" s="143" t="s">
        <v>6</v>
      </c>
      <c r="S2" s="144"/>
    </row>
    <row r="3" spans="1:19" ht="14.1" customHeight="1" x14ac:dyDescent="0.2">
      <c r="G3" s="142" t="s">
        <v>7</v>
      </c>
      <c r="K3" s="145"/>
      <c r="L3" s="144"/>
      <c r="O3" s="145"/>
      <c r="P3" s="145" t="s">
        <v>8</v>
      </c>
      <c r="Q3" s="144" t="s">
        <v>9</v>
      </c>
      <c r="S3" s="145"/>
    </row>
    <row r="4" spans="1:19" ht="14.1" customHeight="1" x14ac:dyDescent="0.2">
      <c r="A4" s="142" t="s">
        <v>10</v>
      </c>
      <c r="G4" s="142" t="s">
        <v>11</v>
      </c>
      <c r="K4" s="145"/>
      <c r="L4" s="144"/>
      <c r="M4" s="145"/>
      <c r="P4" s="145"/>
      <c r="Q4" s="144" t="s">
        <v>12</v>
      </c>
      <c r="S4" s="145"/>
    </row>
    <row r="5" spans="1:19" ht="14.1" customHeight="1" x14ac:dyDescent="0.2">
      <c r="G5" s="142" t="s">
        <v>11</v>
      </c>
      <c r="K5" s="145"/>
      <c r="L5" s="144"/>
      <c r="M5" s="145"/>
      <c r="P5" s="145"/>
      <c r="Q5" s="144" t="s">
        <v>13</v>
      </c>
      <c r="S5" s="145"/>
    </row>
    <row r="6" spans="1:19" ht="14.1" customHeight="1" x14ac:dyDescent="0.2">
      <c r="Q6" s="142" t="s">
        <v>1371</v>
      </c>
    </row>
    <row r="7" spans="1:19" ht="14.1" customHeight="1" thickBot="1" x14ac:dyDescent="0.25">
      <c r="A7" s="140" t="s">
        <v>1370</v>
      </c>
      <c r="B7" s="140"/>
      <c r="C7" s="140"/>
      <c r="D7" s="140"/>
      <c r="E7" s="140"/>
      <c r="F7" s="140"/>
      <c r="G7" s="140"/>
      <c r="H7" s="140"/>
      <c r="I7" s="140"/>
      <c r="J7" s="140" t="s">
        <v>14</v>
      </c>
      <c r="K7" s="140"/>
      <c r="L7" s="140"/>
      <c r="M7" s="140"/>
      <c r="N7" s="140"/>
      <c r="O7" s="140"/>
      <c r="P7" s="140"/>
      <c r="Q7" s="140" t="s">
        <v>1372</v>
      </c>
      <c r="R7" s="140"/>
      <c r="S7" s="140"/>
    </row>
    <row r="8" spans="1:19" ht="14.1" customHeight="1" x14ac:dyDescent="0.2"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14.1" customHeight="1" x14ac:dyDescent="0.2">
      <c r="B9" s="146"/>
      <c r="C9" s="147"/>
      <c r="D9" s="147"/>
      <c r="E9" s="147"/>
      <c r="F9" s="147"/>
      <c r="G9" s="147"/>
      <c r="H9" s="147"/>
      <c r="I9" s="147"/>
      <c r="K9" s="147"/>
      <c r="L9" s="146"/>
      <c r="Q9" s="147"/>
      <c r="R9" s="147"/>
      <c r="S9" s="147"/>
    </row>
    <row r="10" spans="1:19" ht="14.1" customHeight="1" x14ac:dyDescent="0.2">
      <c r="B10" s="146"/>
      <c r="C10" s="146" t="s">
        <v>15</v>
      </c>
      <c r="D10" s="146"/>
      <c r="E10" s="146"/>
      <c r="F10" s="146" t="s">
        <v>15</v>
      </c>
      <c r="G10" s="147"/>
      <c r="H10" s="146"/>
      <c r="I10" s="147"/>
      <c r="J10" s="147" t="s">
        <v>16</v>
      </c>
      <c r="K10" s="146"/>
      <c r="L10" s="146"/>
      <c r="M10" s="147" t="s">
        <v>17</v>
      </c>
      <c r="N10" s="147"/>
      <c r="O10" s="147"/>
      <c r="P10" s="147" t="s">
        <v>18</v>
      </c>
      <c r="Q10" s="146"/>
      <c r="R10" s="146"/>
      <c r="S10" s="146"/>
    </row>
    <row r="11" spans="1:19" ht="14.1" customHeight="1" x14ac:dyDescent="0.2">
      <c r="A11" s="142" t="s">
        <v>19</v>
      </c>
      <c r="B11" s="146"/>
      <c r="C11" s="146" t="s">
        <v>20</v>
      </c>
      <c r="D11" s="146"/>
      <c r="E11" s="146"/>
      <c r="F11" s="146" t="s">
        <v>20</v>
      </c>
      <c r="G11" s="146"/>
      <c r="H11" s="146"/>
      <c r="I11" s="146"/>
      <c r="J11" s="146" t="s">
        <v>21</v>
      </c>
      <c r="K11" s="147"/>
      <c r="L11" s="147"/>
      <c r="M11" s="148" t="s">
        <v>22</v>
      </c>
      <c r="N11" s="148"/>
      <c r="O11" s="148"/>
      <c r="P11" s="148"/>
      <c r="Q11" s="147"/>
      <c r="R11" s="147"/>
      <c r="S11" s="146"/>
    </row>
    <row r="12" spans="1:19" ht="14.1" customHeight="1" thickBot="1" x14ac:dyDescent="0.25">
      <c r="A12" s="140" t="s">
        <v>23</v>
      </c>
      <c r="B12" s="149"/>
      <c r="C12" s="149" t="s">
        <v>24</v>
      </c>
      <c r="D12" s="149"/>
      <c r="E12" s="149"/>
      <c r="F12" s="149" t="s">
        <v>25</v>
      </c>
      <c r="G12" s="150"/>
      <c r="H12" s="150"/>
      <c r="I12" s="150"/>
      <c r="J12" s="146" t="s">
        <v>26</v>
      </c>
      <c r="K12" s="150"/>
      <c r="L12" s="151"/>
      <c r="M12" s="152" t="s">
        <v>27</v>
      </c>
      <c r="N12" s="153"/>
      <c r="O12" s="153"/>
      <c r="P12" s="147" t="s">
        <v>28</v>
      </c>
      <c r="Q12" s="154"/>
      <c r="R12" s="154"/>
      <c r="S12" s="154"/>
    </row>
    <row r="13" spans="1:19" ht="14.1" customHeight="1" x14ac:dyDescent="0.2">
      <c r="A13" s="142">
        <v>1</v>
      </c>
      <c r="B13" s="155"/>
      <c r="C13" s="156" t="s">
        <v>29</v>
      </c>
      <c r="D13" s="157"/>
      <c r="E13" s="157" t="s">
        <v>30</v>
      </c>
      <c r="F13" s="158"/>
      <c r="G13" s="158"/>
      <c r="H13" s="158"/>
      <c r="I13" s="158"/>
      <c r="J13" s="159">
        <f>ROUND((VLOOKUP($C13,TBB,17,FALSE)-'2025B_Recoverable Conservation'!N14)/1000,0)</f>
        <v>3661</v>
      </c>
      <c r="K13" s="157"/>
      <c r="L13" s="157"/>
      <c r="M13" s="160">
        <v>0.99729032500000003</v>
      </c>
      <c r="N13" s="157"/>
      <c r="O13" s="157"/>
      <c r="P13" s="159">
        <f>J13*M13</f>
        <v>3651.0798798250003</v>
      </c>
      <c r="Q13" s="157"/>
      <c r="R13" s="157"/>
      <c r="S13" s="157"/>
    </row>
    <row r="14" spans="1:19" ht="14.1" customHeight="1" x14ac:dyDescent="0.2">
      <c r="A14" s="142">
        <v>2</v>
      </c>
      <c r="B14" s="161"/>
      <c r="C14" s="162"/>
      <c r="G14" s="162"/>
      <c r="H14" s="162"/>
      <c r="I14" s="162"/>
      <c r="J14" s="163"/>
      <c r="K14" s="164"/>
      <c r="L14" s="164"/>
      <c r="M14" s="162"/>
      <c r="N14" s="162"/>
      <c r="O14" s="162"/>
      <c r="P14" s="162"/>
      <c r="Q14" s="162"/>
      <c r="R14" s="162"/>
      <c r="S14" s="162"/>
    </row>
    <row r="15" spans="1:19" ht="14.1" customHeight="1" thickBot="1" x14ac:dyDescent="0.25">
      <c r="A15" s="142">
        <v>3</v>
      </c>
      <c r="B15" s="161"/>
      <c r="C15" s="162"/>
      <c r="D15" s="157" t="s">
        <v>31</v>
      </c>
      <c r="G15" s="162"/>
      <c r="H15" s="162"/>
      <c r="I15" s="162"/>
      <c r="J15" s="165">
        <f>J13</f>
        <v>3661</v>
      </c>
      <c r="K15" s="162"/>
      <c r="L15" s="162"/>
      <c r="M15" s="162"/>
      <c r="N15" s="162"/>
      <c r="O15" s="162"/>
      <c r="P15" s="165">
        <f>P13</f>
        <v>3651.0798798250003</v>
      </c>
      <c r="Q15" s="162"/>
      <c r="R15" s="162"/>
      <c r="S15" s="162"/>
    </row>
    <row r="16" spans="1:19" ht="14.1" customHeight="1" thickTop="1" x14ac:dyDescent="0.2">
      <c r="A16" s="142">
        <v>4</v>
      </c>
      <c r="B16" s="161"/>
      <c r="C16" s="162"/>
      <c r="G16" s="162"/>
      <c r="H16" s="162"/>
      <c r="I16" s="162"/>
      <c r="J16" s="166"/>
      <c r="K16" s="162"/>
      <c r="L16" s="162"/>
      <c r="M16" s="162"/>
      <c r="N16" s="162"/>
      <c r="O16" s="162"/>
      <c r="P16" s="162"/>
      <c r="Q16" s="162"/>
      <c r="R16" s="162"/>
      <c r="S16" s="162"/>
    </row>
    <row r="17" spans="1:19" ht="14.1" customHeight="1" x14ac:dyDescent="0.2">
      <c r="A17" s="142">
        <v>5</v>
      </c>
      <c r="B17" s="161"/>
      <c r="C17" s="156" t="s">
        <v>32</v>
      </c>
      <c r="E17" s="142" t="s">
        <v>33</v>
      </c>
      <c r="G17" s="162"/>
      <c r="H17" s="162"/>
      <c r="I17" s="162"/>
      <c r="J17" s="167">
        <f>IFERROR(ROUND(VLOOKUP($C17,TBB,17,FALSE)/1000,0),0)</f>
        <v>0</v>
      </c>
      <c r="K17" s="162"/>
      <c r="L17" s="162"/>
      <c r="M17" s="160">
        <v>0.99729032500000003</v>
      </c>
      <c r="N17" s="162"/>
      <c r="O17" s="162"/>
      <c r="P17" s="167">
        <f>J17*M17</f>
        <v>0</v>
      </c>
      <c r="Q17" s="162"/>
      <c r="R17" s="162"/>
      <c r="S17" s="162"/>
    </row>
    <row r="18" spans="1:19" ht="14.1" customHeight="1" x14ac:dyDescent="0.2">
      <c r="A18" s="142">
        <v>6</v>
      </c>
      <c r="B18" s="161"/>
      <c r="C18" s="162"/>
      <c r="G18" s="162"/>
      <c r="H18" s="162"/>
      <c r="I18" s="162"/>
      <c r="J18" s="162"/>
      <c r="K18" s="162"/>
      <c r="L18" s="162"/>
      <c r="M18" s="162"/>
      <c r="N18" s="162"/>
      <c r="O18" s="162"/>
      <c r="P18" s="166"/>
      <c r="Q18" s="162"/>
      <c r="R18" s="162"/>
      <c r="S18" s="162"/>
    </row>
    <row r="19" spans="1:19" ht="14.1" customHeight="1" thickBot="1" x14ac:dyDescent="0.25">
      <c r="A19" s="142">
        <v>7</v>
      </c>
      <c r="B19" s="161"/>
      <c r="C19" s="162"/>
      <c r="D19" s="157" t="s">
        <v>34</v>
      </c>
      <c r="G19" s="162"/>
      <c r="H19" s="162"/>
      <c r="I19" s="162"/>
      <c r="J19" s="165">
        <f>J17</f>
        <v>0</v>
      </c>
      <c r="K19" s="162"/>
      <c r="L19" s="162"/>
      <c r="M19" s="162"/>
      <c r="N19" s="162"/>
      <c r="O19" s="162"/>
      <c r="P19" s="165">
        <f>P17</f>
        <v>0</v>
      </c>
      <c r="Q19" s="162"/>
      <c r="R19" s="162"/>
      <c r="S19" s="162"/>
    </row>
    <row r="20" spans="1:19" ht="14.1" customHeight="1" thickTop="1" x14ac:dyDescent="0.2">
      <c r="A20" s="142">
        <v>8</v>
      </c>
      <c r="B20" s="161"/>
      <c r="C20" s="162"/>
      <c r="G20" s="162"/>
      <c r="H20" s="162"/>
      <c r="I20" s="162"/>
      <c r="J20" s="166"/>
      <c r="K20" s="162"/>
      <c r="L20" s="162"/>
      <c r="M20" s="162"/>
      <c r="N20" s="162"/>
      <c r="O20" s="162"/>
      <c r="P20" s="162"/>
      <c r="Q20" s="162"/>
      <c r="R20" s="162"/>
      <c r="S20" s="162"/>
    </row>
    <row r="21" spans="1:19" ht="14.1" customHeight="1" x14ac:dyDescent="0.2">
      <c r="A21" s="142">
        <v>9</v>
      </c>
      <c r="B21" s="161"/>
      <c r="C21" s="173" t="s">
        <v>35</v>
      </c>
      <c r="E21" s="142" t="s">
        <v>36</v>
      </c>
      <c r="J21" s="167">
        <f>IFERROR(ROUND(VLOOKUP($C21,TBB,17,FALSE)/1000,0),0)</f>
        <v>108</v>
      </c>
      <c r="M21" s="160">
        <v>0.99729032500000003</v>
      </c>
      <c r="P21" s="167">
        <f>J21*M21</f>
        <v>107.7073551</v>
      </c>
      <c r="Q21" s="162"/>
      <c r="R21" s="162"/>
      <c r="S21" s="162"/>
    </row>
    <row r="22" spans="1:19" ht="14.1" customHeight="1" x14ac:dyDescent="0.2">
      <c r="A22" s="142">
        <v>10</v>
      </c>
      <c r="B22" s="161"/>
      <c r="C22" s="162"/>
      <c r="Q22" s="162"/>
      <c r="R22" s="162"/>
      <c r="S22" s="162"/>
    </row>
    <row r="23" spans="1:19" ht="14.1" customHeight="1" thickBot="1" x14ac:dyDescent="0.25">
      <c r="A23" s="142">
        <v>11</v>
      </c>
      <c r="B23" s="161"/>
      <c r="C23" s="162"/>
      <c r="D23" s="157" t="s">
        <v>37</v>
      </c>
      <c r="G23" s="162"/>
      <c r="H23" s="162"/>
      <c r="I23" s="162"/>
      <c r="J23" s="165">
        <f>J21</f>
        <v>108</v>
      </c>
      <c r="K23" s="162"/>
      <c r="L23" s="162"/>
      <c r="M23" s="160"/>
      <c r="N23" s="162"/>
      <c r="O23" s="162"/>
      <c r="P23" s="165">
        <f>P21</f>
        <v>107.7073551</v>
      </c>
      <c r="Q23" s="162"/>
      <c r="R23" s="162"/>
      <c r="S23" s="162"/>
    </row>
    <row r="24" spans="1:19" ht="14.1" customHeight="1" thickTop="1" x14ac:dyDescent="0.2">
      <c r="A24" s="142">
        <v>12</v>
      </c>
      <c r="B24" s="161"/>
      <c r="C24" s="162"/>
      <c r="F24" s="162"/>
      <c r="G24" s="162"/>
      <c r="H24" s="162"/>
      <c r="I24" s="162"/>
      <c r="J24" s="164"/>
      <c r="K24" s="162"/>
      <c r="L24" s="162"/>
      <c r="M24" s="162"/>
      <c r="N24" s="162"/>
      <c r="O24" s="162"/>
      <c r="P24" s="162"/>
      <c r="Q24" s="162"/>
      <c r="R24" s="162"/>
      <c r="S24" s="162"/>
    </row>
    <row r="25" spans="1:19" ht="14.1" customHeight="1" x14ac:dyDescent="0.2">
      <c r="A25" s="142">
        <v>13</v>
      </c>
      <c r="B25" s="161"/>
      <c r="F25" s="162"/>
      <c r="G25" s="162"/>
      <c r="H25" s="162"/>
      <c r="I25" s="162"/>
      <c r="J25" s="164"/>
      <c r="K25" s="162"/>
      <c r="L25" s="162"/>
      <c r="M25" s="162"/>
      <c r="N25" s="162"/>
      <c r="O25" s="162"/>
      <c r="P25" s="162"/>
      <c r="Q25" s="162"/>
      <c r="R25" s="162"/>
      <c r="S25" s="162"/>
    </row>
    <row r="26" spans="1:19" ht="14.1" customHeight="1" thickBot="1" x14ac:dyDescent="0.25">
      <c r="A26" s="142">
        <v>14</v>
      </c>
      <c r="B26" s="161"/>
      <c r="D26" s="157" t="s">
        <v>38</v>
      </c>
      <c r="F26" s="162"/>
      <c r="G26" s="162"/>
      <c r="H26" s="162"/>
      <c r="I26" s="162"/>
      <c r="J26" s="165">
        <f>J15+J19+J23</f>
        <v>3769</v>
      </c>
      <c r="K26" s="162"/>
      <c r="L26" s="162"/>
      <c r="M26" s="162"/>
      <c r="N26" s="162"/>
      <c r="O26" s="162"/>
      <c r="P26" s="165">
        <f>P15+P19+P23</f>
        <v>3758.7872349250001</v>
      </c>
      <c r="Q26" s="162"/>
      <c r="R26" s="162"/>
      <c r="S26" s="162"/>
    </row>
    <row r="27" spans="1:19" ht="14.1" customHeight="1" thickTop="1" x14ac:dyDescent="0.2">
      <c r="A27" s="142">
        <v>15</v>
      </c>
      <c r="B27" s="161"/>
      <c r="K27" s="162"/>
      <c r="L27" s="162"/>
      <c r="M27" s="162"/>
      <c r="N27" s="162"/>
      <c r="O27" s="162"/>
      <c r="P27" s="162"/>
      <c r="Q27" s="162"/>
      <c r="R27" s="162"/>
      <c r="S27" s="162"/>
    </row>
    <row r="28" spans="1:19" ht="14.1" customHeight="1" x14ac:dyDescent="0.2">
      <c r="A28" s="142">
        <v>16</v>
      </c>
      <c r="B28" s="161"/>
      <c r="C28" s="162"/>
      <c r="D28" s="157" t="s">
        <v>39</v>
      </c>
      <c r="F28" s="162"/>
      <c r="G28" s="162"/>
      <c r="H28" s="162"/>
      <c r="I28" s="162"/>
      <c r="J28" s="169">
        <f>'2025B Avg Customer'!R25</f>
        <v>862442.84333333327</v>
      </c>
      <c r="K28" s="162"/>
      <c r="L28" s="162"/>
      <c r="M28" s="162"/>
      <c r="N28" s="162"/>
      <c r="O28" s="162"/>
      <c r="P28" s="169">
        <f>J28</f>
        <v>862442.84333333327</v>
      </c>
      <c r="Q28" s="162"/>
      <c r="R28" s="162"/>
      <c r="S28" s="162"/>
    </row>
    <row r="29" spans="1:19" ht="14.1" customHeight="1" x14ac:dyDescent="0.2">
      <c r="A29" s="142">
        <v>17</v>
      </c>
      <c r="B29" s="161"/>
      <c r="C29" s="162"/>
      <c r="F29" s="162"/>
      <c r="G29" s="162"/>
      <c r="H29" s="162"/>
      <c r="I29" s="162"/>
      <c r="J29" s="164"/>
      <c r="K29" s="162"/>
      <c r="L29" s="162"/>
      <c r="M29" s="162"/>
      <c r="N29" s="162"/>
      <c r="O29" s="162"/>
      <c r="P29" s="162"/>
      <c r="Q29" s="162"/>
      <c r="R29" s="162"/>
      <c r="S29" s="162"/>
    </row>
    <row r="30" spans="1:19" ht="14.1" customHeight="1" thickBot="1" x14ac:dyDescent="0.25">
      <c r="A30" s="142">
        <v>18</v>
      </c>
      <c r="B30" s="161"/>
      <c r="D30" s="157" t="s">
        <v>40</v>
      </c>
      <c r="F30" s="162"/>
      <c r="G30" s="162"/>
      <c r="H30" s="162"/>
      <c r="I30" s="162"/>
      <c r="J30" s="170">
        <f>IFERROR(ROUND((J26/J28)*1000,2),0)</f>
        <v>4.37</v>
      </c>
      <c r="K30" s="162"/>
      <c r="L30" s="162"/>
      <c r="M30" s="162"/>
      <c r="N30" s="162"/>
      <c r="O30" s="162"/>
      <c r="P30" s="170">
        <f>IFERROR(ROUND((P26/P28)*1000,2),0)</f>
        <v>4.3600000000000003</v>
      </c>
      <c r="Q30" s="162"/>
      <c r="R30" s="162"/>
      <c r="S30" s="162"/>
    </row>
    <row r="31" spans="1:19" ht="14.1" customHeight="1" thickTop="1" x14ac:dyDescent="0.2">
      <c r="A31" s="142">
        <v>19</v>
      </c>
      <c r="B31" s="161"/>
      <c r="K31" s="162"/>
      <c r="L31" s="164"/>
      <c r="M31" s="162"/>
      <c r="N31" s="162"/>
      <c r="O31" s="162"/>
      <c r="P31" s="162"/>
      <c r="Q31" s="162"/>
      <c r="R31" s="162"/>
      <c r="S31" s="162"/>
    </row>
    <row r="32" spans="1:19" ht="14.1" customHeight="1" x14ac:dyDescent="0.2">
      <c r="A32" s="142">
        <v>20</v>
      </c>
      <c r="B32" s="161"/>
      <c r="K32" s="162"/>
      <c r="L32" s="164"/>
      <c r="M32" s="162"/>
      <c r="N32" s="162"/>
      <c r="O32" s="162"/>
      <c r="P32" s="162"/>
      <c r="Q32" s="162"/>
      <c r="R32" s="162"/>
      <c r="S32" s="162"/>
    </row>
    <row r="33" spans="1:19" ht="14.1" customHeight="1" x14ac:dyDescent="0.2">
      <c r="A33" s="142">
        <v>21</v>
      </c>
      <c r="B33" s="161"/>
      <c r="C33" s="157"/>
      <c r="K33" s="162"/>
      <c r="L33" s="164"/>
      <c r="M33" s="162"/>
      <c r="N33" s="162"/>
      <c r="O33" s="162"/>
      <c r="P33" s="162"/>
      <c r="Q33" s="162"/>
      <c r="R33" s="162"/>
      <c r="S33" s="162"/>
    </row>
    <row r="34" spans="1:19" ht="14.1" customHeight="1" x14ac:dyDescent="0.2">
      <c r="A34" s="142">
        <v>22</v>
      </c>
      <c r="B34" s="161"/>
      <c r="C34" s="157"/>
      <c r="K34" s="162"/>
      <c r="L34" s="164"/>
      <c r="M34" s="162"/>
      <c r="N34" s="162"/>
      <c r="O34" s="162"/>
      <c r="P34" s="162"/>
      <c r="Q34" s="162"/>
      <c r="R34" s="162"/>
      <c r="S34" s="162"/>
    </row>
    <row r="35" spans="1:19" ht="14.1" customHeight="1" x14ac:dyDescent="0.2">
      <c r="A35" s="142">
        <v>23</v>
      </c>
      <c r="B35" s="161"/>
      <c r="C35" s="157"/>
      <c r="F35" s="162"/>
      <c r="G35" s="162"/>
      <c r="H35" s="162"/>
      <c r="I35" s="162"/>
      <c r="J35" s="164"/>
      <c r="K35" s="162"/>
      <c r="L35" s="164"/>
      <c r="M35" s="162"/>
      <c r="N35" s="162"/>
      <c r="O35" s="162"/>
      <c r="P35" s="162"/>
      <c r="Q35" s="162"/>
      <c r="R35" s="162"/>
      <c r="S35" s="162"/>
    </row>
    <row r="36" spans="1:19" ht="14.1" customHeight="1" x14ac:dyDescent="0.2">
      <c r="A36" s="142">
        <v>24</v>
      </c>
      <c r="B36" s="161"/>
      <c r="C36" s="157"/>
      <c r="F36" s="162"/>
      <c r="G36" s="162"/>
      <c r="H36" s="162"/>
      <c r="I36" s="162"/>
      <c r="J36" s="164"/>
      <c r="K36" s="162"/>
      <c r="L36" s="164"/>
      <c r="M36" s="162"/>
      <c r="N36" s="162"/>
      <c r="O36" s="162"/>
      <c r="P36" s="162"/>
      <c r="Q36" s="162"/>
      <c r="R36" s="162"/>
      <c r="S36" s="162"/>
    </row>
    <row r="37" spans="1:19" ht="14.1" customHeight="1" x14ac:dyDescent="0.2">
      <c r="A37" s="142">
        <v>25</v>
      </c>
      <c r="B37" s="161"/>
      <c r="K37" s="162"/>
      <c r="L37" s="164"/>
      <c r="M37" s="162"/>
      <c r="N37" s="162"/>
      <c r="O37" s="162"/>
      <c r="P37" s="162"/>
      <c r="Q37" s="162"/>
      <c r="R37" s="162"/>
      <c r="S37" s="162"/>
    </row>
    <row r="38" spans="1:19" ht="14.1" customHeight="1" x14ac:dyDescent="0.2">
      <c r="A38" s="142">
        <v>26</v>
      </c>
      <c r="B38" s="161"/>
      <c r="C38" s="157"/>
      <c r="K38" s="162"/>
      <c r="L38" s="164"/>
      <c r="M38" s="162"/>
      <c r="N38" s="162"/>
      <c r="O38" s="162"/>
      <c r="P38" s="162"/>
      <c r="Q38" s="162"/>
      <c r="R38" s="162"/>
      <c r="S38" s="162"/>
    </row>
    <row r="39" spans="1:19" ht="14.1" customHeight="1" x14ac:dyDescent="0.2">
      <c r="A39" s="142">
        <v>27</v>
      </c>
      <c r="B39" s="161"/>
      <c r="C39" s="157"/>
      <c r="K39" s="162"/>
      <c r="L39" s="164"/>
      <c r="M39" s="162"/>
      <c r="N39" s="162"/>
      <c r="O39" s="162"/>
      <c r="P39" s="162"/>
      <c r="Q39" s="162"/>
      <c r="R39" s="162"/>
      <c r="S39" s="162"/>
    </row>
    <row r="40" spans="1:19" ht="14.1" customHeight="1" x14ac:dyDescent="0.2">
      <c r="A40" s="142">
        <v>28</v>
      </c>
      <c r="B40" s="161"/>
      <c r="C40" s="157"/>
      <c r="K40" s="162"/>
      <c r="L40" s="164"/>
      <c r="M40" s="162"/>
      <c r="N40" s="162"/>
      <c r="O40" s="162"/>
      <c r="P40" s="162"/>
      <c r="Q40" s="162"/>
      <c r="R40" s="162"/>
      <c r="S40" s="162"/>
    </row>
    <row r="41" spans="1:19" ht="14.1" customHeight="1" x14ac:dyDescent="0.2">
      <c r="A41" s="142">
        <v>29</v>
      </c>
      <c r="B41" s="161"/>
      <c r="C41" s="157"/>
      <c r="F41" s="162"/>
      <c r="G41" s="162"/>
      <c r="H41" s="162"/>
      <c r="I41" s="162"/>
      <c r="J41" s="164"/>
      <c r="K41" s="162"/>
      <c r="L41" s="164"/>
      <c r="M41" s="162"/>
      <c r="N41" s="162"/>
      <c r="O41" s="162"/>
      <c r="P41" s="162"/>
      <c r="Q41" s="162"/>
      <c r="R41" s="162"/>
      <c r="S41" s="162"/>
    </row>
    <row r="42" spans="1:19" ht="14.1" customHeight="1" x14ac:dyDescent="0.2">
      <c r="A42" s="142">
        <v>30</v>
      </c>
      <c r="B42" s="171"/>
      <c r="F42" s="162"/>
      <c r="G42" s="162"/>
      <c r="H42" s="162"/>
      <c r="I42" s="162"/>
      <c r="J42" s="164"/>
      <c r="K42" s="162"/>
      <c r="L42" s="164"/>
      <c r="M42" s="162"/>
      <c r="N42" s="162"/>
      <c r="O42" s="162"/>
      <c r="P42" s="162"/>
      <c r="Q42" s="162"/>
      <c r="R42" s="162"/>
      <c r="S42" s="162"/>
    </row>
    <row r="43" spans="1:19" ht="14.1" customHeight="1" x14ac:dyDescent="0.2">
      <c r="A43" s="142">
        <v>31</v>
      </c>
      <c r="B43" s="161"/>
      <c r="C43" s="157"/>
      <c r="F43" s="162"/>
      <c r="G43" s="162"/>
      <c r="H43" s="162"/>
      <c r="I43" s="162"/>
      <c r="J43" s="164"/>
      <c r="K43" s="162"/>
      <c r="L43" s="164"/>
      <c r="M43" s="162"/>
      <c r="N43" s="162"/>
      <c r="O43" s="162"/>
      <c r="P43" s="162"/>
      <c r="Q43" s="162"/>
      <c r="R43" s="162"/>
      <c r="S43" s="162"/>
    </row>
    <row r="44" spans="1:19" ht="14.1" customHeight="1" x14ac:dyDescent="0.2">
      <c r="A44" s="142">
        <v>32</v>
      </c>
      <c r="B44" s="161"/>
      <c r="C44" s="157"/>
      <c r="F44" s="162"/>
      <c r="G44" s="162"/>
      <c r="H44" s="162"/>
      <c r="I44" s="162"/>
      <c r="J44" s="164"/>
      <c r="K44" s="162"/>
      <c r="L44" s="164"/>
      <c r="M44" s="162"/>
      <c r="N44" s="162"/>
      <c r="O44" s="162"/>
      <c r="P44" s="162"/>
      <c r="Q44" s="162"/>
      <c r="R44" s="162"/>
      <c r="S44" s="162"/>
    </row>
    <row r="45" spans="1:19" ht="14.1" customHeight="1" x14ac:dyDescent="0.2">
      <c r="A45" s="142">
        <v>33</v>
      </c>
      <c r="B45" s="161"/>
      <c r="F45" s="162"/>
      <c r="G45" s="162"/>
      <c r="H45" s="162"/>
      <c r="I45" s="162"/>
      <c r="J45" s="164"/>
      <c r="K45" s="162"/>
      <c r="L45" s="164"/>
      <c r="M45" s="162"/>
      <c r="N45" s="162"/>
      <c r="O45" s="162"/>
      <c r="P45" s="162"/>
      <c r="Q45" s="162"/>
      <c r="R45" s="162"/>
      <c r="S45" s="162"/>
    </row>
    <row r="46" spans="1:19" ht="14.1" customHeight="1" x14ac:dyDescent="0.2">
      <c r="A46" s="142">
        <v>34</v>
      </c>
      <c r="B46" s="161"/>
      <c r="C46" s="157"/>
      <c r="F46" s="162"/>
      <c r="G46" s="162"/>
      <c r="H46" s="162"/>
      <c r="I46" s="162"/>
      <c r="J46" s="164"/>
      <c r="K46" s="162"/>
      <c r="L46" s="164"/>
      <c r="M46" s="162"/>
      <c r="N46" s="162"/>
      <c r="O46" s="162"/>
      <c r="P46" s="162"/>
      <c r="Q46" s="162"/>
      <c r="R46" s="162"/>
      <c r="S46" s="162"/>
    </row>
    <row r="47" spans="1:19" ht="14.1" customHeight="1" x14ac:dyDescent="0.2">
      <c r="A47" s="142">
        <v>35</v>
      </c>
      <c r="B47" s="161"/>
      <c r="F47" s="162"/>
      <c r="G47" s="162"/>
      <c r="H47" s="162"/>
      <c r="I47" s="162"/>
      <c r="J47" s="164"/>
      <c r="K47" s="162"/>
      <c r="L47" s="164"/>
      <c r="M47" s="162"/>
      <c r="N47" s="162"/>
      <c r="O47" s="162"/>
      <c r="P47" s="162"/>
      <c r="Q47" s="162"/>
      <c r="R47" s="162"/>
      <c r="S47" s="162"/>
    </row>
    <row r="48" spans="1:19" ht="14.1" customHeight="1" x14ac:dyDescent="0.2">
      <c r="A48" s="142">
        <v>36</v>
      </c>
      <c r="B48" s="161"/>
      <c r="C48" s="157"/>
      <c r="F48" s="162"/>
      <c r="G48" s="162"/>
      <c r="H48" s="162"/>
      <c r="I48" s="162"/>
      <c r="J48" s="164"/>
      <c r="K48" s="162"/>
      <c r="L48" s="164"/>
      <c r="M48" s="162"/>
      <c r="N48" s="162"/>
      <c r="O48" s="162"/>
      <c r="P48" s="162"/>
      <c r="Q48" s="162"/>
      <c r="R48" s="162"/>
      <c r="S48" s="162"/>
    </row>
    <row r="49" spans="1:19" ht="14.1" customHeight="1" x14ac:dyDescent="0.2">
      <c r="A49" s="142">
        <v>37</v>
      </c>
      <c r="B49" s="161"/>
      <c r="C49" s="157"/>
      <c r="F49" s="162"/>
      <c r="G49" s="162"/>
      <c r="H49" s="162"/>
      <c r="I49" s="162"/>
      <c r="J49" s="164"/>
      <c r="K49" s="162"/>
      <c r="L49" s="164"/>
      <c r="M49" s="162"/>
      <c r="N49" s="162"/>
      <c r="O49" s="162"/>
      <c r="P49" s="162"/>
      <c r="Q49" s="162"/>
      <c r="R49" s="162"/>
      <c r="S49" s="162"/>
    </row>
    <row r="50" spans="1:19" ht="14.1" customHeight="1" x14ac:dyDescent="0.2">
      <c r="A50" s="142">
        <v>38</v>
      </c>
      <c r="B50" s="161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</row>
    <row r="51" spans="1:19" ht="14.1" customHeight="1" thickBot="1" x14ac:dyDescent="0.25">
      <c r="A51" s="140">
        <v>39</v>
      </c>
      <c r="B51" s="140" t="s">
        <v>41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</row>
    <row r="52" spans="1:19" ht="14.1" customHeight="1" x14ac:dyDescent="0.2">
      <c r="A52" s="142" t="s">
        <v>42</v>
      </c>
      <c r="Q52" s="142" t="s">
        <v>43</v>
      </c>
    </row>
    <row r="53" spans="1:19" ht="14.1" customHeight="1" thickBot="1" x14ac:dyDescent="0.25">
      <c r="A53" s="140" t="s">
        <v>0</v>
      </c>
      <c r="B53" s="140"/>
      <c r="C53" s="140"/>
      <c r="D53" s="140"/>
      <c r="E53" s="140"/>
      <c r="F53" s="140"/>
      <c r="G53" s="140"/>
      <c r="H53" s="140" t="s">
        <v>1</v>
      </c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1" t="s">
        <v>44</v>
      </c>
    </row>
    <row r="54" spans="1:19" ht="14.1" customHeight="1" x14ac:dyDescent="0.2">
      <c r="A54" s="142" t="s">
        <v>3</v>
      </c>
      <c r="E54" s="142" t="s">
        <v>4</v>
      </c>
      <c r="G54" s="142" t="s">
        <v>5</v>
      </c>
      <c r="K54" s="143"/>
      <c r="L54" s="143"/>
      <c r="N54" s="143"/>
      <c r="O54" s="143"/>
      <c r="P54" s="143" t="s">
        <v>6</v>
      </c>
      <c r="S54" s="144"/>
    </row>
    <row r="55" spans="1:19" ht="14.1" customHeight="1" x14ac:dyDescent="0.2">
      <c r="G55" s="142" t="s">
        <v>7</v>
      </c>
      <c r="K55" s="145"/>
      <c r="L55" s="144"/>
      <c r="O55" s="145"/>
      <c r="P55" s="145"/>
      <c r="Q55" s="144" t="s">
        <v>45</v>
      </c>
      <c r="S55" s="145"/>
    </row>
    <row r="56" spans="1:19" ht="14.1" customHeight="1" x14ac:dyDescent="0.2">
      <c r="A56" s="142" t="s">
        <v>10</v>
      </c>
      <c r="K56" s="145"/>
      <c r="L56" s="144"/>
      <c r="M56" s="145"/>
      <c r="P56" s="145"/>
      <c r="Q56" s="144" t="s">
        <v>46</v>
      </c>
      <c r="S56" s="145"/>
    </row>
    <row r="57" spans="1:19" ht="14.1" customHeight="1" x14ac:dyDescent="0.2">
      <c r="K57" s="145"/>
      <c r="L57" s="144"/>
      <c r="M57" s="145"/>
      <c r="P57" s="145" t="s">
        <v>8</v>
      </c>
      <c r="Q57" s="144" t="s">
        <v>47</v>
      </c>
      <c r="S57" s="145"/>
    </row>
    <row r="58" spans="1:19" ht="14.1" customHeight="1" thickBot="1" x14ac:dyDescent="0.25">
      <c r="A58" s="140" t="s">
        <v>48</v>
      </c>
      <c r="B58" s="140"/>
      <c r="C58" s="140"/>
      <c r="D58" s="140"/>
      <c r="E58" s="140"/>
      <c r="F58" s="140"/>
      <c r="G58" s="140"/>
      <c r="H58" s="140"/>
      <c r="I58" s="140"/>
      <c r="J58" s="140" t="s">
        <v>14</v>
      </c>
      <c r="K58" s="141"/>
      <c r="L58" s="172"/>
      <c r="M58" s="141"/>
      <c r="N58" s="140"/>
      <c r="O58" s="140"/>
      <c r="P58" s="141"/>
      <c r="Q58" s="141" t="s">
        <v>49</v>
      </c>
      <c r="R58" s="140"/>
      <c r="S58" s="141"/>
    </row>
    <row r="59" spans="1:19" ht="14.1" customHeight="1" x14ac:dyDescent="0.2"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</row>
    <row r="60" spans="1:19" ht="14.1" customHeight="1" x14ac:dyDescent="0.2">
      <c r="B60" s="146"/>
      <c r="C60" s="147"/>
      <c r="D60" s="147"/>
      <c r="E60" s="147"/>
      <c r="F60" s="147"/>
      <c r="G60" s="147"/>
      <c r="H60" s="147"/>
      <c r="I60" s="147"/>
      <c r="K60" s="147"/>
      <c r="L60" s="146"/>
      <c r="Q60" s="147"/>
      <c r="R60" s="147"/>
      <c r="S60" s="147"/>
    </row>
    <row r="61" spans="1:19" ht="14.1" customHeight="1" x14ac:dyDescent="0.2">
      <c r="B61" s="146"/>
      <c r="C61" s="146" t="s">
        <v>15</v>
      </c>
      <c r="D61" s="146"/>
      <c r="E61" s="146"/>
      <c r="F61" s="146" t="s">
        <v>15</v>
      </c>
      <c r="G61" s="147"/>
      <c r="H61" s="146"/>
      <c r="I61" s="147"/>
      <c r="J61" s="147" t="s">
        <v>16</v>
      </c>
      <c r="K61" s="146"/>
      <c r="L61" s="146"/>
      <c r="M61" s="147" t="s">
        <v>17</v>
      </c>
      <c r="N61" s="147"/>
      <c r="O61" s="147"/>
      <c r="P61" s="147" t="s">
        <v>18</v>
      </c>
      <c r="Q61" s="146"/>
      <c r="R61" s="146"/>
      <c r="S61" s="146"/>
    </row>
    <row r="62" spans="1:19" ht="14.1" customHeight="1" x14ac:dyDescent="0.2">
      <c r="A62" s="142" t="s">
        <v>19</v>
      </c>
      <c r="B62" s="146"/>
      <c r="C62" s="146" t="s">
        <v>20</v>
      </c>
      <c r="D62" s="146"/>
      <c r="E62" s="146"/>
      <c r="F62" s="146" t="s">
        <v>20</v>
      </c>
      <c r="G62" s="146"/>
      <c r="H62" s="146"/>
      <c r="I62" s="146"/>
      <c r="J62" s="146" t="s">
        <v>21</v>
      </c>
      <c r="K62" s="147"/>
      <c r="L62" s="147"/>
      <c r="M62" s="148" t="s">
        <v>22</v>
      </c>
      <c r="N62" s="148"/>
      <c r="O62" s="148"/>
      <c r="P62" s="148"/>
      <c r="Q62" s="147"/>
      <c r="R62" s="147"/>
      <c r="S62" s="146"/>
    </row>
    <row r="63" spans="1:19" ht="14.1" customHeight="1" thickBot="1" x14ac:dyDescent="0.25">
      <c r="A63" s="140" t="s">
        <v>23</v>
      </c>
      <c r="B63" s="149"/>
      <c r="C63" s="149" t="s">
        <v>24</v>
      </c>
      <c r="D63" s="149"/>
      <c r="E63" s="149"/>
      <c r="F63" s="149" t="s">
        <v>25</v>
      </c>
      <c r="G63" s="150"/>
      <c r="H63" s="150"/>
      <c r="I63" s="150"/>
      <c r="J63" s="146" t="s">
        <v>26</v>
      </c>
      <c r="K63" s="150"/>
      <c r="L63" s="151"/>
      <c r="M63" s="152" t="s">
        <v>27</v>
      </c>
      <c r="N63" s="153"/>
      <c r="O63" s="153"/>
      <c r="P63" s="152" t="s">
        <v>28</v>
      </c>
      <c r="Q63" s="154"/>
      <c r="R63" s="154"/>
      <c r="S63" s="154"/>
    </row>
    <row r="64" spans="1:19" ht="14.1" customHeight="1" x14ac:dyDescent="0.2">
      <c r="A64" s="142">
        <v>1</v>
      </c>
      <c r="B64" s="155"/>
      <c r="C64" s="156" t="s">
        <v>29</v>
      </c>
      <c r="D64" s="157"/>
      <c r="E64" s="157" t="s">
        <v>30</v>
      </c>
      <c r="F64" s="158"/>
      <c r="G64" s="158"/>
      <c r="H64" s="158"/>
      <c r="I64" s="158"/>
      <c r="J64" s="159">
        <f>ROUND((VLOOKUP($C64,TBA,17,FALSE)-'2023A_Recoverable Conservation'!N14)/1000,0)</f>
        <v>270</v>
      </c>
      <c r="K64" s="157"/>
      <c r="L64" s="157"/>
      <c r="M64" s="160">
        <v>0.99517900000000004</v>
      </c>
      <c r="N64" s="157"/>
      <c r="O64" s="157"/>
      <c r="P64" s="159">
        <f>J64*M64</f>
        <v>268.69833</v>
      </c>
      <c r="Q64" s="157"/>
      <c r="R64" s="157"/>
      <c r="S64" s="157"/>
    </row>
    <row r="65" spans="1:19" ht="14.1" customHeight="1" x14ac:dyDescent="0.2">
      <c r="A65" s="142">
        <v>2</v>
      </c>
      <c r="B65" s="155"/>
      <c r="C65" s="162"/>
      <c r="G65" s="162"/>
      <c r="H65" s="162"/>
      <c r="I65" s="162"/>
      <c r="J65" s="163"/>
      <c r="K65" s="164"/>
      <c r="L65" s="164"/>
      <c r="M65" s="162"/>
      <c r="N65" s="162"/>
      <c r="O65" s="162"/>
      <c r="P65" s="162"/>
      <c r="Q65" s="158"/>
      <c r="R65" s="158"/>
      <c r="S65" s="158"/>
    </row>
    <row r="66" spans="1:19" ht="14.1" customHeight="1" thickBot="1" x14ac:dyDescent="0.25">
      <c r="A66" s="142">
        <v>3</v>
      </c>
      <c r="B66" s="161"/>
      <c r="C66" s="162"/>
      <c r="D66" s="157" t="s">
        <v>31</v>
      </c>
      <c r="G66" s="162"/>
      <c r="H66" s="162"/>
      <c r="I66" s="162"/>
      <c r="J66" s="165">
        <f>J64</f>
        <v>270</v>
      </c>
      <c r="K66" s="162"/>
      <c r="L66" s="162"/>
      <c r="M66" s="162"/>
      <c r="N66" s="162"/>
      <c r="O66" s="162"/>
      <c r="P66" s="165">
        <f>P64</f>
        <v>268.69833</v>
      </c>
      <c r="Q66" s="162"/>
      <c r="R66" s="162"/>
      <c r="S66" s="162"/>
    </row>
    <row r="67" spans="1:19" ht="14.1" customHeight="1" thickTop="1" x14ac:dyDescent="0.2">
      <c r="A67" s="142">
        <v>4</v>
      </c>
      <c r="B67" s="161"/>
      <c r="C67" s="162"/>
      <c r="G67" s="162"/>
      <c r="H67" s="162"/>
      <c r="I67" s="162"/>
      <c r="J67" s="166"/>
      <c r="K67" s="162"/>
      <c r="L67" s="162"/>
      <c r="M67" s="162"/>
      <c r="N67" s="162"/>
      <c r="O67" s="162"/>
      <c r="P67" s="166"/>
      <c r="Q67" s="162"/>
      <c r="R67" s="162"/>
      <c r="S67" s="162"/>
    </row>
    <row r="68" spans="1:19" ht="14.1" customHeight="1" x14ac:dyDescent="0.2">
      <c r="A68" s="142">
        <v>5</v>
      </c>
      <c r="B68" s="161"/>
      <c r="C68" s="156" t="s">
        <v>32</v>
      </c>
      <c r="E68" s="142" t="s">
        <v>33</v>
      </c>
      <c r="G68" s="162"/>
      <c r="H68" s="162"/>
      <c r="I68" s="162"/>
      <c r="J68" s="167">
        <f>ROUND(VLOOKUP($C68,TBA,17,FALSE)/1000,0)</f>
        <v>351</v>
      </c>
      <c r="K68" s="162"/>
      <c r="L68" s="162"/>
      <c r="M68" s="160">
        <v>0.99517900000000004</v>
      </c>
      <c r="N68" s="162"/>
      <c r="O68" s="162"/>
      <c r="P68" s="167">
        <f>J68*M68</f>
        <v>349.30782900000003</v>
      </c>
      <c r="Q68" s="162"/>
      <c r="R68" s="162"/>
      <c r="S68" s="162"/>
    </row>
    <row r="69" spans="1:19" ht="14.1" customHeight="1" x14ac:dyDescent="0.2">
      <c r="A69" s="142">
        <v>6</v>
      </c>
      <c r="B69" s="161"/>
      <c r="C69" s="162"/>
      <c r="G69" s="162"/>
      <c r="H69" s="162"/>
      <c r="I69" s="162"/>
      <c r="J69" s="162"/>
      <c r="K69" s="162"/>
      <c r="L69" s="162"/>
      <c r="M69" s="162"/>
      <c r="N69" s="162"/>
      <c r="O69" s="162"/>
      <c r="P69" s="166"/>
      <c r="Q69" s="162"/>
      <c r="R69" s="162"/>
      <c r="S69" s="162"/>
    </row>
    <row r="70" spans="1:19" ht="14.1" customHeight="1" thickBot="1" x14ac:dyDescent="0.25">
      <c r="A70" s="142">
        <v>7</v>
      </c>
      <c r="B70" s="161"/>
      <c r="C70" s="162"/>
      <c r="D70" s="157" t="s">
        <v>34</v>
      </c>
      <c r="G70" s="162"/>
      <c r="H70" s="162"/>
      <c r="I70" s="162"/>
      <c r="J70" s="165">
        <f>J68</f>
        <v>351</v>
      </c>
      <c r="K70" s="162"/>
      <c r="L70" s="162"/>
      <c r="M70" s="162"/>
      <c r="N70" s="162"/>
      <c r="O70" s="162"/>
      <c r="P70" s="165">
        <f>P68</f>
        <v>349.30782900000003</v>
      </c>
      <c r="Q70" s="162"/>
      <c r="R70" s="162"/>
      <c r="S70" s="162"/>
    </row>
    <row r="71" spans="1:19" ht="14.1" customHeight="1" thickTop="1" x14ac:dyDescent="0.2">
      <c r="A71" s="142">
        <v>8</v>
      </c>
      <c r="B71" s="161"/>
      <c r="C71" s="162"/>
      <c r="G71" s="162"/>
      <c r="H71" s="162"/>
      <c r="I71" s="162"/>
      <c r="J71" s="166"/>
      <c r="K71" s="162"/>
      <c r="L71" s="162"/>
      <c r="M71" s="162"/>
      <c r="N71" s="162"/>
      <c r="O71" s="162"/>
      <c r="P71" s="166"/>
      <c r="Q71" s="162"/>
      <c r="R71" s="162"/>
      <c r="S71" s="162"/>
    </row>
    <row r="72" spans="1:19" ht="14.1" customHeight="1" x14ac:dyDescent="0.2">
      <c r="A72" s="142">
        <v>9</v>
      </c>
      <c r="B72" s="161"/>
      <c r="C72" s="168" t="s">
        <v>35</v>
      </c>
      <c r="E72" s="142" t="s">
        <v>36</v>
      </c>
      <c r="J72" s="167">
        <f>ROUND(VLOOKUP("9930100",'FERC TB 2023A'!$B$13:$Q$198,16,FALSE)/1000,0)</f>
        <v>896</v>
      </c>
      <c r="M72" s="160">
        <v>0.99517900000000004</v>
      </c>
      <c r="P72" s="167">
        <f>J72*M72</f>
        <v>891.680384</v>
      </c>
      <c r="Q72" s="162"/>
      <c r="R72" s="162"/>
      <c r="S72" s="162"/>
    </row>
    <row r="73" spans="1:19" ht="14.1" customHeight="1" x14ac:dyDescent="0.2">
      <c r="A73" s="142">
        <v>10</v>
      </c>
      <c r="B73" s="161"/>
      <c r="C73" s="162"/>
      <c r="Q73" s="162"/>
      <c r="R73" s="162"/>
      <c r="S73" s="162"/>
    </row>
    <row r="74" spans="1:19" ht="14.1" customHeight="1" thickBot="1" x14ac:dyDescent="0.25">
      <c r="A74" s="142">
        <v>11</v>
      </c>
      <c r="B74" s="161"/>
      <c r="C74" s="162"/>
      <c r="D74" s="157" t="s">
        <v>37</v>
      </c>
      <c r="G74" s="162"/>
      <c r="H74" s="162"/>
      <c r="I74" s="162"/>
      <c r="J74" s="165">
        <f>J72</f>
        <v>896</v>
      </c>
      <c r="K74" s="162"/>
      <c r="L74" s="162"/>
      <c r="M74" s="160"/>
      <c r="N74" s="162"/>
      <c r="O74" s="162"/>
      <c r="P74" s="165">
        <f>P72</f>
        <v>891.680384</v>
      </c>
      <c r="Q74" s="162"/>
      <c r="R74" s="162"/>
      <c r="S74" s="162"/>
    </row>
    <row r="75" spans="1:19" ht="14.1" customHeight="1" thickTop="1" x14ac:dyDescent="0.2">
      <c r="A75" s="142">
        <v>12</v>
      </c>
      <c r="B75" s="161"/>
      <c r="C75" s="162"/>
      <c r="F75" s="162"/>
      <c r="G75" s="162"/>
      <c r="H75" s="162"/>
      <c r="I75" s="162"/>
      <c r="J75" s="164"/>
      <c r="K75" s="162"/>
      <c r="L75" s="162"/>
      <c r="M75" s="162"/>
      <c r="N75" s="162"/>
      <c r="O75" s="162"/>
      <c r="P75" s="162"/>
      <c r="Q75" s="162"/>
      <c r="R75" s="162"/>
      <c r="S75" s="162"/>
    </row>
    <row r="76" spans="1:19" ht="14.1" customHeight="1" x14ac:dyDescent="0.2">
      <c r="A76" s="142">
        <v>13</v>
      </c>
      <c r="B76" s="161"/>
      <c r="F76" s="162"/>
      <c r="G76" s="162"/>
      <c r="H76" s="162"/>
      <c r="I76" s="162"/>
      <c r="J76" s="164"/>
      <c r="K76" s="162"/>
      <c r="L76" s="162"/>
      <c r="M76" s="162"/>
      <c r="N76" s="162"/>
      <c r="O76" s="162"/>
      <c r="P76" s="162"/>
      <c r="Q76" s="162"/>
      <c r="R76" s="162"/>
      <c r="S76" s="162"/>
    </row>
    <row r="77" spans="1:19" ht="14.1" customHeight="1" thickBot="1" x14ac:dyDescent="0.25">
      <c r="A77" s="142">
        <v>14</v>
      </c>
      <c r="B77" s="161"/>
      <c r="D77" s="157" t="s">
        <v>38</v>
      </c>
      <c r="F77" s="162"/>
      <c r="G77" s="162"/>
      <c r="H77" s="162"/>
      <c r="I77" s="162"/>
      <c r="J77" s="165">
        <f>J66+J70+J74</f>
        <v>1517</v>
      </c>
      <c r="K77" s="162"/>
      <c r="L77" s="162"/>
      <c r="M77" s="162"/>
      <c r="N77" s="162"/>
      <c r="O77" s="162"/>
      <c r="P77" s="165">
        <f>P66+P70+P74</f>
        <v>1509.686543</v>
      </c>
      <c r="Q77" s="162"/>
      <c r="R77" s="162"/>
      <c r="S77" s="162"/>
    </row>
    <row r="78" spans="1:19" ht="14.1" customHeight="1" thickTop="1" x14ac:dyDescent="0.2">
      <c r="A78" s="142">
        <v>15</v>
      </c>
      <c r="B78" s="161"/>
      <c r="K78" s="162"/>
      <c r="L78" s="162"/>
      <c r="M78" s="162"/>
      <c r="N78" s="162"/>
      <c r="O78" s="162"/>
      <c r="P78" s="162"/>
      <c r="Q78" s="162"/>
      <c r="R78" s="162"/>
      <c r="S78" s="162"/>
    </row>
    <row r="79" spans="1:19" ht="14.1" customHeight="1" x14ac:dyDescent="0.2">
      <c r="A79" s="142">
        <v>16</v>
      </c>
      <c r="B79" s="161"/>
      <c r="C79" s="162"/>
      <c r="D79" s="157" t="s">
        <v>39</v>
      </c>
      <c r="F79" s="162"/>
      <c r="G79" s="162"/>
      <c r="H79" s="162"/>
      <c r="I79" s="162"/>
      <c r="J79" s="169">
        <f>'2023A -Avg Cust'!Q8</f>
        <v>834143.5</v>
      </c>
      <c r="K79" s="162"/>
      <c r="L79" s="162"/>
      <c r="M79" s="162"/>
      <c r="N79" s="162"/>
      <c r="O79" s="162"/>
      <c r="P79" s="169">
        <f>J79</f>
        <v>834143.5</v>
      </c>
      <c r="Q79" s="162"/>
      <c r="R79" s="162"/>
      <c r="S79" s="162"/>
    </row>
    <row r="80" spans="1:19" ht="14.1" customHeight="1" x14ac:dyDescent="0.2">
      <c r="A80" s="142">
        <v>17</v>
      </c>
      <c r="B80" s="161"/>
      <c r="C80" s="162"/>
      <c r="F80" s="162"/>
      <c r="G80" s="162"/>
      <c r="H80" s="162"/>
      <c r="I80" s="162"/>
      <c r="J80" s="164"/>
      <c r="K80" s="162"/>
      <c r="L80" s="162"/>
      <c r="M80" s="162"/>
      <c r="N80" s="162"/>
      <c r="O80" s="162"/>
      <c r="P80" s="162"/>
      <c r="Q80" s="162"/>
      <c r="R80" s="162"/>
      <c r="S80" s="162"/>
    </row>
    <row r="81" spans="1:19" ht="14.1" customHeight="1" thickBot="1" x14ac:dyDescent="0.25">
      <c r="A81" s="142">
        <v>18</v>
      </c>
      <c r="B81" s="161"/>
      <c r="D81" s="157" t="s">
        <v>40</v>
      </c>
      <c r="F81" s="162"/>
      <c r="G81" s="162"/>
      <c r="H81" s="162"/>
      <c r="I81" s="162"/>
      <c r="J81" s="170">
        <f>ROUND((J77/J79)*1000,2)</f>
        <v>1.82</v>
      </c>
      <c r="K81" s="162"/>
      <c r="L81" s="162"/>
      <c r="M81" s="162"/>
      <c r="N81" s="162"/>
      <c r="O81" s="162"/>
      <c r="P81" s="170">
        <f>ROUND((P77/P79)*1000,2)</f>
        <v>1.81</v>
      </c>
      <c r="Q81" s="162"/>
      <c r="R81" s="162"/>
      <c r="S81" s="162"/>
    </row>
    <row r="82" spans="1:19" ht="14.1" customHeight="1" thickTop="1" x14ac:dyDescent="0.2">
      <c r="A82" s="142">
        <v>19</v>
      </c>
      <c r="B82" s="161"/>
      <c r="F82" s="162"/>
      <c r="G82" s="162"/>
      <c r="H82" s="162"/>
      <c r="I82" s="162"/>
      <c r="J82" s="164"/>
      <c r="K82" s="162"/>
      <c r="L82" s="164"/>
      <c r="M82" s="162"/>
      <c r="N82" s="162"/>
      <c r="O82" s="162"/>
      <c r="P82" s="162"/>
      <c r="Q82" s="162"/>
      <c r="R82" s="162"/>
      <c r="S82" s="162"/>
    </row>
    <row r="83" spans="1:19" ht="14.1" customHeight="1" x14ac:dyDescent="0.2">
      <c r="A83" s="142">
        <v>20</v>
      </c>
      <c r="B83" s="161"/>
      <c r="C83" s="157"/>
      <c r="F83" s="162"/>
      <c r="G83" s="162"/>
      <c r="H83" s="162"/>
      <c r="I83" s="162"/>
      <c r="J83" s="164"/>
      <c r="K83" s="162"/>
      <c r="L83" s="164"/>
      <c r="M83" s="162"/>
      <c r="N83" s="162"/>
      <c r="O83" s="162"/>
      <c r="P83" s="162"/>
      <c r="Q83" s="162"/>
      <c r="R83" s="162"/>
      <c r="S83" s="162"/>
    </row>
    <row r="84" spans="1:19" ht="14.1" customHeight="1" x14ac:dyDescent="0.2">
      <c r="A84" s="142">
        <v>21</v>
      </c>
      <c r="B84" s="161"/>
      <c r="K84" s="162"/>
      <c r="L84" s="164"/>
      <c r="M84" s="162"/>
      <c r="N84" s="162"/>
      <c r="O84" s="162"/>
      <c r="P84" s="162"/>
      <c r="Q84" s="162"/>
      <c r="R84" s="162"/>
      <c r="S84" s="162"/>
    </row>
    <row r="85" spans="1:19" ht="14.1" customHeight="1" x14ac:dyDescent="0.2">
      <c r="A85" s="142">
        <v>22</v>
      </c>
      <c r="B85" s="161"/>
      <c r="C85" s="157"/>
      <c r="F85" s="162"/>
      <c r="G85" s="162"/>
      <c r="H85" s="162"/>
      <c r="I85" s="162"/>
      <c r="J85" s="164"/>
      <c r="K85" s="162"/>
      <c r="L85" s="164"/>
      <c r="M85" s="162"/>
      <c r="N85" s="162"/>
      <c r="O85" s="162"/>
      <c r="P85" s="162"/>
      <c r="Q85" s="162"/>
      <c r="R85" s="162"/>
      <c r="S85" s="162"/>
    </row>
    <row r="86" spans="1:19" ht="14.1" customHeight="1" x14ac:dyDescent="0.2">
      <c r="A86" s="142">
        <v>23</v>
      </c>
      <c r="B86" s="161"/>
      <c r="F86" s="162"/>
      <c r="G86" s="162"/>
      <c r="H86" s="162"/>
      <c r="I86" s="162"/>
      <c r="J86" s="164"/>
      <c r="K86" s="162"/>
      <c r="L86" s="164"/>
      <c r="M86" s="162"/>
      <c r="N86" s="162"/>
      <c r="O86" s="162"/>
      <c r="P86" s="162"/>
      <c r="Q86" s="162"/>
      <c r="R86" s="162"/>
      <c r="S86" s="162"/>
    </row>
    <row r="87" spans="1:19" ht="14.1" customHeight="1" x14ac:dyDescent="0.2">
      <c r="A87" s="142">
        <v>24</v>
      </c>
      <c r="B87" s="161"/>
      <c r="C87" s="157"/>
      <c r="F87" s="162"/>
      <c r="G87" s="162"/>
      <c r="H87" s="162"/>
      <c r="I87" s="162"/>
      <c r="J87" s="164"/>
      <c r="K87" s="162"/>
      <c r="L87" s="164"/>
      <c r="M87" s="162"/>
      <c r="N87" s="162"/>
      <c r="O87" s="162"/>
      <c r="P87" s="162"/>
      <c r="Q87" s="162"/>
      <c r="R87" s="162"/>
      <c r="S87" s="162"/>
    </row>
    <row r="88" spans="1:19" ht="14.1" customHeight="1" x14ac:dyDescent="0.2">
      <c r="A88" s="142">
        <v>25</v>
      </c>
      <c r="B88" s="161"/>
      <c r="C88" s="157"/>
      <c r="F88" s="162"/>
      <c r="G88" s="162"/>
      <c r="H88" s="162"/>
      <c r="I88" s="162"/>
      <c r="J88" s="164"/>
      <c r="K88" s="162"/>
      <c r="L88" s="164"/>
      <c r="M88" s="162"/>
      <c r="N88" s="162"/>
      <c r="O88" s="162"/>
      <c r="P88" s="162"/>
      <c r="Q88" s="162"/>
      <c r="R88" s="162"/>
      <c r="S88" s="162"/>
    </row>
    <row r="89" spans="1:19" ht="14.1" customHeight="1" x14ac:dyDescent="0.2">
      <c r="A89" s="142">
        <v>26</v>
      </c>
      <c r="B89" s="161"/>
      <c r="C89" s="157"/>
      <c r="F89" s="162"/>
      <c r="G89" s="162"/>
      <c r="H89" s="162"/>
      <c r="I89" s="162"/>
      <c r="J89" s="164"/>
      <c r="K89" s="162"/>
      <c r="L89" s="164"/>
      <c r="M89" s="162"/>
      <c r="N89" s="162"/>
      <c r="O89" s="162"/>
      <c r="P89" s="162"/>
      <c r="Q89" s="162"/>
      <c r="R89" s="162"/>
      <c r="S89" s="162"/>
    </row>
    <row r="90" spans="1:19" ht="14.1" customHeight="1" x14ac:dyDescent="0.2">
      <c r="A90" s="142">
        <v>27</v>
      </c>
      <c r="B90" s="161"/>
      <c r="C90" s="157"/>
      <c r="F90" s="162"/>
      <c r="G90" s="162"/>
      <c r="H90" s="162"/>
      <c r="I90" s="162"/>
      <c r="J90" s="164"/>
      <c r="K90" s="162"/>
      <c r="L90" s="164"/>
      <c r="M90" s="162"/>
      <c r="N90" s="162"/>
      <c r="O90" s="162"/>
      <c r="P90" s="162"/>
      <c r="Q90" s="162"/>
      <c r="R90" s="162"/>
      <c r="S90" s="162"/>
    </row>
    <row r="91" spans="1:19" ht="14.1" customHeight="1" x14ac:dyDescent="0.2">
      <c r="A91" s="142">
        <v>28</v>
      </c>
      <c r="B91" s="161"/>
      <c r="C91" s="157"/>
      <c r="F91" s="162"/>
      <c r="G91" s="162"/>
      <c r="H91" s="162"/>
      <c r="I91" s="162"/>
      <c r="J91" s="164"/>
      <c r="K91" s="162"/>
      <c r="L91" s="164"/>
      <c r="M91" s="162"/>
      <c r="N91" s="162"/>
      <c r="O91" s="162"/>
      <c r="P91" s="162"/>
      <c r="Q91" s="162"/>
      <c r="R91" s="162"/>
      <c r="S91" s="162"/>
    </row>
    <row r="92" spans="1:19" ht="14.1" customHeight="1" x14ac:dyDescent="0.2">
      <c r="A92" s="142">
        <v>29</v>
      </c>
      <c r="B92" s="161"/>
      <c r="C92" s="157"/>
      <c r="F92" s="162"/>
      <c r="G92" s="162"/>
      <c r="H92" s="162"/>
      <c r="I92" s="162"/>
      <c r="J92" s="164"/>
      <c r="K92" s="162"/>
      <c r="L92" s="164"/>
      <c r="M92" s="162"/>
      <c r="N92" s="162"/>
      <c r="O92" s="162"/>
      <c r="P92" s="162"/>
      <c r="Q92" s="162"/>
      <c r="R92" s="162"/>
      <c r="S92" s="162"/>
    </row>
    <row r="93" spans="1:19" ht="14.1" customHeight="1" x14ac:dyDescent="0.2">
      <c r="A93" s="142">
        <v>30</v>
      </c>
      <c r="B93" s="161"/>
      <c r="C93" s="157"/>
      <c r="F93" s="162"/>
      <c r="G93" s="162"/>
      <c r="H93" s="162"/>
      <c r="I93" s="162"/>
      <c r="J93" s="164"/>
      <c r="K93" s="162"/>
      <c r="L93" s="164"/>
      <c r="M93" s="162"/>
      <c r="N93" s="162"/>
      <c r="O93" s="162"/>
      <c r="P93" s="162"/>
      <c r="Q93" s="162"/>
      <c r="R93" s="162"/>
      <c r="S93" s="162"/>
    </row>
    <row r="94" spans="1:19" ht="14.1" customHeight="1" x14ac:dyDescent="0.2">
      <c r="A94" s="142">
        <v>31</v>
      </c>
      <c r="B94" s="171"/>
      <c r="C94" s="157"/>
      <c r="F94" s="162"/>
      <c r="G94" s="162"/>
      <c r="H94" s="162"/>
      <c r="I94" s="162"/>
      <c r="J94" s="164"/>
      <c r="K94" s="162"/>
      <c r="L94" s="164"/>
      <c r="M94" s="162"/>
      <c r="N94" s="162"/>
      <c r="O94" s="162"/>
      <c r="P94" s="162"/>
      <c r="Q94" s="162"/>
      <c r="R94" s="162"/>
      <c r="S94" s="162"/>
    </row>
    <row r="95" spans="1:19" ht="14.1" customHeight="1" x14ac:dyDescent="0.2">
      <c r="A95" s="142">
        <v>32</v>
      </c>
      <c r="B95" s="161"/>
      <c r="C95" s="157"/>
      <c r="F95" s="162"/>
      <c r="G95" s="162"/>
      <c r="H95" s="162"/>
      <c r="I95" s="162"/>
      <c r="J95" s="164"/>
      <c r="K95" s="162"/>
      <c r="L95" s="164"/>
      <c r="M95" s="162"/>
      <c r="N95" s="162"/>
      <c r="O95" s="162"/>
      <c r="P95" s="162"/>
      <c r="Q95" s="162"/>
      <c r="R95" s="162"/>
      <c r="S95" s="162"/>
    </row>
    <row r="96" spans="1:19" ht="14.1" customHeight="1" x14ac:dyDescent="0.2">
      <c r="A96" s="142">
        <v>33</v>
      </c>
      <c r="B96" s="161"/>
      <c r="C96" s="157"/>
      <c r="F96" s="162"/>
      <c r="G96" s="162"/>
      <c r="H96" s="162"/>
      <c r="I96" s="162"/>
      <c r="J96" s="164"/>
      <c r="K96" s="162"/>
      <c r="L96" s="164"/>
      <c r="M96" s="162"/>
      <c r="N96" s="162"/>
      <c r="O96" s="162"/>
      <c r="P96" s="162"/>
      <c r="Q96" s="162"/>
      <c r="R96" s="162"/>
      <c r="S96" s="162"/>
    </row>
    <row r="97" spans="1:19" ht="14.1" customHeight="1" x14ac:dyDescent="0.2">
      <c r="A97" s="142">
        <v>34</v>
      </c>
      <c r="B97" s="161"/>
      <c r="C97" s="157"/>
      <c r="F97" s="162"/>
      <c r="G97" s="162"/>
      <c r="H97" s="162"/>
      <c r="I97" s="162"/>
      <c r="J97" s="164"/>
      <c r="K97" s="162"/>
      <c r="L97" s="164"/>
      <c r="M97" s="162"/>
      <c r="N97" s="162"/>
      <c r="O97" s="162"/>
      <c r="P97" s="162"/>
      <c r="Q97" s="162"/>
      <c r="R97" s="162"/>
      <c r="S97" s="162"/>
    </row>
    <row r="98" spans="1:19" ht="14.1" customHeight="1" x14ac:dyDescent="0.2">
      <c r="A98" s="142">
        <v>35</v>
      </c>
      <c r="B98" s="161"/>
      <c r="C98" s="157"/>
      <c r="F98" s="162"/>
      <c r="G98" s="162"/>
      <c r="H98" s="162"/>
      <c r="I98" s="162"/>
      <c r="J98" s="164"/>
      <c r="K98" s="162"/>
      <c r="L98" s="164"/>
      <c r="M98" s="162"/>
      <c r="N98" s="162"/>
      <c r="O98" s="162"/>
      <c r="P98" s="162"/>
      <c r="Q98" s="162"/>
      <c r="R98" s="162"/>
      <c r="S98" s="162"/>
    </row>
    <row r="99" spans="1:19" ht="14.1" customHeight="1" x14ac:dyDescent="0.2">
      <c r="A99" s="142">
        <v>36</v>
      </c>
      <c r="B99" s="161"/>
      <c r="C99" s="157"/>
      <c r="F99" s="162"/>
      <c r="G99" s="162"/>
      <c r="H99" s="162"/>
      <c r="I99" s="162"/>
      <c r="J99" s="164"/>
      <c r="K99" s="162"/>
      <c r="L99" s="164"/>
      <c r="M99" s="162"/>
      <c r="N99" s="162"/>
      <c r="O99" s="162"/>
      <c r="P99" s="162"/>
      <c r="Q99" s="162"/>
      <c r="R99" s="162"/>
      <c r="S99" s="162"/>
    </row>
    <row r="100" spans="1:19" ht="14.1" customHeight="1" x14ac:dyDescent="0.2">
      <c r="A100" s="142">
        <v>37</v>
      </c>
      <c r="B100" s="161"/>
      <c r="C100" s="157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</row>
    <row r="101" spans="1:19" ht="14.1" customHeight="1" x14ac:dyDescent="0.2">
      <c r="A101" s="142">
        <v>38</v>
      </c>
      <c r="B101" s="161"/>
      <c r="C101" s="157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</row>
    <row r="102" spans="1:19" ht="14.1" customHeight="1" thickBot="1" x14ac:dyDescent="0.25">
      <c r="A102" s="140">
        <v>39</v>
      </c>
      <c r="B102" s="140" t="s">
        <v>41</v>
      </c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</row>
    <row r="103" spans="1:19" ht="14.1" customHeight="1" x14ac:dyDescent="0.2">
      <c r="A103" s="142" t="s">
        <v>42</v>
      </c>
      <c r="Q103" s="142" t="s">
        <v>43</v>
      </c>
    </row>
  </sheetData>
  <printOptions horizontalCentered="1" verticalCentered="1"/>
  <pageMargins left="0" right="0" top="0" bottom="0" header="0" footer="0"/>
  <pageSetup scale="74" orientation="landscape" r:id="rId1"/>
  <headerFooter alignWithMargins="0"/>
  <rowBreaks count="1" manualBreakCount="1">
    <brk id="52" max="18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3D8E-A61B-43F9-9486-E52D3FA0FE80}">
  <dimension ref="A1"/>
  <sheetViews>
    <sheetView workbookViewId="0">
      <selection activeCell="E5" sqref="E5"/>
    </sheetView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AB7A-F580-4F14-BCCC-3CEF01BAC021}">
  <sheetPr>
    <tabColor rgb="FFC1FFE0"/>
  </sheetPr>
  <dimension ref="A1:S198"/>
  <sheetViews>
    <sheetView workbookViewId="0">
      <pane xSplit="3" ySplit="12" topLeftCell="F184" activePane="bottomRight" state="frozen"/>
      <selection pane="topRight" activeCell="D1" sqref="D1"/>
      <selection pane="bottomLeft" activeCell="A13" sqref="A13"/>
      <selection pane="bottomRight" activeCell="Q191" sqref="Q191"/>
    </sheetView>
  </sheetViews>
  <sheetFormatPr defaultRowHeight="14.4" x14ac:dyDescent="0.3"/>
  <cols>
    <col min="2" max="2" width="23.44140625" bestFit="1" customWidth="1"/>
    <col min="3" max="3" width="46.33203125" bestFit="1" customWidth="1"/>
    <col min="4" max="4" width="16" customWidth="1"/>
    <col min="5" max="17" width="14.88671875" bestFit="1" customWidth="1"/>
    <col min="19" max="19" width="11.5546875" bestFit="1" customWidth="1"/>
  </cols>
  <sheetData>
    <row r="1" spans="1:17" ht="15" thickBot="1" x14ac:dyDescent="0.35">
      <c r="A1" s="2"/>
      <c r="B1" s="3" t="s">
        <v>50</v>
      </c>
      <c r="C1" s="4" t="s">
        <v>51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15" thickBot="1" x14ac:dyDescent="0.35">
      <c r="A2" s="2"/>
      <c r="B2" s="6" t="s">
        <v>52</v>
      </c>
      <c r="C2" s="4" t="s">
        <v>53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5" thickBot="1" x14ac:dyDescent="0.35">
      <c r="A3" s="2"/>
      <c r="B3" s="6" t="s">
        <v>54</v>
      </c>
      <c r="C3" s="4" t="s">
        <v>55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15" thickBot="1" x14ac:dyDescent="0.35">
      <c r="A4" s="2"/>
      <c r="B4" s="6" t="s">
        <v>56</v>
      </c>
      <c r="C4" s="4" t="s">
        <v>57</v>
      </c>
      <c r="D4" s="5"/>
      <c r="E4" s="5"/>
      <c r="F4" s="5"/>
      <c r="G4" s="5"/>
      <c r="H4" s="7"/>
      <c r="I4" s="5"/>
      <c r="J4" s="5"/>
      <c r="K4" s="5"/>
      <c r="L4" s="5"/>
      <c r="M4" s="5"/>
      <c r="N4" s="5"/>
      <c r="O4" s="5"/>
      <c r="P4" s="5"/>
    </row>
    <row r="5" spans="1:17" ht="15" thickBot="1" x14ac:dyDescent="0.35">
      <c r="A5" s="2"/>
      <c r="B5" s="8" t="s">
        <v>58</v>
      </c>
      <c r="C5" s="9" t="s">
        <v>59</v>
      </c>
      <c r="D5" s="5"/>
      <c r="E5" s="10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1.6" thickBot="1" x14ac:dyDescent="0.55000000000000004">
      <c r="A6" s="11"/>
      <c r="B6" s="12"/>
      <c r="C6" s="13" t="s">
        <v>60</v>
      </c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15" x14ac:dyDescent="0.3">
      <c r="A7" s="16"/>
      <c r="B7" s="17"/>
      <c r="C7" s="18"/>
      <c r="D7" s="19" t="s">
        <v>61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7" ht="25.2" x14ac:dyDescent="0.4">
      <c r="A8" s="20"/>
      <c r="B8" s="21"/>
      <c r="C8" s="2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ht="15.6" thickBot="1" x14ac:dyDescent="0.35">
      <c r="A9" s="23"/>
      <c r="B9" s="24"/>
      <c r="C9" s="25"/>
      <c r="D9" s="26" t="s">
        <v>62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x14ac:dyDescent="0.3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7" ht="16.2" x14ac:dyDescent="0.3">
      <c r="A11" s="27"/>
      <c r="B11" s="35"/>
      <c r="C11" s="30"/>
      <c r="D11" s="36" t="s">
        <v>53</v>
      </c>
      <c r="E11" s="31" t="s">
        <v>53</v>
      </c>
      <c r="F11" s="31" t="s">
        <v>53</v>
      </c>
      <c r="G11" s="31" t="s">
        <v>53</v>
      </c>
      <c r="H11" s="31" t="s">
        <v>53</v>
      </c>
      <c r="I11" s="31" t="s">
        <v>53</v>
      </c>
      <c r="J11" s="31" t="s">
        <v>53</v>
      </c>
      <c r="K11" s="31" t="s">
        <v>53</v>
      </c>
      <c r="L11" s="31" t="s">
        <v>53</v>
      </c>
      <c r="M11" s="31" t="s">
        <v>53</v>
      </c>
      <c r="N11" s="31" t="s">
        <v>53</v>
      </c>
      <c r="O11" s="31" t="s">
        <v>53</v>
      </c>
      <c r="P11" s="31" t="s">
        <v>53</v>
      </c>
      <c r="Q11" s="31" t="s">
        <v>53</v>
      </c>
    </row>
    <row r="12" spans="1:17" ht="16.2" x14ac:dyDescent="0.3">
      <c r="A12" s="28" t="s">
        <v>63</v>
      </c>
      <c r="B12" s="37" t="s">
        <v>64</v>
      </c>
      <c r="C12" s="32" t="s">
        <v>65</v>
      </c>
      <c r="D12" s="36" t="s">
        <v>66</v>
      </c>
      <c r="E12" s="31" t="s">
        <v>67</v>
      </c>
      <c r="F12" s="31" t="s">
        <v>68</v>
      </c>
      <c r="G12" s="31" t="s">
        <v>69</v>
      </c>
      <c r="H12" s="31" t="s">
        <v>70</v>
      </c>
      <c r="I12" s="31" t="s">
        <v>71</v>
      </c>
      <c r="J12" s="31" t="s">
        <v>72</v>
      </c>
      <c r="K12" s="31" t="s">
        <v>73</v>
      </c>
      <c r="L12" s="31" t="s">
        <v>74</v>
      </c>
      <c r="M12" s="31" t="s">
        <v>75</v>
      </c>
      <c r="N12" s="31" t="s">
        <v>76</v>
      </c>
      <c r="O12" s="31" t="s">
        <v>77</v>
      </c>
      <c r="P12" s="31" t="s">
        <v>78</v>
      </c>
      <c r="Q12" s="31" t="s">
        <v>79</v>
      </c>
    </row>
    <row r="13" spans="1:17" ht="15.6" x14ac:dyDescent="0.3">
      <c r="A13" s="1" t="str">
        <f t="shared" ref="A13:A44" si="0">LEFT(RIGHT(B13,6),3)</f>
        <v>101</v>
      </c>
      <c r="B13" s="101">
        <v>9101000</v>
      </c>
      <c r="C13" s="33" t="s">
        <v>80</v>
      </c>
      <c r="D13" s="33">
        <v>10039841645.940001</v>
      </c>
      <c r="E13" s="33">
        <v>10051217021.440001</v>
      </c>
      <c r="F13" s="33">
        <v>10059089037.889999</v>
      </c>
      <c r="G13" s="33">
        <v>10085877637.4</v>
      </c>
      <c r="H13" s="33">
        <v>10107781525.780001</v>
      </c>
      <c r="I13" s="33">
        <v>10117136077.450001</v>
      </c>
      <c r="J13" s="33">
        <v>10177335824.93</v>
      </c>
      <c r="K13" s="33">
        <v>10186923941.219999</v>
      </c>
      <c r="L13" s="33">
        <v>10226671445.120001</v>
      </c>
      <c r="M13" s="33">
        <v>10276653729.27</v>
      </c>
      <c r="N13" s="33">
        <v>10317435622.68</v>
      </c>
      <c r="O13" s="33">
        <v>10365026128.49</v>
      </c>
      <c r="P13" s="33">
        <v>10414173451.530001</v>
      </c>
      <c r="Q13" s="33">
        <v>10414173451.530001</v>
      </c>
    </row>
    <row r="14" spans="1:17" ht="15.6" x14ac:dyDescent="0.3">
      <c r="A14" s="1" t="str">
        <f>LEFT(RIGHT(B14,6),3)</f>
        <v>101</v>
      </c>
      <c r="B14" s="101">
        <v>9101100</v>
      </c>
      <c r="C14" s="33" t="s">
        <v>81</v>
      </c>
      <c r="D14" s="33">
        <v>25388678.699999999</v>
      </c>
      <c r="E14" s="33">
        <v>25344223.969999999</v>
      </c>
      <c r="F14" s="33">
        <v>25299466.43</v>
      </c>
      <c r="G14" s="33">
        <v>25903318.16</v>
      </c>
      <c r="H14" s="33">
        <v>25858511.390000001</v>
      </c>
      <c r="I14" s="33">
        <v>25813679.879999999</v>
      </c>
      <c r="J14" s="33">
        <v>25344748.649999999</v>
      </c>
      <c r="K14" s="33">
        <v>25299867.370000001</v>
      </c>
      <c r="L14" s="33">
        <v>25254957.91</v>
      </c>
      <c r="M14" s="33">
        <v>24781867.469999999</v>
      </c>
      <c r="N14" s="33">
        <v>24736901.34</v>
      </c>
      <c r="O14" s="33">
        <v>24691906.719999999</v>
      </c>
      <c r="P14" s="33">
        <v>24214614.43</v>
      </c>
      <c r="Q14" s="33">
        <v>24214614.43</v>
      </c>
    </row>
    <row r="15" spans="1:17" ht="15.6" x14ac:dyDescent="0.3">
      <c r="A15" s="1" t="str">
        <f t="shared" si="0"/>
        <v>102</v>
      </c>
      <c r="B15" s="101">
        <v>9102000</v>
      </c>
      <c r="C15" s="33" t="s">
        <v>82</v>
      </c>
      <c r="D15" s="33">
        <v>218909.87</v>
      </c>
      <c r="E15" s="33">
        <v>218909.87</v>
      </c>
      <c r="F15" s="33">
        <v>225416.4</v>
      </c>
      <c r="G15" s="33">
        <v>226444.67</v>
      </c>
      <c r="H15" s="33">
        <v>229844.67</v>
      </c>
      <c r="I15" s="33">
        <v>232006.62</v>
      </c>
      <c r="J15" s="33">
        <v>232231.49</v>
      </c>
      <c r="K15" s="33">
        <v>88339.63</v>
      </c>
      <c r="L15" s="33">
        <v>395935.06</v>
      </c>
      <c r="M15" s="33">
        <v>369064.18</v>
      </c>
      <c r="N15" s="33">
        <v>369064.18</v>
      </c>
      <c r="O15" s="33">
        <v>372248.24</v>
      </c>
      <c r="P15" s="33">
        <v>411071.06</v>
      </c>
      <c r="Q15" s="33">
        <v>411071.06</v>
      </c>
    </row>
    <row r="16" spans="1:17" ht="15.6" x14ac:dyDescent="0.3">
      <c r="A16" s="1" t="str">
        <f t="shared" si="0"/>
        <v>105</v>
      </c>
      <c r="B16" s="101">
        <v>9105000</v>
      </c>
      <c r="C16" s="33" t="s">
        <v>83</v>
      </c>
      <c r="D16" s="33">
        <v>54570735.409999996</v>
      </c>
      <c r="E16" s="33">
        <v>54570735.409999996</v>
      </c>
      <c r="F16" s="33">
        <v>54570997.909999996</v>
      </c>
      <c r="G16" s="33">
        <v>54570735.409999996</v>
      </c>
      <c r="H16" s="33">
        <v>54570735.409999996</v>
      </c>
      <c r="I16" s="33">
        <v>54570735.409999996</v>
      </c>
      <c r="J16" s="33">
        <v>54570735.409999996</v>
      </c>
      <c r="K16" s="33">
        <v>54570735.409999996</v>
      </c>
      <c r="L16" s="33">
        <v>58127610.409999996</v>
      </c>
      <c r="M16" s="33">
        <v>58127610.409999996</v>
      </c>
      <c r="N16" s="33">
        <v>58127610.409999996</v>
      </c>
      <c r="O16" s="33">
        <v>58127610.409999996</v>
      </c>
      <c r="P16" s="33">
        <v>58127610.409999996</v>
      </c>
      <c r="Q16" s="33">
        <v>58127610.409999996</v>
      </c>
    </row>
    <row r="17" spans="1:17" ht="15.6" x14ac:dyDescent="0.3">
      <c r="A17" s="1" t="str">
        <f t="shared" si="0"/>
        <v>106</v>
      </c>
      <c r="B17" s="101">
        <v>9106000</v>
      </c>
      <c r="C17" s="33" t="s">
        <v>84</v>
      </c>
      <c r="D17" s="33">
        <v>1535981028.8</v>
      </c>
      <c r="E17" s="33">
        <v>1558707133.1099999</v>
      </c>
      <c r="F17" s="33">
        <v>1599543352.5</v>
      </c>
      <c r="G17" s="33">
        <v>1618439059.98</v>
      </c>
      <c r="H17" s="33">
        <v>1626997509.5799999</v>
      </c>
      <c r="I17" s="33">
        <v>1639420478.3800001</v>
      </c>
      <c r="J17" s="33">
        <v>1625123264.3800001</v>
      </c>
      <c r="K17" s="33">
        <v>1649061418.8299999</v>
      </c>
      <c r="L17" s="33">
        <v>1675384633.24</v>
      </c>
      <c r="M17" s="33">
        <v>1659350763</v>
      </c>
      <c r="N17" s="33">
        <v>1675422473.1199999</v>
      </c>
      <c r="O17" s="33">
        <v>1649571094.9000001</v>
      </c>
      <c r="P17" s="33">
        <v>2078381704.5999999</v>
      </c>
      <c r="Q17" s="33">
        <v>2078381704.5999999</v>
      </c>
    </row>
    <row r="18" spans="1:17" ht="15.6" x14ac:dyDescent="0.3">
      <c r="A18" s="1" t="str">
        <f t="shared" si="0"/>
        <v>107</v>
      </c>
      <c r="B18" s="101">
        <v>9107000</v>
      </c>
      <c r="C18" s="33" t="s">
        <v>85</v>
      </c>
      <c r="D18" s="33">
        <v>894768621.66999996</v>
      </c>
      <c r="E18" s="33">
        <v>922778122.98000002</v>
      </c>
      <c r="F18" s="33">
        <v>925379876.38999999</v>
      </c>
      <c r="G18" s="33">
        <v>949370617.48000002</v>
      </c>
      <c r="H18" s="33">
        <v>1002657647.66</v>
      </c>
      <c r="I18" s="33">
        <v>1079336505.8699999</v>
      </c>
      <c r="J18" s="33">
        <v>1123863394.21</v>
      </c>
      <c r="K18" s="33">
        <v>1186787043.3099999</v>
      </c>
      <c r="L18" s="33">
        <v>1221328634.6800001</v>
      </c>
      <c r="M18" s="33">
        <v>1264523215.3900001</v>
      </c>
      <c r="N18" s="33">
        <v>1274279141.9100001</v>
      </c>
      <c r="O18" s="33">
        <v>1346699933.4300001</v>
      </c>
      <c r="P18" s="33">
        <v>1093242214.55</v>
      </c>
      <c r="Q18" s="33">
        <v>1093242214.55</v>
      </c>
    </row>
    <row r="19" spans="1:17" ht="15.6" x14ac:dyDescent="0.3">
      <c r="A19" s="1" t="str">
        <f t="shared" si="0"/>
        <v>108</v>
      </c>
      <c r="B19" s="101">
        <v>9108000</v>
      </c>
      <c r="C19" s="33" t="s">
        <v>86</v>
      </c>
      <c r="D19" s="33">
        <v>-3317745810.5999999</v>
      </c>
      <c r="E19" s="33">
        <v>-3338494110.4899998</v>
      </c>
      <c r="F19" s="33">
        <v>-3355912118.4200001</v>
      </c>
      <c r="G19" s="33">
        <v>-3353008132.3200002</v>
      </c>
      <c r="H19" s="33">
        <v>-3372143843.6599998</v>
      </c>
      <c r="I19" s="33">
        <v>-3393315116.46</v>
      </c>
      <c r="J19" s="33">
        <v>-3416816315.6300001</v>
      </c>
      <c r="K19" s="33">
        <v>-3442629620.9099998</v>
      </c>
      <c r="L19" s="33">
        <v>-3461538510.0799999</v>
      </c>
      <c r="M19" s="33">
        <v>-3487933327.6999998</v>
      </c>
      <c r="N19" s="33">
        <v>-3502538944.6199999</v>
      </c>
      <c r="O19" s="33">
        <v>-3521955594.52</v>
      </c>
      <c r="P19" s="33">
        <v>-3539066630.0599999</v>
      </c>
      <c r="Q19" s="33">
        <v>-3539066630.0599999</v>
      </c>
    </row>
    <row r="20" spans="1:17" ht="15.6" x14ac:dyDescent="0.3">
      <c r="A20" s="1" t="str">
        <f t="shared" si="0"/>
        <v>111</v>
      </c>
      <c r="B20" s="101">
        <v>9111000</v>
      </c>
      <c r="C20" s="33" t="s">
        <v>87</v>
      </c>
      <c r="D20" s="33">
        <v>-128784270.09999999</v>
      </c>
      <c r="E20" s="33">
        <v>-131350286.20999999</v>
      </c>
      <c r="F20" s="33">
        <v>-133923224.55</v>
      </c>
      <c r="G20" s="33">
        <v>-136504426.06999999</v>
      </c>
      <c r="H20" s="33">
        <v>-139145759.38999999</v>
      </c>
      <c r="I20" s="33">
        <v>-141786812.99000001</v>
      </c>
      <c r="J20" s="33">
        <v>-144448299.11000001</v>
      </c>
      <c r="K20" s="33">
        <v>-147136444.74000001</v>
      </c>
      <c r="L20" s="33">
        <v>-149849135.19999999</v>
      </c>
      <c r="M20" s="33">
        <v>-152588499.90000001</v>
      </c>
      <c r="N20" s="33">
        <v>-155311581.47999999</v>
      </c>
      <c r="O20" s="33">
        <v>-158040371.49000001</v>
      </c>
      <c r="P20" s="33">
        <v>-160768005.36000001</v>
      </c>
      <c r="Q20" s="33">
        <v>-160768005.36000001</v>
      </c>
    </row>
    <row r="21" spans="1:17" ht="15.6" x14ac:dyDescent="0.3">
      <c r="A21" s="1" t="str">
        <f t="shared" si="0"/>
        <v>114</v>
      </c>
      <c r="B21" s="101">
        <v>9114000</v>
      </c>
      <c r="C21" s="33" t="s">
        <v>88</v>
      </c>
      <c r="D21" s="33">
        <v>7484822.7599999998</v>
      </c>
      <c r="E21" s="33">
        <v>7484822.7599999998</v>
      </c>
      <c r="F21" s="33">
        <v>7484822.7599999998</v>
      </c>
      <c r="G21" s="33">
        <v>7484822.7599999998</v>
      </c>
      <c r="H21" s="33">
        <v>7484822.7599999998</v>
      </c>
      <c r="I21" s="33">
        <v>7484822.7599999998</v>
      </c>
      <c r="J21" s="33">
        <v>7484822.7599999998</v>
      </c>
      <c r="K21" s="33">
        <v>7484822.7599999998</v>
      </c>
      <c r="L21" s="33">
        <v>7484822.7599999998</v>
      </c>
      <c r="M21" s="33">
        <v>7484822.7599999998</v>
      </c>
      <c r="N21" s="33">
        <v>7484822.7599999998</v>
      </c>
      <c r="O21" s="33">
        <v>7484822.7599999998</v>
      </c>
      <c r="P21" s="33">
        <v>7484822.7599999998</v>
      </c>
      <c r="Q21" s="33">
        <v>7484822.7599999998</v>
      </c>
    </row>
    <row r="22" spans="1:17" ht="15.6" x14ac:dyDescent="0.3">
      <c r="A22" s="1" t="str">
        <f t="shared" si="0"/>
        <v>115</v>
      </c>
      <c r="B22" s="101">
        <v>9115000</v>
      </c>
      <c r="C22" s="33" t="s">
        <v>89</v>
      </c>
      <c r="D22" s="33">
        <v>-6409948.71</v>
      </c>
      <c r="E22" s="33">
        <v>-6429674.4199999999</v>
      </c>
      <c r="F22" s="33">
        <v>-6449400.1600000001</v>
      </c>
      <c r="G22" s="33">
        <v>-6469125.8700000001</v>
      </c>
      <c r="H22" s="33">
        <v>-6488851.6100000003</v>
      </c>
      <c r="I22" s="33">
        <v>-6508577.3200000003</v>
      </c>
      <c r="J22" s="33">
        <v>-6528303.0599999996</v>
      </c>
      <c r="K22" s="33">
        <v>-6548028.7699999996</v>
      </c>
      <c r="L22" s="33">
        <v>-6567754.5099999998</v>
      </c>
      <c r="M22" s="33">
        <v>-6587480.2199999997</v>
      </c>
      <c r="N22" s="33">
        <v>-6607205.9500000002</v>
      </c>
      <c r="O22" s="33">
        <v>-6626931.6699999999</v>
      </c>
      <c r="P22" s="33">
        <v>-6646657.4100000001</v>
      </c>
      <c r="Q22" s="33">
        <v>-6646657.4100000001</v>
      </c>
    </row>
    <row r="23" spans="1:17" ht="15.6" x14ac:dyDescent="0.3">
      <c r="A23" s="1" t="str">
        <f t="shared" si="0"/>
        <v>121</v>
      </c>
      <c r="B23" s="101">
        <v>9121000</v>
      </c>
      <c r="C23" s="33" t="s">
        <v>90</v>
      </c>
      <c r="D23" s="33">
        <v>20099786.539999999</v>
      </c>
      <c r="E23" s="33">
        <v>20275236.809999999</v>
      </c>
      <c r="F23" s="33">
        <v>20330970.32</v>
      </c>
      <c r="G23" s="33">
        <v>20449617.5</v>
      </c>
      <c r="H23" s="33">
        <v>20404922.18</v>
      </c>
      <c r="I23" s="33">
        <v>20431518.379999999</v>
      </c>
      <c r="J23" s="33">
        <v>21088334.16</v>
      </c>
      <c r="K23" s="33">
        <v>20609038.379999999</v>
      </c>
      <c r="L23" s="33">
        <v>20722564.559999999</v>
      </c>
      <c r="M23" s="33">
        <v>20582914.420000002</v>
      </c>
      <c r="N23" s="33">
        <v>20621884.969999999</v>
      </c>
      <c r="O23" s="33">
        <v>20637962.329999998</v>
      </c>
      <c r="P23" s="33">
        <v>20624555.809999999</v>
      </c>
      <c r="Q23" s="33">
        <v>20624555.809999999</v>
      </c>
    </row>
    <row r="24" spans="1:17" ht="15.6" x14ac:dyDescent="0.3">
      <c r="A24" s="1" t="str">
        <f t="shared" si="0"/>
        <v>122</v>
      </c>
      <c r="B24" s="101">
        <v>9122000</v>
      </c>
      <c r="C24" s="33" t="s">
        <v>91</v>
      </c>
      <c r="D24" s="33">
        <v>-7709451.3399999999</v>
      </c>
      <c r="E24" s="33">
        <v>-7808174.8700000001</v>
      </c>
      <c r="F24" s="33">
        <v>-7904804.2300000004</v>
      </c>
      <c r="G24" s="33">
        <v>-8005854.1699999999</v>
      </c>
      <c r="H24" s="33">
        <v>-8075982.3600000003</v>
      </c>
      <c r="I24" s="33">
        <v>-8132079.9800000004</v>
      </c>
      <c r="J24" s="33">
        <v>-8239435.1200000001</v>
      </c>
      <c r="K24" s="33">
        <v>-8305890.6500000004</v>
      </c>
      <c r="L24" s="33">
        <v>-8410516.0299999993</v>
      </c>
      <c r="M24" s="33">
        <v>-8350661.0999999996</v>
      </c>
      <c r="N24" s="33">
        <v>-8422593.0999999996</v>
      </c>
      <c r="O24" s="33">
        <v>-8554023.7400000002</v>
      </c>
      <c r="P24" s="33">
        <v>-7144756.8499999996</v>
      </c>
      <c r="Q24" s="33">
        <v>-7144756.8499999996</v>
      </c>
    </row>
    <row r="25" spans="1:17" ht="15.6" x14ac:dyDescent="0.3">
      <c r="A25" s="1" t="str">
        <f t="shared" si="0"/>
        <v>131</v>
      </c>
      <c r="B25" s="101">
        <v>9131000</v>
      </c>
      <c r="C25" s="33" t="s">
        <v>92</v>
      </c>
      <c r="D25" s="33">
        <v>9902835</v>
      </c>
      <c r="E25" s="33">
        <v>10400810.279999999</v>
      </c>
      <c r="F25" s="33">
        <v>6073314.6200000001</v>
      </c>
      <c r="G25" s="33">
        <v>3481075.17</v>
      </c>
      <c r="H25" s="33">
        <v>1063506.83</v>
      </c>
      <c r="I25" s="33">
        <v>19193258.48</v>
      </c>
      <c r="J25" s="33">
        <v>5165955.51</v>
      </c>
      <c r="K25" s="33">
        <v>10929299.67</v>
      </c>
      <c r="L25" s="33">
        <v>7223621.3499999996</v>
      </c>
      <c r="M25" s="33">
        <v>7816324.6799999997</v>
      </c>
      <c r="N25" s="33">
        <v>13837999.73</v>
      </c>
      <c r="O25" s="33">
        <v>2685056.36</v>
      </c>
      <c r="P25" s="33">
        <v>4766851.41</v>
      </c>
      <c r="Q25" s="33">
        <v>4766851.41</v>
      </c>
    </row>
    <row r="26" spans="1:17" ht="15.6" x14ac:dyDescent="0.3">
      <c r="A26" s="1" t="str">
        <f t="shared" si="0"/>
        <v>135</v>
      </c>
      <c r="B26" s="101">
        <v>9135000</v>
      </c>
      <c r="C26" s="33" t="s">
        <v>93</v>
      </c>
      <c r="D26" s="33">
        <v>51065.39</v>
      </c>
      <c r="E26" s="33">
        <v>51065.39</v>
      </c>
      <c r="F26" s="33">
        <v>51065.39</v>
      </c>
      <c r="G26" s="33">
        <v>51065.39</v>
      </c>
      <c r="H26" s="33">
        <v>51065.39</v>
      </c>
      <c r="I26" s="33">
        <v>51065.39</v>
      </c>
      <c r="J26" s="33">
        <v>51065.39</v>
      </c>
      <c r="K26" s="33">
        <v>51065.39</v>
      </c>
      <c r="L26" s="33">
        <v>51065.39</v>
      </c>
      <c r="M26" s="33">
        <v>51065.39</v>
      </c>
      <c r="N26" s="33">
        <v>51065.39</v>
      </c>
      <c r="O26" s="33">
        <v>51065.39</v>
      </c>
      <c r="P26" s="33">
        <v>51065.39</v>
      </c>
      <c r="Q26" s="33">
        <v>51065.39</v>
      </c>
    </row>
    <row r="27" spans="1:17" ht="15.6" x14ac:dyDescent="0.3">
      <c r="A27" s="1" t="str">
        <f t="shared" si="0"/>
        <v>142</v>
      </c>
      <c r="B27" s="101">
        <v>9142000</v>
      </c>
      <c r="C27" s="33" t="s">
        <v>94</v>
      </c>
      <c r="D27" s="33">
        <v>163872375.47999999</v>
      </c>
      <c r="E27" s="33">
        <v>189587787.66</v>
      </c>
      <c r="F27" s="33">
        <v>169142460.03999999</v>
      </c>
      <c r="G27" s="33">
        <v>154325023.93000001</v>
      </c>
      <c r="H27" s="33">
        <v>202062062.41</v>
      </c>
      <c r="I27" s="33">
        <v>194907320.62</v>
      </c>
      <c r="J27" s="33">
        <v>211215589.56999999</v>
      </c>
      <c r="K27" s="33">
        <v>251856428.06999999</v>
      </c>
      <c r="L27" s="33">
        <v>247211867.97</v>
      </c>
      <c r="M27" s="33">
        <v>278340172.16000003</v>
      </c>
      <c r="N27" s="33">
        <v>239606739.21000001</v>
      </c>
      <c r="O27" s="33">
        <v>211412798.00999999</v>
      </c>
      <c r="P27" s="33">
        <v>212903081.16</v>
      </c>
      <c r="Q27" s="33">
        <v>212903081.16</v>
      </c>
    </row>
    <row r="28" spans="1:17" ht="15.6" x14ac:dyDescent="0.3">
      <c r="A28" s="1" t="str">
        <f t="shared" si="0"/>
        <v>143</v>
      </c>
      <c r="B28" s="101">
        <v>9143000</v>
      </c>
      <c r="C28" s="33" t="s">
        <v>95</v>
      </c>
      <c r="D28" s="33">
        <v>16710606.970000001</v>
      </c>
      <c r="E28" s="33">
        <v>7155974.3099999996</v>
      </c>
      <c r="F28" s="33">
        <v>6985706.8300000001</v>
      </c>
      <c r="G28" s="33">
        <v>11498593.5</v>
      </c>
      <c r="H28" s="33">
        <v>9450269.0700000003</v>
      </c>
      <c r="I28" s="33">
        <v>7500786.6299999999</v>
      </c>
      <c r="J28" s="33">
        <v>12170917.84</v>
      </c>
      <c r="K28" s="33">
        <v>15817907.07</v>
      </c>
      <c r="L28" s="33">
        <v>17140051.890000001</v>
      </c>
      <c r="M28" s="33">
        <v>14970552.939999999</v>
      </c>
      <c r="N28" s="33">
        <v>15166768.66</v>
      </c>
      <c r="O28" s="33">
        <v>11135400.58</v>
      </c>
      <c r="P28" s="33">
        <v>11189501.109999999</v>
      </c>
      <c r="Q28" s="33">
        <v>11189501.109999999</v>
      </c>
    </row>
    <row r="29" spans="1:17" ht="15.6" x14ac:dyDescent="0.3">
      <c r="A29" s="1" t="str">
        <f t="shared" si="0"/>
        <v>144</v>
      </c>
      <c r="B29" s="101">
        <v>9144000</v>
      </c>
      <c r="C29" s="33" t="s">
        <v>96</v>
      </c>
      <c r="D29" s="33">
        <v>-2628410.31</v>
      </c>
      <c r="E29" s="33">
        <v>-2790671.31</v>
      </c>
      <c r="F29" s="33">
        <v>-2744745.29</v>
      </c>
      <c r="G29" s="33">
        <v>-2356231.88</v>
      </c>
      <c r="H29" s="33">
        <v>-2215175.44</v>
      </c>
      <c r="I29" s="33">
        <v>-2250556.9500000002</v>
      </c>
      <c r="J29" s="33">
        <v>-2319086.9300000002</v>
      </c>
      <c r="K29" s="33">
        <v>-2422537.64</v>
      </c>
      <c r="L29" s="33">
        <v>-2472349.42</v>
      </c>
      <c r="M29" s="33">
        <v>-2387485.04</v>
      </c>
      <c r="N29" s="33">
        <v>-2189402.5299999998</v>
      </c>
      <c r="O29" s="33">
        <v>-2089075.69</v>
      </c>
      <c r="P29" s="33">
        <v>-1930107.35</v>
      </c>
      <c r="Q29" s="33">
        <v>-1930107.35</v>
      </c>
    </row>
    <row r="30" spans="1:17" ht="15.6" x14ac:dyDescent="0.3">
      <c r="A30" s="1" t="str">
        <f t="shared" si="0"/>
        <v>145</v>
      </c>
      <c r="B30" s="101">
        <v>9145000</v>
      </c>
      <c r="C30" s="33" t="s">
        <v>97</v>
      </c>
      <c r="D30" s="33">
        <v>0</v>
      </c>
      <c r="E30" s="33">
        <v>768663714.58000004</v>
      </c>
      <c r="F30" s="33">
        <v>785599854.10000002</v>
      </c>
      <c r="G30" s="33">
        <v>805329548.30999994</v>
      </c>
      <c r="H30" s="33">
        <v>816720367.30999994</v>
      </c>
      <c r="I30" s="33">
        <v>830336818.73000002</v>
      </c>
      <c r="J30" s="33">
        <v>861048618.13999999</v>
      </c>
      <c r="K30" s="33">
        <v>868144634.12</v>
      </c>
      <c r="L30" s="33">
        <v>882382910</v>
      </c>
      <c r="M30" s="33">
        <v>889356711</v>
      </c>
      <c r="N30" s="33">
        <v>935682810.75</v>
      </c>
      <c r="O30" s="33">
        <v>935853847.76999998</v>
      </c>
      <c r="P30" s="33">
        <v>0</v>
      </c>
      <c r="Q30" s="33">
        <v>0</v>
      </c>
    </row>
    <row r="31" spans="1:17" ht="15.6" x14ac:dyDescent="0.3">
      <c r="A31" s="1" t="str">
        <f t="shared" si="0"/>
        <v>146</v>
      </c>
      <c r="B31" s="101">
        <v>9146000</v>
      </c>
      <c r="C31" s="33" t="s">
        <v>98</v>
      </c>
      <c r="D31" s="33">
        <v>25135738.690000001</v>
      </c>
      <c r="E31" s="33">
        <v>14885233.550000001</v>
      </c>
      <c r="F31" s="33">
        <v>19921694.370000001</v>
      </c>
      <c r="G31" s="33">
        <v>23813771.640000001</v>
      </c>
      <c r="H31" s="33">
        <v>32944203.16</v>
      </c>
      <c r="I31" s="33">
        <v>29543497.039999999</v>
      </c>
      <c r="J31" s="33">
        <v>12798981.27</v>
      </c>
      <c r="K31" s="33">
        <v>28629889.940000001</v>
      </c>
      <c r="L31" s="33">
        <v>16942319.699999999</v>
      </c>
      <c r="M31" s="33">
        <v>18200930.07</v>
      </c>
      <c r="N31" s="33">
        <v>18507413.34</v>
      </c>
      <c r="O31" s="33">
        <v>17380824.989999998</v>
      </c>
      <c r="P31" s="33">
        <v>16583200.470000001</v>
      </c>
      <c r="Q31" s="33">
        <v>16583200.470000001</v>
      </c>
    </row>
    <row r="32" spans="1:17" ht="15.6" x14ac:dyDescent="0.3">
      <c r="A32" s="1" t="str">
        <f t="shared" si="0"/>
        <v>151</v>
      </c>
      <c r="B32" s="101">
        <v>9151000</v>
      </c>
      <c r="C32" s="33" t="s">
        <v>99</v>
      </c>
      <c r="D32" s="33">
        <v>23065340.530000001</v>
      </c>
      <c r="E32" s="33">
        <v>28944547.34</v>
      </c>
      <c r="F32" s="33">
        <v>34514687.049999997</v>
      </c>
      <c r="G32" s="33">
        <v>30709999.149999999</v>
      </c>
      <c r="H32" s="33">
        <v>34930885.850000001</v>
      </c>
      <c r="I32" s="33">
        <v>39475797.159999996</v>
      </c>
      <c r="J32" s="33">
        <v>43058739.649999999</v>
      </c>
      <c r="K32" s="33">
        <v>44191355.25</v>
      </c>
      <c r="L32" s="33">
        <v>45429282.520000003</v>
      </c>
      <c r="M32" s="33">
        <v>48109283.579999998</v>
      </c>
      <c r="N32" s="33">
        <v>43568175.689999998</v>
      </c>
      <c r="O32" s="33">
        <v>39308669.93</v>
      </c>
      <c r="P32" s="33">
        <v>35600010.369999997</v>
      </c>
      <c r="Q32" s="33">
        <v>35600010.369999997</v>
      </c>
    </row>
    <row r="33" spans="1:17" ht="15.6" x14ac:dyDescent="0.3">
      <c r="A33" s="1" t="str">
        <f t="shared" si="0"/>
        <v>154</v>
      </c>
      <c r="B33" s="101">
        <v>9154000</v>
      </c>
      <c r="C33" s="33" t="s">
        <v>100</v>
      </c>
      <c r="D33" s="33">
        <v>154369560.02000001</v>
      </c>
      <c r="E33" s="33">
        <v>152956010.75</v>
      </c>
      <c r="F33" s="33">
        <v>153456985.03</v>
      </c>
      <c r="G33" s="33">
        <v>156985692.93000001</v>
      </c>
      <c r="H33" s="33">
        <v>158293895.61000001</v>
      </c>
      <c r="I33" s="33">
        <v>161834096.41999999</v>
      </c>
      <c r="J33" s="33">
        <v>164625809.58000001</v>
      </c>
      <c r="K33" s="33">
        <v>172014389.59</v>
      </c>
      <c r="L33" s="33">
        <v>175278727.28999999</v>
      </c>
      <c r="M33" s="33">
        <v>176473694.19999999</v>
      </c>
      <c r="N33" s="33">
        <v>179008549.65000001</v>
      </c>
      <c r="O33" s="33">
        <v>180661611.38</v>
      </c>
      <c r="P33" s="33">
        <v>180913449.38999999</v>
      </c>
      <c r="Q33" s="33">
        <v>180913449.38999999</v>
      </c>
    </row>
    <row r="34" spans="1:17" ht="15.6" x14ac:dyDescent="0.3">
      <c r="A34" s="1" t="str">
        <f t="shared" si="0"/>
        <v>165</v>
      </c>
      <c r="B34" s="101">
        <v>9165000</v>
      </c>
      <c r="C34" s="33" t="s">
        <v>101</v>
      </c>
      <c r="D34" s="33">
        <v>26186389.98</v>
      </c>
      <c r="E34" s="33">
        <v>25894951.82</v>
      </c>
      <c r="F34" s="33">
        <v>22054123.719999999</v>
      </c>
      <c r="G34" s="33">
        <v>22475881.629999999</v>
      </c>
      <c r="H34" s="33">
        <v>19655903.280000001</v>
      </c>
      <c r="I34" s="33">
        <v>18025731.109999999</v>
      </c>
      <c r="J34" s="33">
        <v>27734706.859999999</v>
      </c>
      <c r="K34" s="33">
        <v>37724925.200000003</v>
      </c>
      <c r="L34" s="33">
        <v>37841758.770000003</v>
      </c>
      <c r="M34" s="33">
        <v>38185730.25</v>
      </c>
      <c r="N34" s="33">
        <v>34277962.140000001</v>
      </c>
      <c r="O34" s="33">
        <v>31955843.280000001</v>
      </c>
      <c r="P34" s="33">
        <v>32486033.239999998</v>
      </c>
      <c r="Q34" s="33">
        <v>32486033.239999998</v>
      </c>
    </row>
    <row r="35" spans="1:17" ht="15.6" x14ac:dyDescent="0.3">
      <c r="A35" s="1" t="str">
        <f t="shared" si="0"/>
        <v>173</v>
      </c>
      <c r="B35" s="101">
        <v>9173000</v>
      </c>
      <c r="C35" s="33" t="s">
        <v>102</v>
      </c>
      <c r="D35" s="33">
        <v>65330194</v>
      </c>
      <c r="E35" s="33">
        <v>63073367</v>
      </c>
      <c r="F35" s="33">
        <v>59623658</v>
      </c>
      <c r="G35" s="33">
        <v>67807839</v>
      </c>
      <c r="H35" s="33">
        <v>69482951</v>
      </c>
      <c r="I35" s="33">
        <v>77079065</v>
      </c>
      <c r="J35" s="33">
        <v>89177746</v>
      </c>
      <c r="K35" s="33">
        <v>91221472</v>
      </c>
      <c r="L35" s="33">
        <v>99380372</v>
      </c>
      <c r="M35" s="33">
        <v>80927259</v>
      </c>
      <c r="N35" s="33">
        <v>71770771</v>
      </c>
      <c r="O35" s="33">
        <v>65877638</v>
      </c>
      <c r="P35" s="33">
        <v>63361325</v>
      </c>
      <c r="Q35" s="33">
        <v>63361325</v>
      </c>
    </row>
    <row r="36" spans="1:17" ht="15.6" x14ac:dyDescent="0.3">
      <c r="A36" s="1" t="str">
        <f t="shared" si="0"/>
        <v>176</v>
      </c>
      <c r="B36" s="101">
        <v>9176000</v>
      </c>
      <c r="C36" s="33" t="s">
        <v>103</v>
      </c>
      <c r="D36" s="33">
        <v>4525000</v>
      </c>
      <c r="E36" s="33">
        <v>4525000</v>
      </c>
      <c r="F36" s="33">
        <v>4525000</v>
      </c>
      <c r="G36" s="33">
        <v>0</v>
      </c>
      <c r="H36" s="33">
        <v>0</v>
      </c>
      <c r="I36" s="33">
        <v>24007.58</v>
      </c>
      <c r="J36" s="33">
        <v>321859.03999999998</v>
      </c>
      <c r="K36" s="33">
        <v>527499.96</v>
      </c>
      <c r="L36" s="33">
        <v>499156.04</v>
      </c>
      <c r="M36" s="33">
        <v>775241.59</v>
      </c>
      <c r="N36" s="33">
        <v>780776.92</v>
      </c>
      <c r="O36" s="33">
        <v>906631.74</v>
      </c>
      <c r="P36" s="33">
        <v>665079.21</v>
      </c>
      <c r="Q36" s="33">
        <v>665079.21</v>
      </c>
    </row>
    <row r="37" spans="1:17" ht="15.6" x14ac:dyDescent="0.3">
      <c r="A37" s="1" t="str">
        <f t="shared" si="0"/>
        <v>181</v>
      </c>
      <c r="B37" s="101">
        <v>9181000</v>
      </c>
      <c r="C37" s="33" t="s">
        <v>104</v>
      </c>
      <c r="D37" s="33">
        <v>25769001.050000001</v>
      </c>
      <c r="E37" s="33">
        <v>30450811</v>
      </c>
      <c r="F37" s="33">
        <v>30249042.640000001</v>
      </c>
      <c r="G37" s="33">
        <v>30130264.879999999</v>
      </c>
      <c r="H37" s="33">
        <v>29922353.210000001</v>
      </c>
      <c r="I37" s="33">
        <v>29718626.370000001</v>
      </c>
      <c r="J37" s="33">
        <v>29508537.030000001</v>
      </c>
      <c r="K37" s="33">
        <v>29298447.690000001</v>
      </c>
      <c r="L37" s="33">
        <v>29088358.350000001</v>
      </c>
      <c r="M37" s="33">
        <v>28878269.010000002</v>
      </c>
      <c r="N37" s="33">
        <v>28668179.670000002</v>
      </c>
      <c r="O37" s="33">
        <v>28458090.329999998</v>
      </c>
      <c r="P37" s="33">
        <v>28262912.219999999</v>
      </c>
      <c r="Q37" s="33">
        <v>28262912.219999999</v>
      </c>
    </row>
    <row r="38" spans="1:17" ht="15.6" x14ac:dyDescent="0.3">
      <c r="A38" s="1" t="str">
        <f t="shared" si="0"/>
        <v>182</v>
      </c>
      <c r="B38" s="101">
        <v>9182200</v>
      </c>
      <c r="C38" s="33" t="s">
        <v>105</v>
      </c>
      <c r="D38" s="33">
        <v>497407676.98000002</v>
      </c>
      <c r="E38" s="33">
        <v>495856678.31</v>
      </c>
      <c r="F38" s="33">
        <v>494637510.36000001</v>
      </c>
      <c r="G38" s="33">
        <v>493346918.08999997</v>
      </c>
      <c r="H38" s="33">
        <v>492760024.64999998</v>
      </c>
      <c r="I38" s="33">
        <v>492434471.77999997</v>
      </c>
      <c r="J38" s="33">
        <v>493725049.23000002</v>
      </c>
      <c r="K38" s="33">
        <v>494679843.92000002</v>
      </c>
      <c r="L38" s="33">
        <v>496293244.16000003</v>
      </c>
      <c r="M38" s="33">
        <v>498760163.49000001</v>
      </c>
      <c r="N38" s="33">
        <v>499855133.06999999</v>
      </c>
      <c r="O38" s="33">
        <v>503333831.81999999</v>
      </c>
      <c r="P38" s="33">
        <v>507313063.85000002</v>
      </c>
      <c r="Q38" s="33">
        <v>507313063.85000002</v>
      </c>
    </row>
    <row r="39" spans="1:17" ht="15.6" x14ac:dyDescent="0.3">
      <c r="A39" s="1" t="str">
        <f t="shared" si="0"/>
        <v>182</v>
      </c>
      <c r="B39" s="101">
        <v>9182300</v>
      </c>
      <c r="C39" s="33" t="s">
        <v>106</v>
      </c>
      <c r="D39" s="33">
        <v>988757439.61000001</v>
      </c>
      <c r="E39" s="33">
        <v>965769031.63999999</v>
      </c>
      <c r="F39" s="33">
        <v>944804517.03999996</v>
      </c>
      <c r="G39" s="33">
        <v>917404994.27999997</v>
      </c>
      <c r="H39" s="33">
        <v>873217374.04999995</v>
      </c>
      <c r="I39" s="33">
        <v>827382519.12</v>
      </c>
      <c r="J39" s="33">
        <v>767928341.25999999</v>
      </c>
      <c r="K39" s="33">
        <v>705940539.21000004</v>
      </c>
      <c r="L39" s="33">
        <v>682897604.44000006</v>
      </c>
      <c r="M39" s="33">
        <v>614214543.59000003</v>
      </c>
      <c r="N39" s="33">
        <v>561506931.69000006</v>
      </c>
      <c r="O39" s="33">
        <v>519568691.45999998</v>
      </c>
      <c r="P39" s="33">
        <v>477534176.08999997</v>
      </c>
      <c r="Q39" s="33">
        <v>477534176.08999997</v>
      </c>
    </row>
    <row r="40" spans="1:17" ht="15.6" x14ac:dyDescent="0.3">
      <c r="A40" s="1" t="str">
        <f t="shared" si="0"/>
        <v>183</v>
      </c>
      <c r="B40" s="101">
        <v>9183000</v>
      </c>
      <c r="C40" s="33" t="s">
        <v>107</v>
      </c>
      <c r="D40" s="33">
        <v>2061602.77</v>
      </c>
      <c r="E40" s="33">
        <v>2262806.96</v>
      </c>
      <c r="F40" s="33">
        <v>2198070.27</v>
      </c>
      <c r="G40" s="33">
        <v>3167369.31</v>
      </c>
      <c r="H40" s="33">
        <v>3897786.09</v>
      </c>
      <c r="I40" s="33">
        <v>3757362.08</v>
      </c>
      <c r="J40" s="33">
        <v>4137859.18</v>
      </c>
      <c r="K40" s="33">
        <v>4854782.5999999996</v>
      </c>
      <c r="L40" s="33">
        <v>5514525.04</v>
      </c>
      <c r="M40" s="33">
        <v>6932935.2300000004</v>
      </c>
      <c r="N40" s="33">
        <v>8559210.1300000008</v>
      </c>
      <c r="O40" s="33">
        <v>9933603.1199999992</v>
      </c>
      <c r="P40" s="33">
        <v>10078821.82</v>
      </c>
      <c r="Q40" s="33">
        <v>10078821.82</v>
      </c>
    </row>
    <row r="41" spans="1:17" ht="15.6" x14ac:dyDescent="0.3">
      <c r="A41" s="1" t="str">
        <f t="shared" si="0"/>
        <v>184</v>
      </c>
      <c r="B41" s="101">
        <v>9184000</v>
      </c>
      <c r="C41" s="33" t="s">
        <v>108</v>
      </c>
      <c r="D41" s="33">
        <v>67773.86</v>
      </c>
      <c r="E41" s="33">
        <v>67455.17</v>
      </c>
      <c r="F41" s="33">
        <v>68381.16</v>
      </c>
      <c r="G41" s="33">
        <v>69392.33</v>
      </c>
      <c r="H41" s="33">
        <v>70494.36</v>
      </c>
      <c r="I41" s="33">
        <v>70456.509999999995</v>
      </c>
      <c r="J41" s="33">
        <v>71892.42</v>
      </c>
      <c r="K41" s="33">
        <v>72053.320000000007</v>
      </c>
      <c r="L41" s="33">
        <v>73763.89</v>
      </c>
      <c r="M41" s="33">
        <v>74647.199999999997</v>
      </c>
      <c r="N41" s="33">
        <v>75308.81</v>
      </c>
      <c r="O41" s="33">
        <v>75748.45</v>
      </c>
      <c r="P41" s="33">
        <v>76622.31</v>
      </c>
      <c r="Q41" s="33">
        <v>76622.31</v>
      </c>
    </row>
    <row r="42" spans="1:17" ht="15.6" x14ac:dyDescent="0.3">
      <c r="A42" s="1" t="str">
        <f t="shared" si="0"/>
        <v>186</v>
      </c>
      <c r="B42" s="101">
        <v>9186000</v>
      </c>
      <c r="C42" s="33" t="s">
        <v>109</v>
      </c>
      <c r="D42" s="33">
        <v>12387669.57</v>
      </c>
      <c r="E42" s="33">
        <v>12823384.050000001</v>
      </c>
      <c r="F42" s="33">
        <v>12946700.1</v>
      </c>
      <c r="G42" s="33">
        <v>12407220.27</v>
      </c>
      <c r="H42" s="33">
        <v>12558118.24</v>
      </c>
      <c r="I42" s="33">
        <v>12266335.07</v>
      </c>
      <c r="J42" s="33">
        <v>8046842.3300000001</v>
      </c>
      <c r="K42" s="33">
        <v>7806208.4400000004</v>
      </c>
      <c r="L42" s="33">
        <v>10302964.300000001</v>
      </c>
      <c r="M42" s="33">
        <v>8979025.6400000006</v>
      </c>
      <c r="N42" s="33">
        <v>10195414.119999999</v>
      </c>
      <c r="O42" s="33">
        <v>11467779.77</v>
      </c>
      <c r="P42" s="33">
        <v>8801280.9499999993</v>
      </c>
      <c r="Q42" s="33">
        <v>8801280.9499999993</v>
      </c>
    </row>
    <row r="43" spans="1:17" ht="15.6" x14ac:dyDescent="0.3">
      <c r="A43" s="1" t="str">
        <f t="shared" si="0"/>
        <v>189</v>
      </c>
      <c r="B43" s="101">
        <v>9189000</v>
      </c>
      <c r="C43" s="33" t="s">
        <v>110</v>
      </c>
      <c r="D43" s="33">
        <v>3367124.77</v>
      </c>
      <c r="E43" s="33">
        <v>3327730.07</v>
      </c>
      <c r="F43" s="33">
        <v>3288335.37</v>
      </c>
      <c r="G43" s="33">
        <v>3248940.67</v>
      </c>
      <c r="H43" s="33">
        <v>3209545.97</v>
      </c>
      <c r="I43" s="33">
        <v>3170151.27</v>
      </c>
      <c r="J43" s="33">
        <v>3130756.57</v>
      </c>
      <c r="K43" s="33">
        <v>3091361.87</v>
      </c>
      <c r="L43" s="33">
        <v>3051967.17</v>
      </c>
      <c r="M43" s="33">
        <v>3012572.47</v>
      </c>
      <c r="N43" s="33">
        <v>2980725.9</v>
      </c>
      <c r="O43" s="33">
        <v>2948879.33</v>
      </c>
      <c r="P43" s="33">
        <v>2917032.76</v>
      </c>
      <c r="Q43" s="33">
        <v>2917032.76</v>
      </c>
    </row>
    <row r="44" spans="1:17" ht="15.6" x14ac:dyDescent="0.3">
      <c r="A44" s="1" t="str">
        <f t="shared" si="0"/>
        <v>190</v>
      </c>
      <c r="B44" s="101">
        <v>9190000</v>
      </c>
      <c r="C44" s="33" t="s">
        <v>111</v>
      </c>
      <c r="D44" s="33">
        <v>721216497.02999997</v>
      </c>
      <c r="E44" s="33">
        <v>722459626.45000005</v>
      </c>
      <c r="F44" s="33">
        <v>723886448.99000001</v>
      </c>
      <c r="G44" s="33">
        <v>723751766.91999996</v>
      </c>
      <c r="H44" s="33">
        <v>728171973.23000002</v>
      </c>
      <c r="I44" s="33">
        <v>732011887.73000002</v>
      </c>
      <c r="J44" s="33">
        <v>725750889.40999997</v>
      </c>
      <c r="K44" s="33">
        <v>730411310.10000002</v>
      </c>
      <c r="L44" s="33">
        <v>725165050.70000005</v>
      </c>
      <c r="M44" s="33">
        <v>715443750.63</v>
      </c>
      <c r="N44" s="33">
        <v>718700654.16999996</v>
      </c>
      <c r="O44" s="33">
        <v>721554029.97000003</v>
      </c>
      <c r="P44" s="33">
        <v>716561901.19000006</v>
      </c>
      <c r="Q44" s="33">
        <v>716561901.19000006</v>
      </c>
    </row>
    <row r="45" spans="1:17" ht="15.6" x14ac:dyDescent="0.3">
      <c r="A45" s="1" t="str">
        <f t="shared" ref="A45:A76" si="1">LEFT(RIGHT(B45,6),3)</f>
        <v>201</v>
      </c>
      <c r="B45" s="101">
        <v>9201000</v>
      </c>
      <c r="C45" s="33" t="s">
        <v>112</v>
      </c>
      <c r="D45" s="33">
        <v>119696788.17</v>
      </c>
      <c r="E45" s="33">
        <v>119696788.17</v>
      </c>
      <c r="F45" s="33">
        <v>119696788.17</v>
      </c>
      <c r="G45" s="33">
        <v>119696788.17</v>
      </c>
      <c r="H45" s="33">
        <v>119696788.17</v>
      </c>
      <c r="I45" s="33">
        <v>119696788.17</v>
      </c>
      <c r="J45" s="33">
        <v>119696788.17</v>
      </c>
      <c r="K45" s="33">
        <v>119696788.17</v>
      </c>
      <c r="L45" s="33">
        <v>119696788.17</v>
      </c>
      <c r="M45" s="33">
        <v>119696788.17</v>
      </c>
      <c r="N45" s="33">
        <v>119696788.17</v>
      </c>
      <c r="O45" s="33">
        <v>119696788.17</v>
      </c>
      <c r="P45" s="33">
        <v>119696788.17</v>
      </c>
      <c r="Q45" s="33">
        <v>119696788.17</v>
      </c>
    </row>
    <row r="46" spans="1:17" ht="15.6" x14ac:dyDescent="0.3">
      <c r="A46" s="1" t="str">
        <f t="shared" si="1"/>
        <v>211</v>
      </c>
      <c r="B46" s="101">
        <v>9211000</v>
      </c>
      <c r="C46" s="33" t="s">
        <v>113</v>
      </c>
      <c r="D46" s="33">
        <v>4085840249.4899998</v>
      </c>
      <c r="E46" s="33">
        <v>4085840249.4899998</v>
      </c>
      <c r="F46" s="33">
        <v>4185840249.4899998</v>
      </c>
      <c r="G46" s="33">
        <v>4185840249.4899998</v>
      </c>
      <c r="H46" s="33">
        <v>4185840249.4899998</v>
      </c>
      <c r="I46" s="33">
        <v>4285840249.4899998</v>
      </c>
      <c r="J46" s="33">
        <v>4285840249.4899998</v>
      </c>
      <c r="K46" s="33">
        <v>4285840249.4899998</v>
      </c>
      <c r="L46" s="33">
        <v>4385840249.4899998</v>
      </c>
      <c r="M46" s="33">
        <v>4385840249.4899998</v>
      </c>
      <c r="N46" s="33">
        <v>4385840249.4899998</v>
      </c>
      <c r="O46" s="33">
        <v>4385840249.4899998</v>
      </c>
      <c r="P46" s="33">
        <v>4385840249.4899998</v>
      </c>
      <c r="Q46" s="33">
        <v>4385840249.4899998</v>
      </c>
    </row>
    <row r="47" spans="1:17" ht="15.6" x14ac:dyDescent="0.3">
      <c r="A47" s="1" t="str">
        <f t="shared" si="1"/>
        <v>214</v>
      </c>
      <c r="B47" s="101">
        <v>9214000</v>
      </c>
      <c r="C47" s="33" t="s">
        <v>114</v>
      </c>
      <c r="D47" s="33">
        <v>-700920.51</v>
      </c>
      <c r="E47" s="33">
        <v>-700920.51</v>
      </c>
      <c r="F47" s="33">
        <v>-700920.51</v>
      </c>
      <c r="G47" s="33">
        <v>-700920.51</v>
      </c>
      <c r="H47" s="33">
        <v>-700920.51</v>
      </c>
      <c r="I47" s="33">
        <v>-700920.51</v>
      </c>
      <c r="J47" s="33">
        <v>-700920.51</v>
      </c>
      <c r="K47" s="33">
        <v>-700920.51</v>
      </c>
      <c r="L47" s="33">
        <v>-700920.51</v>
      </c>
      <c r="M47" s="33">
        <v>-700920.51</v>
      </c>
      <c r="N47" s="33">
        <v>-700920.51</v>
      </c>
      <c r="O47" s="33">
        <v>-700920.51</v>
      </c>
      <c r="P47" s="33">
        <v>-700920.51</v>
      </c>
      <c r="Q47" s="33">
        <v>-700920.51</v>
      </c>
    </row>
    <row r="48" spans="1:17" ht="15.6" x14ac:dyDescent="0.3">
      <c r="A48" s="1" t="str">
        <f t="shared" si="1"/>
        <v>216</v>
      </c>
      <c r="B48" s="101">
        <v>9216000</v>
      </c>
      <c r="C48" s="33" t="s">
        <v>115</v>
      </c>
      <c r="D48" s="33">
        <v>225276529.41</v>
      </c>
      <c r="E48" s="33">
        <v>257504587.68000001</v>
      </c>
      <c r="F48" s="33">
        <v>187957983.75</v>
      </c>
      <c r="G48" s="33">
        <v>213408199.78</v>
      </c>
      <c r="H48" s="33">
        <v>248262462.44999999</v>
      </c>
      <c r="I48" s="33">
        <v>212823494.81999999</v>
      </c>
      <c r="J48" s="33">
        <v>265545817.84999999</v>
      </c>
      <c r="K48" s="33">
        <v>322763443.83999997</v>
      </c>
      <c r="L48" s="33">
        <v>253237615.59</v>
      </c>
      <c r="M48" s="33">
        <v>303981431.95999998</v>
      </c>
      <c r="N48" s="33">
        <v>341436991.25</v>
      </c>
      <c r="O48" s="33">
        <v>197437007.52000001</v>
      </c>
      <c r="P48" s="33">
        <v>218642898.91999999</v>
      </c>
      <c r="Q48" s="33">
        <v>218642898.91999999</v>
      </c>
    </row>
    <row r="49" spans="1:17" ht="15.6" x14ac:dyDescent="0.3">
      <c r="A49" s="1" t="str">
        <f t="shared" si="1"/>
        <v>219</v>
      </c>
      <c r="B49" s="101">
        <v>9219000</v>
      </c>
      <c r="C49" s="33" t="s">
        <v>116</v>
      </c>
      <c r="D49" s="33">
        <v>-714573.54</v>
      </c>
      <c r="E49" s="33">
        <v>-911523.57</v>
      </c>
      <c r="F49" s="33">
        <v>-856849.63</v>
      </c>
      <c r="G49" s="33">
        <v>-811145.5</v>
      </c>
      <c r="H49" s="33">
        <v>-802994.77</v>
      </c>
      <c r="I49" s="33">
        <v>-794843.95</v>
      </c>
      <c r="J49" s="33">
        <v>-786693.13</v>
      </c>
      <c r="K49" s="33">
        <v>-778542.31</v>
      </c>
      <c r="L49" s="33">
        <v>-770391.49</v>
      </c>
      <c r="M49" s="33">
        <v>-762240.66</v>
      </c>
      <c r="N49" s="33">
        <v>-754089.87</v>
      </c>
      <c r="O49" s="33">
        <v>-745939.05</v>
      </c>
      <c r="P49" s="33">
        <v>-737788.26</v>
      </c>
      <c r="Q49" s="33">
        <v>-737788.26</v>
      </c>
    </row>
    <row r="50" spans="1:17" ht="15.6" x14ac:dyDescent="0.3">
      <c r="A50" s="1" t="str">
        <f t="shared" si="1"/>
        <v>221</v>
      </c>
      <c r="B50" s="101">
        <v>9221000</v>
      </c>
      <c r="C50" s="33" t="s">
        <v>117</v>
      </c>
      <c r="D50" s="33">
        <v>3205000000</v>
      </c>
      <c r="E50" s="33">
        <v>3775000000</v>
      </c>
      <c r="F50" s="33">
        <v>3775000000</v>
      </c>
      <c r="G50" s="33">
        <v>3775000000</v>
      </c>
      <c r="H50" s="33">
        <v>3775000000</v>
      </c>
      <c r="I50" s="33">
        <v>3775000000</v>
      </c>
      <c r="J50" s="33">
        <v>3775000000</v>
      </c>
      <c r="K50" s="33">
        <v>3775000000</v>
      </c>
      <c r="L50" s="33">
        <v>3775000000</v>
      </c>
      <c r="M50" s="33">
        <v>3775000000</v>
      </c>
      <c r="N50" s="33">
        <v>3775000000</v>
      </c>
      <c r="O50" s="33">
        <v>3775000000</v>
      </c>
      <c r="P50" s="33">
        <v>3775000000</v>
      </c>
      <c r="Q50" s="33">
        <v>3775000000</v>
      </c>
    </row>
    <row r="51" spans="1:17" ht="15.6" x14ac:dyDescent="0.3">
      <c r="A51" s="1" t="str">
        <f t="shared" si="1"/>
        <v>226</v>
      </c>
      <c r="B51" s="101">
        <v>9226000</v>
      </c>
      <c r="C51" s="33" t="s">
        <v>118</v>
      </c>
      <c r="D51" s="33">
        <v>-9656549</v>
      </c>
      <c r="E51" s="33">
        <v>-11216674.83</v>
      </c>
      <c r="F51" s="33">
        <v>-11164769.800000001</v>
      </c>
      <c r="G51" s="33">
        <v>-11112864.77</v>
      </c>
      <c r="H51" s="33">
        <v>-11060959.74</v>
      </c>
      <c r="I51" s="33">
        <v>-11009054.710000001</v>
      </c>
      <c r="J51" s="33">
        <v>-10957149.68</v>
      </c>
      <c r="K51" s="33">
        <v>-10905244.65</v>
      </c>
      <c r="L51" s="33">
        <v>-10853339.619999999</v>
      </c>
      <c r="M51" s="33">
        <v>-10801434.59</v>
      </c>
      <c r="N51" s="33">
        <v>-10749529.560000001</v>
      </c>
      <c r="O51" s="33">
        <v>-10697624.529999999</v>
      </c>
      <c r="P51" s="33">
        <v>-10645719.5</v>
      </c>
      <c r="Q51" s="33">
        <v>-10645719.5</v>
      </c>
    </row>
    <row r="52" spans="1:17" ht="15.6" x14ac:dyDescent="0.3">
      <c r="A52" s="1" t="str">
        <f t="shared" si="1"/>
        <v>227</v>
      </c>
      <c r="B52" s="101">
        <v>9227000</v>
      </c>
      <c r="C52" s="33" t="s">
        <v>119</v>
      </c>
      <c r="D52" s="33">
        <v>24402978.280000001</v>
      </c>
      <c r="E52" s="33">
        <v>24371840.300000001</v>
      </c>
      <c r="F52" s="33">
        <v>24340663.120000001</v>
      </c>
      <c r="G52" s="33">
        <v>24697224.48</v>
      </c>
      <c r="H52" s="33">
        <v>24667373.809999999</v>
      </c>
      <c r="I52" s="33">
        <v>24619891.399999999</v>
      </c>
      <c r="J52" s="33">
        <v>24098833.649999999</v>
      </c>
      <c r="K52" s="33">
        <v>24050338.23</v>
      </c>
      <c r="L52" s="33">
        <v>24001757.100000001</v>
      </c>
      <c r="M52" s="33">
        <v>23492268.129999999</v>
      </c>
      <c r="N52" s="33">
        <v>23443515.030000001</v>
      </c>
      <c r="O52" s="33">
        <v>23394675.670000002</v>
      </c>
      <c r="P52" s="33">
        <v>22880584.18</v>
      </c>
      <c r="Q52" s="33">
        <v>22880584.18</v>
      </c>
    </row>
    <row r="53" spans="1:17" ht="15.6" x14ac:dyDescent="0.3">
      <c r="A53" s="1" t="str">
        <f t="shared" si="1"/>
        <v>228</v>
      </c>
      <c r="B53" s="101">
        <v>9228100</v>
      </c>
      <c r="C53" s="33" t="s">
        <v>120</v>
      </c>
      <c r="D53" s="33">
        <v>0</v>
      </c>
      <c r="E53" s="33">
        <v>0</v>
      </c>
      <c r="F53" s="33">
        <v>0</v>
      </c>
      <c r="G53" s="33">
        <v>0.21</v>
      </c>
      <c r="H53" s="33">
        <v>0</v>
      </c>
      <c r="I53" s="33">
        <v>0</v>
      </c>
      <c r="J53" s="33">
        <v>0</v>
      </c>
      <c r="K53" s="33">
        <v>30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</row>
    <row r="54" spans="1:17" ht="15.6" x14ac:dyDescent="0.3">
      <c r="A54" s="1" t="str">
        <f t="shared" si="1"/>
        <v>228</v>
      </c>
      <c r="B54" s="101">
        <v>9228200</v>
      </c>
      <c r="C54" s="33" t="s">
        <v>121</v>
      </c>
      <c r="D54" s="33">
        <v>8188946</v>
      </c>
      <c r="E54" s="33">
        <v>8448016.9700000007</v>
      </c>
      <c r="F54" s="33">
        <v>8433668.0500000007</v>
      </c>
      <c r="G54" s="33">
        <v>7911723</v>
      </c>
      <c r="H54" s="33">
        <v>8095936.9199999999</v>
      </c>
      <c r="I54" s="33">
        <v>8116715.5700000003</v>
      </c>
      <c r="J54" s="33">
        <v>8063735</v>
      </c>
      <c r="K54" s="33">
        <v>8214019.6200000001</v>
      </c>
      <c r="L54" s="33">
        <v>8156349.7400000002</v>
      </c>
      <c r="M54" s="33">
        <v>8080573</v>
      </c>
      <c r="N54" s="33">
        <v>8058108.6100000003</v>
      </c>
      <c r="O54" s="33">
        <v>8112165.7599999998</v>
      </c>
      <c r="P54" s="33">
        <v>7974627</v>
      </c>
      <c r="Q54" s="33">
        <v>7974627</v>
      </c>
    </row>
    <row r="55" spans="1:17" ht="15.6" x14ac:dyDescent="0.3">
      <c r="A55" s="1" t="str">
        <f t="shared" si="1"/>
        <v>228</v>
      </c>
      <c r="B55" s="101">
        <v>9228300</v>
      </c>
      <c r="C55" s="33" t="s">
        <v>122</v>
      </c>
      <c r="D55" s="33">
        <v>123309018.3</v>
      </c>
      <c r="E55" s="33">
        <v>119371093.45</v>
      </c>
      <c r="F55" s="33">
        <v>118462862.98</v>
      </c>
      <c r="G55" s="33">
        <v>116489462.73999999</v>
      </c>
      <c r="H55" s="33">
        <v>113142354.75</v>
      </c>
      <c r="I55" s="33">
        <v>112518530.95</v>
      </c>
      <c r="J55" s="33">
        <v>109484883.29000001</v>
      </c>
      <c r="K55" s="33">
        <v>105975565.12</v>
      </c>
      <c r="L55" s="33">
        <v>105816360.64</v>
      </c>
      <c r="M55" s="33">
        <v>106737870.78</v>
      </c>
      <c r="N55" s="33">
        <v>104853196.25</v>
      </c>
      <c r="O55" s="33">
        <v>103606911.72</v>
      </c>
      <c r="P55" s="33">
        <v>102007176.86</v>
      </c>
      <c r="Q55" s="33">
        <v>102007176.86</v>
      </c>
    </row>
    <row r="56" spans="1:17" ht="15.6" x14ac:dyDescent="0.3">
      <c r="A56" s="1" t="str">
        <f t="shared" si="1"/>
        <v>228</v>
      </c>
      <c r="B56" s="101">
        <v>9228400</v>
      </c>
      <c r="C56" s="33" t="s">
        <v>123</v>
      </c>
      <c r="D56" s="33">
        <v>33653.22</v>
      </c>
      <c r="E56" s="33">
        <v>33653.22</v>
      </c>
      <c r="F56" s="33">
        <v>33653.22</v>
      </c>
      <c r="G56" s="33">
        <v>493661.4</v>
      </c>
      <c r="H56" s="33">
        <v>493661.4</v>
      </c>
      <c r="I56" s="33">
        <v>493661.4</v>
      </c>
      <c r="J56" s="33">
        <v>421701.9</v>
      </c>
      <c r="K56" s="33">
        <v>421701.9</v>
      </c>
      <c r="L56" s="33">
        <v>421701.9</v>
      </c>
      <c r="M56" s="33">
        <v>967017.4</v>
      </c>
      <c r="N56" s="33">
        <v>967017.4</v>
      </c>
      <c r="O56" s="33">
        <v>967017.4</v>
      </c>
      <c r="P56" s="33">
        <v>782704.03</v>
      </c>
      <c r="Q56" s="33">
        <v>782704.03</v>
      </c>
    </row>
    <row r="57" spans="1:17" ht="15.6" x14ac:dyDescent="0.3">
      <c r="A57" s="1" t="str">
        <f t="shared" si="1"/>
        <v>230</v>
      </c>
      <c r="B57" s="101">
        <v>9230000</v>
      </c>
      <c r="C57" s="33" t="s">
        <v>124</v>
      </c>
      <c r="D57" s="33">
        <v>35307076.869999997</v>
      </c>
      <c r="E57" s="33">
        <v>35431131.07</v>
      </c>
      <c r="F57" s="33">
        <v>35555658.57</v>
      </c>
      <c r="G57" s="33">
        <v>32516236.219999999</v>
      </c>
      <c r="H57" s="33">
        <v>32630113.350000001</v>
      </c>
      <c r="I57" s="33">
        <v>32744427.039999999</v>
      </c>
      <c r="J57" s="33">
        <v>32859179.079999998</v>
      </c>
      <c r="K57" s="33">
        <v>32974371.260000002</v>
      </c>
      <c r="L57" s="33">
        <v>33090005.420000002</v>
      </c>
      <c r="M57" s="33">
        <v>33206083.289999999</v>
      </c>
      <c r="N57" s="33">
        <v>33322606.75</v>
      </c>
      <c r="O57" s="33">
        <v>33439577.620000001</v>
      </c>
      <c r="P57" s="33">
        <v>32144872.23</v>
      </c>
      <c r="Q57" s="33">
        <v>32144872.23</v>
      </c>
    </row>
    <row r="58" spans="1:17" ht="15.6" x14ac:dyDescent="0.3">
      <c r="A58" s="1" t="str">
        <f t="shared" si="1"/>
        <v>231</v>
      </c>
      <c r="B58" s="101">
        <v>9231000</v>
      </c>
      <c r="C58" s="33" t="s">
        <v>125</v>
      </c>
      <c r="D58" s="33">
        <v>853002849.89999998</v>
      </c>
      <c r="E58" s="33">
        <v>1130000000</v>
      </c>
      <c r="F58" s="33">
        <v>1128000000</v>
      </c>
      <c r="G58" s="33">
        <v>1182900000</v>
      </c>
      <c r="H58" s="33">
        <v>1196000000</v>
      </c>
      <c r="I58" s="33">
        <v>1201000000</v>
      </c>
      <c r="J58" s="33">
        <v>1224000000</v>
      </c>
      <c r="K58" s="33">
        <v>1234000000</v>
      </c>
      <c r="L58" s="33">
        <v>1186000000</v>
      </c>
      <c r="M58" s="33">
        <v>1158000000</v>
      </c>
      <c r="N58" s="33">
        <v>1127500000</v>
      </c>
      <c r="O58" s="33">
        <v>1144000000</v>
      </c>
      <c r="P58" s="33">
        <v>706000000</v>
      </c>
      <c r="Q58" s="33">
        <v>706000000</v>
      </c>
    </row>
    <row r="59" spans="1:17" ht="15.6" x14ac:dyDescent="0.3">
      <c r="A59" s="1" t="str">
        <f t="shared" si="1"/>
        <v>232</v>
      </c>
      <c r="B59" s="101">
        <v>9232000</v>
      </c>
      <c r="C59" s="33" t="s">
        <v>126</v>
      </c>
      <c r="D59" s="33">
        <v>364873681.25999999</v>
      </c>
      <c r="E59" s="33">
        <v>293818078.88</v>
      </c>
      <c r="F59" s="33">
        <v>251262329.99000001</v>
      </c>
      <c r="G59" s="33">
        <v>219303436.37</v>
      </c>
      <c r="H59" s="33">
        <v>218308617.74000001</v>
      </c>
      <c r="I59" s="33">
        <v>232908482.25999999</v>
      </c>
      <c r="J59" s="33">
        <v>232257571.30000001</v>
      </c>
      <c r="K59" s="33">
        <v>229627204.44999999</v>
      </c>
      <c r="L59" s="33">
        <v>290999851.56</v>
      </c>
      <c r="M59" s="33">
        <v>286564155.12</v>
      </c>
      <c r="N59" s="33">
        <v>258423356.75999999</v>
      </c>
      <c r="O59" s="33">
        <v>284695343.13</v>
      </c>
      <c r="P59" s="33">
        <v>320892311.77999997</v>
      </c>
      <c r="Q59" s="33">
        <v>320892311.77999997</v>
      </c>
    </row>
    <row r="60" spans="1:17" ht="15.6" x14ac:dyDescent="0.3">
      <c r="A60" s="1" t="str">
        <f t="shared" si="1"/>
        <v>233</v>
      </c>
      <c r="B60" s="101">
        <v>9233000</v>
      </c>
      <c r="C60" s="33" t="s">
        <v>127</v>
      </c>
      <c r="D60" s="33">
        <v>195000000</v>
      </c>
      <c r="E60" s="33">
        <v>195000000</v>
      </c>
      <c r="F60" s="33">
        <v>195000000</v>
      </c>
      <c r="G60" s="33">
        <v>195000000</v>
      </c>
      <c r="H60" s="33">
        <v>195000000</v>
      </c>
      <c r="I60" s="33">
        <v>195000000</v>
      </c>
      <c r="J60" s="33">
        <v>195000000</v>
      </c>
      <c r="K60" s="33">
        <v>195000000</v>
      </c>
      <c r="L60" s="33">
        <v>195000000</v>
      </c>
      <c r="M60" s="33">
        <v>195000000</v>
      </c>
      <c r="N60" s="33">
        <v>195000000</v>
      </c>
      <c r="O60" s="33">
        <v>195000000</v>
      </c>
      <c r="P60" s="33">
        <v>0</v>
      </c>
      <c r="Q60" s="33">
        <v>0</v>
      </c>
    </row>
    <row r="61" spans="1:17" ht="15.6" x14ac:dyDescent="0.3">
      <c r="A61" s="1" t="str">
        <f t="shared" si="1"/>
        <v>234</v>
      </c>
      <c r="B61" s="101">
        <v>9234000</v>
      </c>
      <c r="C61" s="33" t="s">
        <v>128</v>
      </c>
      <c r="D61" s="33">
        <v>20807524.899999999</v>
      </c>
      <c r="E61" s="33">
        <v>17354466.289999999</v>
      </c>
      <c r="F61" s="33">
        <v>12045961.109999999</v>
      </c>
      <c r="G61" s="33">
        <v>18658820.289999999</v>
      </c>
      <c r="H61" s="33">
        <v>41043318.560000002</v>
      </c>
      <c r="I61" s="33">
        <v>15684230.949999999</v>
      </c>
      <c r="J61" s="33">
        <v>13637554.4</v>
      </c>
      <c r="K61" s="33">
        <v>16406306.369999999</v>
      </c>
      <c r="L61" s="33">
        <v>13657074.439999999</v>
      </c>
      <c r="M61" s="33">
        <v>14751879.390000001</v>
      </c>
      <c r="N61" s="33">
        <v>12289311.93</v>
      </c>
      <c r="O61" s="33">
        <v>9045528.2100000009</v>
      </c>
      <c r="P61" s="33">
        <v>10201858.869999999</v>
      </c>
      <c r="Q61" s="33">
        <v>10201858.869999999</v>
      </c>
    </row>
    <row r="62" spans="1:17" ht="15.6" x14ac:dyDescent="0.3">
      <c r="A62" s="1" t="str">
        <f t="shared" si="1"/>
        <v>235</v>
      </c>
      <c r="B62" s="101">
        <v>9235000</v>
      </c>
      <c r="C62" s="33" t="s">
        <v>129</v>
      </c>
      <c r="D62" s="33">
        <v>114803917.33</v>
      </c>
      <c r="E62" s="33">
        <v>116588139.98999999</v>
      </c>
      <c r="F62" s="33">
        <v>118062442.48</v>
      </c>
      <c r="G62" s="33">
        <v>119418997.5</v>
      </c>
      <c r="H62" s="33">
        <v>120370885.06</v>
      </c>
      <c r="I62" s="33">
        <v>121826567.34999999</v>
      </c>
      <c r="J62" s="33">
        <v>122838705.41</v>
      </c>
      <c r="K62" s="33">
        <v>123592240.5</v>
      </c>
      <c r="L62" s="33">
        <v>124815484.29000001</v>
      </c>
      <c r="M62" s="33">
        <v>118650839.42</v>
      </c>
      <c r="N62" s="33">
        <v>118833528.97</v>
      </c>
      <c r="O62" s="33">
        <v>120058043.37</v>
      </c>
      <c r="P62" s="33">
        <v>120634376.44</v>
      </c>
      <c r="Q62" s="33">
        <v>120634376.44</v>
      </c>
    </row>
    <row r="63" spans="1:17" ht="15.6" x14ac:dyDescent="0.3">
      <c r="A63" s="1" t="str">
        <f t="shared" si="1"/>
        <v>236</v>
      </c>
      <c r="B63" s="101">
        <v>9236000</v>
      </c>
      <c r="C63" s="33" t="s">
        <v>130</v>
      </c>
      <c r="D63" s="33">
        <v>9718285.8000000007</v>
      </c>
      <c r="E63" s="33">
        <v>10537480.84</v>
      </c>
      <c r="F63" s="33">
        <v>20804548.300000001</v>
      </c>
      <c r="G63" s="33">
        <v>18441952.710000001</v>
      </c>
      <c r="H63" s="33">
        <v>18427966.870000001</v>
      </c>
      <c r="I63" s="33">
        <v>46598712.640000001</v>
      </c>
      <c r="J63" s="33">
        <v>36373954.060000002</v>
      </c>
      <c r="K63" s="33">
        <v>67894407.950000003</v>
      </c>
      <c r="L63" s="33">
        <v>90485218.010000005</v>
      </c>
      <c r="M63" s="33">
        <v>80643858.879999995</v>
      </c>
      <c r="N63" s="33">
        <v>100970601.20999999</v>
      </c>
      <c r="O63" s="33">
        <v>35017802.909999996</v>
      </c>
      <c r="P63" s="33">
        <v>11208630.720000001</v>
      </c>
      <c r="Q63" s="33">
        <v>11208630.720000001</v>
      </c>
    </row>
    <row r="64" spans="1:17" ht="15.6" x14ac:dyDescent="0.3">
      <c r="A64" s="1" t="str">
        <f t="shared" si="1"/>
        <v>237</v>
      </c>
      <c r="B64" s="101">
        <v>9237000</v>
      </c>
      <c r="C64" s="33" t="s">
        <v>131</v>
      </c>
      <c r="D64" s="33">
        <v>25147687</v>
      </c>
      <c r="E64" s="33">
        <v>29579958.100000001</v>
      </c>
      <c r="F64" s="33">
        <v>42996387.450000003</v>
      </c>
      <c r="G64" s="33">
        <v>45090694.18</v>
      </c>
      <c r="H64" s="33">
        <v>58629433.130000003</v>
      </c>
      <c r="I64" s="33">
        <v>44652349.479999997</v>
      </c>
      <c r="J64" s="33">
        <v>30525382.07</v>
      </c>
      <c r="K64" s="33">
        <v>30867957</v>
      </c>
      <c r="L64" s="33">
        <v>44358318.969999999</v>
      </c>
      <c r="M64" s="33">
        <v>46029324.390000001</v>
      </c>
      <c r="N64" s="33">
        <v>59508835.460000001</v>
      </c>
      <c r="O64" s="33">
        <v>45417124.710000001</v>
      </c>
      <c r="P64" s="33">
        <v>28439716.84</v>
      </c>
      <c r="Q64" s="33">
        <v>28439716.84</v>
      </c>
    </row>
    <row r="65" spans="1:17" ht="15.6" x14ac:dyDescent="0.3">
      <c r="A65" s="1" t="str">
        <f t="shared" si="1"/>
        <v>238</v>
      </c>
      <c r="B65" s="101">
        <v>9238000</v>
      </c>
      <c r="C65" s="33" t="s">
        <v>132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169965146</v>
      </c>
      <c r="P65" s="33">
        <v>0</v>
      </c>
      <c r="Q65" s="33">
        <v>0</v>
      </c>
    </row>
    <row r="66" spans="1:17" ht="15.6" x14ac:dyDescent="0.3">
      <c r="A66" s="1" t="str">
        <f t="shared" si="1"/>
        <v>241</v>
      </c>
      <c r="B66" s="101">
        <v>9241000</v>
      </c>
      <c r="C66" s="33" t="s">
        <v>133</v>
      </c>
      <c r="D66" s="33">
        <v>8273463.1600000001</v>
      </c>
      <c r="E66" s="33">
        <v>4961295.3600000003</v>
      </c>
      <c r="F66" s="33">
        <v>6336609.8700000001</v>
      </c>
      <c r="G66" s="33">
        <v>5900965.9100000001</v>
      </c>
      <c r="H66" s="33">
        <v>7520179.71</v>
      </c>
      <c r="I66" s="33">
        <v>9794711.0899999999</v>
      </c>
      <c r="J66" s="33">
        <v>12497076.800000001</v>
      </c>
      <c r="K66" s="33">
        <v>11953788.82</v>
      </c>
      <c r="L66" s="33">
        <v>12378407.890000001</v>
      </c>
      <c r="M66" s="33">
        <v>12634688.08</v>
      </c>
      <c r="N66" s="33">
        <v>10294784.6</v>
      </c>
      <c r="O66" s="33">
        <v>10084166.130000001</v>
      </c>
      <c r="P66" s="33">
        <v>10948055.890000001</v>
      </c>
      <c r="Q66" s="33">
        <v>10948055.890000001</v>
      </c>
    </row>
    <row r="67" spans="1:17" ht="15.6" x14ac:dyDescent="0.3">
      <c r="A67" s="1" t="str">
        <f t="shared" si="1"/>
        <v>242</v>
      </c>
      <c r="B67" s="101">
        <v>9242000</v>
      </c>
      <c r="C67" s="33" t="s">
        <v>134</v>
      </c>
      <c r="D67" s="33">
        <v>46244545.740000002</v>
      </c>
      <c r="E67" s="33">
        <v>46247382.82</v>
      </c>
      <c r="F67" s="33">
        <v>46337225.619999997</v>
      </c>
      <c r="G67" s="33">
        <v>44351323.100000001</v>
      </c>
      <c r="H67" s="33">
        <v>44428639.590000004</v>
      </c>
      <c r="I67" s="33">
        <v>44481906.789999999</v>
      </c>
      <c r="J67" s="33">
        <v>45033915.329999998</v>
      </c>
      <c r="K67" s="33">
        <v>44718948.270000003</v>
      </c>
      <c r="L67" s="33">
        <v>44677947.450000003</v>
      </c>
      <c r="M67" s="33">
        <v>40212255.159999996</v>
      </c>
      <c r="N67" s="33">
        <v>40000504.649999999</v>
      </c>
      <c r="O67" s="33">
        <v>39902357.890000001</v>
      </c>
      <c r="P67" s="33">
        <v>39977160.109999999</v>
      </c>
      <c r="Q67" s="33">
        <v>39977160.109999999</v>
      </c>
    </row>
    <row r="68" spans="1:17" ht="15.6" x14ac:dyDescent="0.3">
      <c r="A68" s="1" t="str">
        <f t="shared" si="1"/>
        <v>243</v>
      </c>
      <c r="B68" s="101">
        <v>9243000</v>
      </c>
      <c r="C68" s="33" t="s">
        <v>135</v>
      </c>
      <c r="D68" s="33">
        <v>2116732.13</v>
      </c>
      <c r="E68" s="33">
        <v>2116732.13</v>
      </c>
      <c r="F68" s="33">
        <v>2116732.13</v>
      </c>
      <c r="G68" s="33">
        <v>2328767.4900000002</v>
      </c>
      <c r="H68" s="33">
        <v>2328767.4900000002</v>
      </c>
      <c r="I68" s="33">
        <v>2328767.4900000002</v>
      </c>
      <c r="J68" s="33">
        <v>2355008.7000000002</v>
      </c>
      <c r="K68" s="33">
        <v>2355008.7000000002</v>
      </c>
      <c r="L68" s="33">
        <v>2355008.7000000002</v>
      </c>
      <c r="M68" s="33">
        <v>2381348.7999999998</v>
      </c>
      <c r="N68" s="33">
        <v>2381348.7999999998</v>
      </c>
      <c r="O68" s="33">
        <v>2381348.7999999998</v>
      </c>
      <c r="P68" s="33">
        <v>2408283.37</v>
      </c>
      <c r="Q68" s="33">
        <v>2408283.37</v>
      </c>
    </row>
    <row r="69" spans="1:17" ht="15.6" x14ac:dyDescent="0.3">
      <c r="A69" s="1" t="str">
        <f t="shared" si="1"/>
        <v>245</v>
      </c>
      <c r="B69" s="101">
        <v>9245000</v>
      </c>
      <c r="C69" s="33" t="s">
        <v>136</v>
      </c>
      <c r="D69" s="33">
        <v>1490119.05</v>
      </c>
      <c r="E69" s="33">
        <v>3080248.11</v>
      </c>
      <c r="F69" s="33">
        <v>2972674.16</v>
      </c>
      <c r="G69" s="33">
        <v>1079010.74</v>
      </c>
      <c r="H69" s="33">
        <v>95153.88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</row>
    <row r="70" spans="1:17" ht="15.6" x14ac:dyDescent="0.3">
      <c r="A70" s="1" t="str">
        <f t="shared" si="1"/>
        <v>253</v>
      </c>
      <c r="B70" s="101">
        <v>9253000</v>
      </c>
      <c r="C70" s="33" t="s">
        <v>137</v>
      </c>
      <c r="D70" s="33">
        <v>14644478.880000001</v>
      </c>
      <c r="E70" s="33">
        <v>15997391.01</v>
      </c>
      <c r="F70" s="33">
        <v>17112836.149999999</v>
      </c>
      <c r="G70" s="33">
        <v>13930392.67</v>
      </c>
      <c r="H70" s="33">
        <v>23578525.800000001</v>
      </c>
      <c r="I70" s="33">
        <v>16322578.300000001</v>
      </c>
      <c r="J70" s="33">
        <v>18817331.100000001</v>
      </c>
      <c r="K70" s="33">
        <v>30678873.940000001</v>
      </c>
      <c r="L70" s="33">
        <v>22773256.420000002</v>
      </c>
      <c r="M70" s="33">
        <v>25243088.82</v>
      </c>
      <c r="N70" s="33">
        <v>26368637.579999998</v>
      </c>
      <c r="O70" s="33">
        <v>27616856.260000002</v>
      </c>
      <c r="P70" s="33">
        <v>30209508.5</v>
      </c>
      <c r="Q70" s="33">
        <v>30209508.5</v>
      </c>
    </row>
    <row r="71" spans="1:17" ht="15.6" x14ac:dyDescent="0.3">
      <c r="A71" s="1" t="str">
        <f t="shared" si="1"/>
        <v>254</v>
      </c>
      <c r="B71" s="101">
        <v>9254000</v>
      </c>
      <c r="C71" s="33" t="s">
        <v>138</v>
      </c>
      <c r="D71" s="33">
        <v>549808332.34000003</v>
      </c>
      <c r="E71" s="33">
        <v>545655034.02999997</v>
      </c>
      <c r="F71" s="33">
        <v>541844560.13</v>
      </c>
      <c r="G71" s="33">
        <v>541917869.98000002</v>
      </c>
      <c r="H71" s="33">
        <v>539329595.33000004</v>
      </c>
      <c r="I71" s="33">
        <v>537026022.88999999</v>
      </c>
      <c r="J71" s="33">
        <v>532728373.27999997</v>
      </c>
      <c r="K71" s="33">
        <v>532692300.54000002</v>
      </c>
      <c r="L71" s="33">
        <v>531451949.94999999</v>
      </c>
      <c r="M71" s="33">
        <v>525038137.13</v>
      </c>
      <c r="N71" s="33">
        <v>522219417.10000002</v>
      </c>
      <c r="O71" s="33">
        <v>518051448.56999999</v>
      </c>
      <c r="P71" s="33">
        <v>523312089.22000003</v>
      </c>
      <c r="Q71" s="33">
        <v>523312089.22000003</v>
      </c>
    </row>
    <row r="72" spans="1:17" ht="15.6" x14ac:dyDescent="0.3">
      <c r="A72" s="1" t="str">
        <f t="shared" si="1"/>
        <v>255</v>
      </c>
      <c r="B72" s="101">
        <v>9255000</v>
      </c>
      <c r="C72" s="33" t="s">
        <v>139</v>
      </c>
      <c r="D72" s="33">
        <v>243216489.00999999</v>
      </c>
      <c r="E72" s="33">
        <v>242671624.88</v>
      </c>
      <c r="F72" s="33">
        <v>242126760.71000001</v>
      </c>
      <c r="G72" s="33">
        <v>242663723.19</v>
      </c>
      <c r="H72" s="33">
        <v>241762452.53</v>
      </c>
      <c r="I72" s="33">
        <v>241085856.94999999</v>
      </c>
      <c r="J72" s="33">
        <v>240445384.94999999</v>
      </c>
      <c r="K72" s="33">
        <v>239775624.40000001</v>
      </c>
      <c r="L72" s="33">
        <v>239108694.09999999</v>
      </c>
      <c r="M72" s="33">
        <v>238439404.78999999</v>
      </c>
      <c r="N72" s="33">
        <v>237770115.56</v>
      </c>
      <c r="O72" s="33">
        <v>237496678.25999999</v>
      </c>
      <c r="P72" s="33">
        <v>237151599.27000001</v>
      </c>
      <c r="Q72" s="33">
        <v>237151599.27000001</v>
      </c>
    </row>
    <row r="73" spans="1:17" ht="15.6" x14ac:dyDescent="0.3">
      <c r="A73" s="1" t="str">
        <f t="shared" si="1"/>
        <v>256</v>
      </c>
      <c r="B73" s="101">
        <v>9256000</v>
      </c>
      <c r="C73" s="33" t="s">
        <v>140</v>
      </c>
      <c r="D73" s="33">
        <v>-7876.12</v>
      </c>
      <c r="E73" s="33">
        <v>-7876.12</v>
      </c>
      <c r="F73" s="33">
        <v>-7876.12</v>
      </c>
      <c r="G73" s="33">
        <v>-7876.12</v>
      </c>
      <c r="H73" s="33">
        <v>-7876.12</v>
      </c>
      <c r="I73" s="33">
        <v>-7876.12</v>
      </c>
      <c r="J73" s="33">
        <v>-7876.12</v>
      </c>
      <c r="K73" s="33">
        <v>-7876.12</v>
      </c>
      <c r="L73" s="33">
        <v>-7876.12</v>
      </c>
      <c r="M73" s="33">
        <v>-7876.12</v>
      </c>
      <c r="N73" s="33">
        <v>-7876.12</v>
      </c>
      <c r="O73" s="33">
        <v>-7876.12</v>
      </c>
      <c r="P73" s="33">
        <v>-7876.12</v>
      </c>
      <c r="Q73" s="33">
        <v>-7876.12</v>
      </c>
    </row>
    <row r="74" spans="1:17" ht="15.6" x14ac:dyDescent="0.3">
      <c r="A74" s="1" t="str">
        <f t="shared" si="1"/>
        <v>281</v>
      </c>
      <c r="B74" s="101">
        <v>9281000</v>
      </c>
      <c r="C74" s="33" t="s">
        <v>141</v>
      </c>
      <c r="D74" s="33">
        <v>52270668.340000004</v>
      </c>
      <c r="E74" s="33">
        <v>52376513.880000003</v>
      </c>
      <c r="F74" s="33">
        <v>52475034.630000003</v>
      </c>
      <c r="G74" s="33">
        <v>52579695.039999999</v>
      </c>
      <c r="H74" s="33">
        <v>52682703.979999997</v>
      </c>
      <c r="I74" s="33">
        <v>52785712.909999996</v>
      </c>
      <c r="J74" s="33">
        <v>52944259.82</v>
      </c>
      <c r="K74" s="33">
        <v>53056525.090000004</v>
      </c>
      <c r="L74" s="33">
        <v>53169874.530000001</v>
      </c>
      <c r="M74" s="33">
        <v>53284958.689999998</v>
      </c>
      <c r="N74" s="33">
        <v>53397657.630000003</v>
      </c>
      <c r="O74" s="33">
        <v>54880950.289999999</v>
      </c>
      <c r="P74" s="33">
        <v>55086302.539999999</v>
      </c>
      <c r="Q74" s="33">
        <v>55086302.539999999</v>
      </c>
    </row>
    <row r="75" spans="1:17" ht="15.6" x14ac:dyDescent="0.3">
      <c r="A75" s="1" t="str">
        <f t="shared" si="1"/>
        <v>282</v>
      </c>
      <c r="B75" s="101">
        <v>9282000</v>
      </c>
      <c r="C75" s="33" t="s">
        <v>142</v>
      </c>
      <c r="D75" s="33">
        <v>1383921096.21</v>
      </c>
      <c r="E75" s="33">
        <v>1386062553.3199999</v>
      </c>
      <c r="F75" s="33">
        <v>1394473882.25</v>
      </c>
      <c r="G75" s="33">
        <v>1401537298.8199999</v>
      </c>
      <c r="H75" s="33">
        <v>1412656658.26</v>
      </c>
      <c r="I75" s="33">
        <v>1420620201.72</v>
      </c>
      <c r="J75" s="33">
        <v>1433400412.73</v>
      </c>
      <c r="K75" s="33">
        <v>1442823428.0599999</v>
      </c>
      <c r="L75" s="33">
        <v>1449445786.74</v>
      </c>
      <c r="M75" s="33">
        <v>1463500350.04</v>
      </c>
      <c r="N75" s="33">
        <v>1472352325.52</v>
      </c>
      <c r="O75" s="33">
        <v>1479534846.4000001</v>
      </c>
      <c r="P75" s="33">
        <v>1483702467.6700001</v>
      </c>
      <c r="Q75" s="33">
        <v>1483702467.6700001</v>
      </c>
    </row>
    <row r="76" spans="1:17" ht="15.6" x14ac:dyDescent="0.3">
      <c r="A76" s="1" t="str">
        <f t="shared" si="1"/>
        <v>283</v>
      </c>
      <c r="B76" s="101">
        <v>9283000</v>
      </c>
      <c r="C76" s="33" t="s">
        <v>143</v>
      </c>
      <c r="D76" s="33">
        <v>153945038.71000001</v>
      </c>
      <c r="E76" s="33">
        <v>147972010.41999999</v>
      </c>
      <c r="F76" s="33">
        <v>142458106.75999999</v>
      </c>
      <c r="G76" s="33">
        <v>147460153.87</v>
      </c>
      <c r="H76" s="33">
        <v>138959599.55000001</v>
      </c>
      <c r="I76" s="33">
        <v>129758770.77</v>
      </c>
      <c r="J76" s="33">
        <v>114948593.48</v>
      </c>
      <c r="K76" s="33">
        <v>103059559.48</v>
      </c>
      <c r="L76" s="33">
        <v>94695776.109999999</v>
      </c>
      <c r="M76" s="33">
        <v>78425306.010000005</v>
      </c>
      <c r="N76" s="33">
        <v>68491901.069999993</v>
      </c>
      <c r="O76" s="33">
        <v>61426077.780000001</v>
      </c>
      <c r="P76" s="33">
        <v>58119338.350000001</v>
      </c>
      <c r="Q76" s="33">
        <v>58119338.350000001</v>
      </c>
    </row>
    <row r="77" spans="1:17" ht="15.6" x14ac:dyDescent="0.3">
      <c r="A77" s="1" t="str">
        <f t="shared" ref="A77:A108" si="2">LEFT(RIGHT(B77,6),3)</f>
        <v>403</v>
      </c>
      <c r="B77" s="101">
        <v>9403000</v>
      </c>
      <c r="C77" s="33" t="s">
        <v>144</v>
      </c>
      <c r="D77" s="33">
        <v>30296392.239999998</v>
      </c>
      <c r="E77" s="33">
        <v>31832688.899999999</v>
      </c>
      <c r="F77" s="33">
        <v>31914955.629999999</v>
      </c>
      <c r="G77" s="33">
        <v>32075990.469999999</v>
      </c>
      <c r="H77" s="33">
        <v>32361565.600000001</v>
      </c>
      <c r="I77" s="33">
        <v>32364262.309999999</v>
      </c>
      <c r="J77" s="33">
        <v>32391448.449999999</v>
      </c>
      <c r="K77" s="33">
        <v>32621678.77</v>
      </c>
      <c r="L77" s="33">
        <v>32650065.359999999</v>
      </c>
      <c r="M77" s="33">
        <v>32723460.280000001</v>
      </c>
      <c r="N77" s="33">
        <v>32879707.280000001</v>
      </c>
      <c r="O77" s="33">
        <v>33089234.309999999</v>
      </c>
      <c r="P77" s="33">
        <v>33020537.760000002</v>
      </c>
      <c r="Q77" s="33">
        <v>389925595.12</v>
      </c>
    </row>
    <row r="78" spans="1:17" ht="15.6" x14ac:dyDescent="0.3">
      <c r="A78" s="1" t="str">
        <f t="shared" si="2"/>
        <v>404</v>
      </c>
      <c r="B78" s="101">
        <v>9404000</v>
      </c>
      <c r="C78" s="33" t="s">
        <v>145</v>
      </c>
      <c r="D78" s="33">
        <v>2530413.2999999998</v>
      </c>
      <c r="E78" s="33">
        <v>2593564.1</v>
      </c>
      <c r="F78" s="33">
        <v>2610764.67</v>
      </c>
      <c r="G78" s="33">
        <v>2602057.56</v>
      </c>
      <c r="H78" s="33">
        <v>2679159.65</v>
      </c>
      <c r="I78" s="33">
        <v>2678879.9300000002</v>
      </c>
      <c r="J78" s="33">
        <v>2682464.56</v>
      </c>
      <c r="K78" s="33">
        <v>2725971.96</v>
      </c>
      <c r="L78" s="33">
        <v>2750516.79</v>
      </c>
      <c r="M78" s="33">
        <v>2777191.03</v>
      </c>
      <c r="N78" s="33">
        <v>2760907.91</v>
      </c>
      <c r="O78" s="33">
        <v>2766616.34</v>
      </c>
      <c r="P78" s="33">
        <v>2765827.3</v>
      </c>
      <c r="Q78" s="33">
        <v>32393921.800000001</v>
      </c>
    </row>
    <row r="79" spans="1:17" ht="15.6" x14ac:dyDescent="0.3">
      <c r="A79" s="1" t="str">
        <f t="shared" si="2"/>
        <v>406</v>
      </c>
      <c r="B79" s="101">
        <v>9406000</v>
      </c>
      <c r="C79" s="33" t="s">
        <v>146</v>
      </c>
      <c r="D79" s="33">
        <v>15479.11</v>
      </c>
      <c r="E79" s="33">
        <v>15479.1</v>
      </c>
      <c r="F79" s="33">
        <v>15479.11</v>
      </c>
      <c r="G79" s="33">
        <v>15479.1</v>
      </c>
      <c r="H79" s="33">
        <v>15479.11</v>
      </c>
      <c r="I79" s="33">
        <v>15479.1</v>
      </c>
      <c r="J79" s="33">
        <v>15479.11</v>
      </c>
      <c r="K79" s="33">
        <v>15479.1</v>
      </c>
      <c r="L79" s="33">
        <v>15479.11</v>
      </c>
      <c r="M79" s="33">
        <v>15479.1</v>
      </c>
      <c r="N79" s="33">
        <v>15479.11</v>
      </c>
      <c r="O79" s="33">
        <v>15479.1</v>
      </c>
      <c r="P79" s="33">
        <v>15479.11</v>
      </c>
      <c r="Q79" s="33">
        <v>185749.26</v>
      </c>
    </row>
    <row r="80" spans="1:17" ht="15.6" x14ac:dyDescent="0.3">
      <c r="A80" s="1" t="str">
        <f t="shared" si="2"/>
        <v>407</v>
      </c>
      <c r="B80" s="101">
        <v>9407000</v>
      </c>
      <c r="C80" s="33" t="s">
        <v>147</v>
      </c>
      <c r="D80" s="33">
        <v>2425774.0800000001</v>
      </c>
      <c r="E80" s="33">
        <v>2598881.14</v>
      </c>
      <c r="F80" s="33">
        <v>2598881.14</v>
      </c>
      <c r="G80" s="33">
        <v>2598881.14</v>
      </c>
      <c r="H80" s="33">
        <v>2598881.14</v>
      </c>
      <c r="I80" s="33">
        <v>2598881.14</v>
      </c>
      <c r="J80" s="33">
        <v>2598881.14</v>
      </c>
      <c r="K80" s="33">
        <v>2598881.14</v>
      </c>
      <c r="L80" s="33">
        <v>2598881.14</v>
      </c>
      <c r="M80" s="33">
        <v>2598881.14</v>
      </c>
      <c r="N80" s="33">
        <v>2598881.14</v>
      </c>
      <c r="O80" s="33">
        <v>2598881.14</v>
      </c>
      <c r="P80" s="33">
        <v>2598881.23</v>
      </c>
      <c r="Q80" s="33">
        <v>31186573.77</v>
      </c>
    </row>
    <row r="81" spans="1:17" ht="15.6" x14ac:dyDescent="0.3">
      <c r="A81" s="1" t="str">
        <f t="shared" si="2"/>
        <v>407</v>
      </c>
      <c r="B81" s="101">
        <v>9407300</v>
      </c>
      <c r="C81" s="33" t="s">
        <v>148</v>
      </c>
      <c r="D81" s="33">
        <v>19255652.309999999</v>
      </c>
      <c r="E81" s="33">
        <v>18971483.75</v>
      </c>
      <c r="F81" s="33">
        <v>26247439.440000001</v>
      </c>
      <c r="G81" s="33">
        <v>26595358.699999999</v>
      </c>
      <c r="H81" s="33">
        <v>39619849.619999997</v>
      </c>
      <c r="I81" s="33">
        <v>40205961.710000001</v>
      </c>
      <c r="J81" s="33">
        <v>50009902.880000003</v>
      </c>
      <c r="K81" s="33">
        <v>54289670.469999999</v>
      </c>
      <c r="L81" s="33">
        <v>52292507.43</v>
      </c>
      <c r="M81" s="33">
        <v>61485785.5</v>
      </c>
      <c r="N81" s="33">
        <v>46580907.759999998</v>
      </c>
      <c r="O81" s="33">
        <v>36635350.229999997</v>
      </c>
      <c r="P81" s="33">
        <v>37331521.960000001</v>
      </c>
      <c r="Q81" s="33">
        <v>490265739.44999999</v>
      </c>
    </row>
    <row r="82" spans="1:17" ht="15.6" x14ac:dyDescent="0.3">
      <c r="A82" s="1" t="str">
        <f t="shared" si="2"/>
        <v>407</v>
      </c>
      <c r="B82" s="101">
        <v>9407400</v>
      </c>
      <c r="C82" s="33" t="s">
        <v>149</v>
      </c>
      <c r="D82" s="33">
        <v>-39524182</v>
      </c>
      <c r="E82" s="33">
        <v>-3553494</v>
      </c>
      <c r="F82" s="33">
        <v>-4161709</v>
      </c>
      <c r="G82" s="33">
        <v>-3116718</v>
      </c>
      <c r="H82" s="33">
        <v>-3377798</v>
      </c>
      <c r="I82" s="33">
        <v>-2372101</v>
      </c>
      <c r="J82" s="33">
        <v>-1869834</v>
      </c>
      <c r="K82" s="33">
        <v>-1758728</v>
      </c>
      <c r="L82" s="33">
        <v>-1936212</v>
      </c>
      <c r="M82" s="33">
        <v>-1929175</v>
      </c>
      <c r="N82" s="33">
        <v>-2187598</v>
      </c>
      <c r="O82" s="33">
        <v>-4584150</v>
      </c>
      <c r="P82" s="33">
        <v>-5355537</v>
      </c>
      <c r="Q82" s="33">
        <v>-36203054</v>
      </c>
    </row>
    <row r="83" spans="1:17" ht="15.6" x14ac:dyDescent="0.3">
      <c r="A83" s="1" t="str">
        <f t="shared" si="2"/>
        <v>408</v>
      </c>
      <c r="B83" s="101">
        <v>9408100</v>
      </c>
      <c r="C83" s="33" t="s">
        <v>150</v>
      </c>
      <c r="D83" s="33">
        <v>18698537.859999999</v>
      </c>
      <c r="E83" s="33">
        <v>17928304.77</v>
      </c>
      <c r="F83" s="33">
        <v>16761712.32</v>
      </c>
      <c r="G83" s="33">
        <v>17028462.859999999</v>
      </c>
      <c r="H83" s="33">
        <v>18642490.469999999</v>
      </c>
      <c r="I83" s="33">
        <v>19152215.420000002</v>
      </c>
      <c r="J83" s="33">
        <v>20247347.039999999</v>
      </c>
      <c r="K83" s="33">
        <v>22039740.859999999</v>
      </c>
      <c r="L83" s="33">
        <v>21950102.68</v>
      </c>
      <c r="M83" s="33">
        <v>22575960.039999999</v>
      </c>
      <c r="N83" s="33">
        <v>20153735.780000001</v>
      </c>
      <c r="O83" s="33">
        <v>18699687.940000001</v>
      </c>
      <c r="P83" s="33">
        <v>17618844.870000001</v>
      </c>
      <c r="Q83" s="33">
        <v>232798605.05000001</v>
      </c>
    </row>
    <row r="84" spans="1:17" ht="15.6" x14ac:dyDescent="0.3">
      <c r="A84" s="1" t="str">
        <f t="shared" si="2"/>
        <v>408</v>
      </c>
      <c r="B84" s="101">
        <v>9408200</v>
      </c>
      <c r="C84" s="33" t="s">
        <v>151</v>
      </c>
      <c r="D84" s="33">
        <v>9000</v>
      </c>
      <c r="E84" s="33">
        <v>9000</v>
      </c>
      <c r="F84" s="33">
        <v>9000</v>
      </c>
      <c r="G84" s="33">
        <v>9000</v>
      </c>
      <c r="H84" s="33">
        <v>9000</v>
      </c>
      <c r="I84" s="33">
        <v>9000</v>
      </c>
      <c r="J84" s="33">
        <v>9000</v>
      </c>
      <c r="K84" s="33">
        <v>9000</v>
      </c>
      <c r="L84" s="33">
        <v>9000</v>
      </c>
      <c r="M84" s="33">
        <v>9000</v>
      </c>
      <c r="N84" s="33">
        <v>11443.71</v>
      </c>
      <c r="O84" s="33">
        <v>12247.56</v>
      </c>
      <c r="P84" s="33">
        <v>35543.480000000003</v>
      </c>
      <c r="Q84" s="33">
        <v>140234.75</v>
      </c>
    </row>
    <row r="85" spans="1:17" ht="15.6" x14ac:dyDescent="0.3">
      <c r="A85" s="1" t="str">
        <f t="shared" si="2"/>
        <v>409</v>
      </c>
      <c r="B85" s="101">
        <v>9409100</v>
      </c>
      <c r="C85" s="33" t="s">
        <v>152</v>
      </c>
      <c r="D85" s="33">
        <v>-17323226.649999999</v>
      </c>
      <c r="E85" s="33">
        <v>4305517.21</v>
      </c>
      <c r="F85" s="33">
        <v>4126546.42</v>
      </c>
      <c r="G85" s="33">
        <v>-7451063.6299999999</v>
      </c>
      <c r="H85" s="33">
        <v>11325693.82</v>
      </c>
      <c r="I85" s="33">
        <v>17507280.25</v>
      </c>
      <c r="J85" s="33">
        <v>10911848.34</v>
      </c>
      <c r="K85" s="33">
        <v>24338550.600000001</v>
      </c>
      <c r="L85" s="33">
        <v>15809694.75</v>
      </c>
      <c r="M85" s="33">
        <v>7147001.2699999996</v>
      </c>
      <c r="N85" s="33">
        <v>15577547.26</v>
      </c>
      <c r="O85" s="33">
        <v>5980413.0300000003</v>
      </c>
      <c r="P85" s="33">
        <v>-16500875.68</v>
      </c>
      <c r="Q85" s="33">
        <v>93078153.640000001</v>
      </c>
    </row>
    <row r="86" spans="1:17" ht="15.6" x14ac:dyDescent="0.3">
      <c r="A86" s="1" t="str">
        <f t="shared" si="2"/>
        <v>409</v>
      </c>
      <c r="B86" s="101">
        <v>9409200</v>
      </c>
      <c r="C86" s="33" t="s">
        <v>153</v>
      </c>
      <c r="D86" s="33">
        <v>2938727.19</v>
      </c>
      <c r="E86" s="33">
        <v>124007.94</v>
      </c>
      <c r="F86" s="33">
        <v>133273.89000000001</v>
      </c>
      <c r="G86" s="33">
        <v>153672.82</v>
      </c>
      <c r="H86" s="33">
        <v>134592.29999999999</v>
      </c>
      <c r="I86" s="33">
        <v>103494.93</v>
      </c>
      <c r="J86" s="33">
        <v>176809.04</v>
      </c>
      <c r="K86" s="33">
        <v>114134.25</v>
      </c>
      <c r="L86" s="33">
        <v>-159263.24</v>
      </c>
      <c r="M86" s="33">
        <v>405060.07</v>
      </c>
      <c r="N86" s="33">
        <v>19011.71</v>
      </c>
      <c r="O86" s="33">
        <v>96882.28</v>
      </c>
      <c r="P86" s="33">
        <v>14645575.529999999</v>
      </c>
      <c r="Q86" s="33">
        <v>15947251.52</v>
      </c>
    </row>
    <row r="87" spans="1:17" ht="15.6" x14ac:dyDescent="0.3">
      <c r="A87" s="1" t="str">
        <f t="shared" si="2"/>
        <v>410</v>
      </c>
      <c r="B87" s="101">
        <v>9410100</v>
      </c>
      <c r="C87" s="33" t="s">
        <v>154</v>
      </c>
      <c r="D87" s="33">
        <v>118212102.69</v>
      </c>
      <c r="E87" s="33">
        <v>12540252.789999999</v>
      </c>
      <c r="F87" s="33">
        <v>11538419.99</v>
      </c>
      <c r="G87" s="33">
        <v>28064469.989999998</v>
      </c>
      <c r="H87" s="33">
        <v>13797952.859999999</v>
      </c>
      <c r="I87" s="33">
        <v>12193366.779999999</v>
      </c>
      <c r="J87" s="33">
        <v>25794511.289999999</v>
      </c>
      <c r="K87" s="33">
        <v>13025156.83</v>
      </c>
      <c r="L87" s="33">
        <v>22017393.449999999</v>
      </c>
      <c r="M87" s="33">
        <v>29713111.440000001</v>
      </c>
      <c r="N87" s="33">
        <v>13229395.84</v>
      </c>
      <c r="O87" s="33">
        <v>94457471.549999997</v>
      </c>
      <c r="P87" s="33">
        <v>28220711.41</v>
      </c>
      <c r="Q87" s="33">
        <v>304592214.22000003</v>
      </c>
    </row>
    <row r="88" spans="1:17" ht="15.6" x14ac:dyDescent="0.3">
      <c r="A88" s="1" t="str">
        <f t="shared" si="2"/>
        <v>410</v>
      </c>
      <c r="B88" s="101">
        <v>9410200</v>
      </c>
      <c r="C88" s="33" t="s">
        <v>155</v>
      </c>
      <c r="D88" s="33">
        <v>124.73</v>
      </c>
      <c r="E88" s="33">
        <v>33.619999999999997</v>
      </c>
      <c r="F88" s="33">
        <v>5775.11</v>
      </c>
      <c r="G88" s="33">
        <v>413.34</v>
      </c>
      <c r="H88" s="33">
        <v>8572.1299999999992</v>
      </c>
      <c r="I88" s="33">
        <v>253.52</v>
      </c>
      <c r="J88" s="33">
        <v>466.16</v>
      </c>
      <c r="K88" s="33">
        <v>3612.34</v>
      </c>
      <c r="L88" s="33">
        <v>1364.72</v>
      </c>
      <c r="M88" s="33">
        <v>2662.15</v>
      </c>
      <c r="N88" s="33">
        <v>3836.21</v>
      </c>
      <c r="O88" s="33">
        <v>3477.78</v>
      </c>
      <c r="P88" s="33">
        <v>243.06</v>
      </c>
      <c r="Q88" s="33">
        <v>30710.14</v>
      </c>
    </row>
    <row r="89" spans="1:17" ht="15.6" x14ac:dyDescent="0.3">
      <c r="A89" s="1" t="str">
        <f t="shared" si="2"/>
        <v>411</v>
      </c>
      <c r="B89" s="101">
        <v>9411100</v>
      </c>
      <c r="C89" s="33" t="s">
        <v>156</v>
      </c>
      <c r="D89" s="33">
        <v>-49318908.75</v>
      </c>
      <c r="E89" s="33">
        <v>-10182985.49</v>
      </c>
      <c r="F89" s="33">
        <v>-12693600.33</v>
      </c>
      <c r="G89" s="33">
        <v>-14883177.75</v>
      </c>
      <c r="H89" s="33">
        <v>-18497308.859999999</v>
      </c>
      <c r="I89" s="33">
        <v>-20229978.77</v>
      </c>
      <c r="J89" s="33">
        <v>-27613479.010000002</v>
      </c>
      <c r="K89" s="33">
        <v>-23188722.609999999</v>
      </c>
      <c r="L89" s="33">
        <v>-21586124.399999999</v>
      </c>
      <c r="M89" s="33">
        <v>-33383298.84</v>
      </c>
      <c r="N89" s="33">
        <v>-20740768.82</v>
      </c>
      <c r="O89" s="33">
        <v>-98684384.379999995</v>
      </c>
      <c r="P89" s="33">
        <v>-18696371.210000001</v>
      </c>
      <c r="Q89" s="33">
        <v>-320380200.47000003</v>
      </c>
    </row>
    <row r="90" spans="1:17" ht="15.6" x14ac:dyDescent="0.3">
      <c r="A90" s="1" t="str">
        <f t="shared" si="2"/>
        <v>411</v>
      </c>
      <c r="B90" s="101">
        <v>9411200</v>
      </c>
      <c r="C90" s="33" t="s">
        <v>157</v>
      </c>
      <c r="D90" s="33">
        <v>-2861.9</v>
      </c>
      <c r="E90" s="33">
        <v>-771.33</v>
      </c>
      <c r="F90" s="33">
        <v>-251.71</v>
      </c>
      <c r="G90" s="33">
        <v>-9483.4699999999993</v>
      </c>
      <c r="H90" s="33">
        <v>-373.62</v>
      </c>
      <c r="I90" s="33">
        <v>-11.05</v>
      </c>
      <c r="J90" s="33">
        <v>-10695.39</v>
      </c>
      <c r="K90" s="33">
        <v>-157.44</v>
      </c>
      <c r="L90" s="33">
        <v>-59.48</v>
      </c>
      <c r="M90" s="33">
        <v>-116.03</v>
      </c>
      <c r="N90" s="33">
        <v>-167.2</v>
      </c>
      <c r="O90" s="33">
        <v>-6078.9</v>
      </c>
      <c r="P90" s="33">
        <v>-5576.63</v>
      </c>
      <c r="Q90" s="33">
        <v>-33742.25</v>
      </c>
    </row>
    <row r="91" spans="1:17" ht="15.6" x14ac:dyDescent="0.3">
      <c r="A91" s="1" t="str">
        <f t="shared" si="2"/>
        <v>411</v>
      </c>
      <c r="B91" s="101">
        <v>9411400</v>
      </c>
      <c r="C91" s="33" t="s">
        <v>158</v>
      </c>
      <c r="D91" s="33">
        <v>-59725891.899999999</v>
      </c>
      <c r="E91" s="33">
        <v>-544862.68999999994</v>
      </c>
      <c r="F91" s="33">
        <v>-544862.73</v>
      </c>
      <c r="G91" s="33">
        <v>536963.93000000005</v>
      </c>
      <c r="H91" s="33">
        <v>-901269.22</v>
      </c>
      <c r="I91" s="33">
        <v>-676594.14</v>
      </c>
      <c r="J91" s="33">
        <v>-640470.56000000006</v>
      </c>
      <c r="K91" s="33">
        <v>-669759.11</v>
      </c>
      <c r="L91" s="33">
        <v>-666928.86</v>
      </c>
      <c r="M91" s="33">
        <v>-669287.86</v>
      </c>
      <c r="N91" s="33">
        <v>-669287.79</v>
      </c>
      <c r="O91" s="33">
        <v>-273435.86</v>
      </c>
      <c r="P91" s="33">
        <v>-345077.55</v>
      </c>
      <c r="Q91" s="33">
        <v>-6064872.4400000004</v>
      </c>
    </row>
    <row r="92" spans="1:17" ht="15.6" x14ac:dyDescent="0.3">
      <c r="A92" s="1" t="str">
        <f t="shared" si="2"/>
        <v>411</v>
      </c>
      <c r="B92" s="101">
        <v>9411500</v>
      </c>
      <c r="C92" s="33" t="s">
        <v>159</v>
      </c>
      <c r="D92" s="33">
        <v>-1.44</v>
      </c>
      <c r="E92" s="33">
        <v>-1.44</v>
      </c>
      <c r="F92" s="33">
        <v>-1.44</v>
      </c>
      <c r="G92" s="33">
        <v>-1.45</v>
      </c>
      <c r="H92" s="33">
        <v>-1.44</v>
      </c>
      <c r="I92" s="33">
        <v>-1.44</v>
      </c>
      <c r="J92" s="33">
        <v>-1.44</v>
      </c>
      <c r="K92" s="33">
        <v>-1.44</v>
      </c>
      <c r="L92" s="33">
        <v>-1.44</v>
      </c>
      <c r="M92" s="33">
        <v>-1.45</v>
      </c>
      <c r="N92" s="33">
        <v>-1.44</v>
      </c>
      <c r="O92" s="33">
        <v>-1.44</v>
      </c>
      <c r="P92" s="33">
        <v>-1.44</v>
      </c>
      <c r="Q92" s="33">
        <v>-17.3</v>
      </c>
    </row>
    <row r="93" spans="1:17" ht="15.6" x14ac:dyDescent="0.3">
      <c r="A93" s="1" t="str">
        <f t="shared" si="2"/>
        <v>411</v>
      </c>
      <c r="B93" s="101">
        <v>9411800</v>
      </c>
      <c r="C93" s="33" t="s">
        <v>160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53.4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1216800</v>
      </c>
      <c r="P93" s="33">
        <v>2256347.85</v>
      </c>
      <c r="Q93" s="33">
        <v>3473201.25</v>
      </c>
    </row>
    <row r="94" spans="1:17" ht="15.6" x14ac:dyDescent="0.3">
      <c r="A94" s="1" t="str">
        <f t="shared" si="2"/>
        <v>415</v>
      </c>
      <c r="B94" s="101">
        <v>9415000</v>
      </c>
      <c r="C94" s="33" t="s">
        <v>161</v>
      </c>
      <c r="D94" s="33">
        <v>1204234.01</v>
      </c>
      <c r="E94" s="33">
        <v>494448.66</v>
      </c>
      <c r="F94" s="33">
        <v>507028.47999999998</v>
      </c>
      <c r="G94" s="33">
        <v>488841.56</v>
      </c>
      <c r="H94" s="33">
        <v>489419.42</v>
      </c>
      <c r="I94" s="33">
        <v>1352439.6</v>
      </c>
      <c r="J94" s="33">
        <v>491966.86</v>
      </c>
      <c r="K94" s="33">
        <v>493308.41</v>
      </c>
      <c r="L94" s="33">
        <v>579713.74</v>
      </c>
      <c r="M94" s="33">
        <v>495289.12</v>
      </c>
      <c r="N94" s="33">
        <v>500074.87</v>
      </c>
      <c r="O94" s="33">
        <v>489905.32</v>
      </c>
      <c r="P94" s="33">
        <v>535852.80000000005</v>
      </c>
      <c r="Q94" s="33">
        <v>6918288.8399999999</v>
      </c>
    </row>
    <row r="95" spans="1:17" ht="15.6" x14ac:dyDescent="0.3">
      <c r="A95" s="1" t="str">
        <f t="shared" si="2"/>
        <v>416</v>
      </c>
      <c r="B95" s="101">
        <v>9416000</v>
      </c>
      <c r="C95" s="33" t="s">
        <v>162</v>
      </c>
      <c r="D95" s="33">
        <v>207847.86</v>
      </c>
      <c r="E95" s="33">
        <v>175124.92</v>
      </c>
      <c r="F95" s="33">
        <v>160778.09</v>
      </c>
      <c r="G95" s="33">
        <v>212878.66</v>
      </c>
      <c r="H95" s="33">
        <v>206619.48</v>
      </c>
      <c r="I95" s="33">
        <v>216661.61</v>
      </c>
      <c r="J95" s="33">
        <v>196864.32</v>
      </c>
      <c r="K95" s="33">
        <v>217184.32</v>
      </c>
      <c r="L95" s="33">
        <v>1554011.1</v>
      </c>
      <c r="M95" s="33">
        <v>184215.67999999999</v>
      </c>
      <c r="N95" s="33">
        <v>217452.29</v>
      </c>
      <c r="O95" s="33">
        <v>227443.45</v>
      </c>
      <c r="P95" s="33">
        <v>-1196506.8500000001</v>
      </c>
      <c r="Q95" s="33">
        <v>2372727.0699999998</v>
      </c>
    </row>
    <row r="96" spans="1:17" ht="15.6" x14ac:dyDescent="0.3">
      <c r="A96" s="1" t="str">
        <f t="shared" si="2"/>
        <v>418</v>
      </c>
      <c r="B96" s="101">
        <v>9418000</v>
      </c>
      <c r="C96" s="33" t="s">
        <v>163</v>
      </c>
      <c r="D96" s="33">
        <v>-5090.04</v>
      </c>
      <c r="E96" s="33">
        <v>-5090.04</v>
      </c>
      <c r="F96" s="33">
        <v>-5090.04</v>
      </c>
      <c r="G96" s="33">
        <v>-5090.04</v>
      </c>
      <c r="H96" s="33">
        <v>-5090.04</v>
      </c>
      <c r="I96" s="33">
        <v>-5090.04</v>
      </c>
      <c r="J96" s="33">
        <v>-5090.04</v>
      </c>
      <c r="K96" s="33">
        <v>-5090.04</v>
      </c>
      <c r="L96" s="33">
        <v>-5090.04</v>
      </c>
      <c r="M96" s="33">
        <v>-5090.04</v>
      </c>
      <c r="N96" s="33">
        <v>-5090.04</v>
      </c>
      <c r="O96" s="33">
        <v>-5090.04</v>
      </c>
      <c r="P96" s="33">
        <v>-5090.04</v>
      </c>
      <c r="Q96" s="33">
        <v>-61080.480000000003</v>
      </c>
    </row>
    <row r="97" spans="1:17" ht="15.6" x14ac:dyDescent="0.3">
      <c r="A97" s="1" t="str">
        <f t="shared" si="2"/>
        <v>419</v>
      </c>
      <c r="B97" s="101">
        <v>9419000</v>
      </c>
      <c r="C97" s="33" t="s">
        <v>164</v>
      </c>
      <c r="D97" s="33">
        <v>678361.98</v>
      </c>
      <c r="E97" s="33">
        <v>3461945.32</v>
      </c>
      <c r="F97" s="33">
        <v>3473085.33</v>
      </c>
      <c r="G97" s="33">
        <v>3733272.99</v>
      </c>
      <c r="H97" s="33">
        <v>3814678.68</v>
      </c>
      <c r="I97" s="33">
        <v>3998575.58</v>
      </c>
      <c r="J97" s="33">
        <v>4036748.46</v>
      </c>
      <c r="K97" s="33">
        <v>4169019.08</v>
      </c>
      <c r="L97" s="33">
        <v>4235284.99</v>
      </c>
      <c r="M97" s="33">
        <v>4535395.1900000004</v>
      </c>
      <c r="N97" s="33">
        <v>4431568.88</v>
      </c>
      <c r="O97" s="29">
        <v>4335032.21</v>
      </c>
      <c r="P97" s="29">
        <v>3137285.87</v>
      </c>
      <c r="Q97" s="29">
        <v>47361892.579999998</v>
      </c>
    </row>
    <row r="98" spans="1:17" ht="15.6" x14ac:dyDescent="0.3">
      <c r="A98" s="1" t="str">
        <f t="shared" si="2"/>
        <v>419</v>
      </c>
      <c r="B98" s="101">
        <v>9419100</v>
      </c>
      <c r="C98" s="33" t="s">
        <v>165</v>
      </c>
      <c r="D98" s="33">
        <v>2010452.73</v>
      </c>
      <c r="E98" s="33">
        <v>996048.69</v>
      </c>
      <c r="F98" s="33">
        <v>1061893.3500000001</v>
      </c>
      <c r="G98" s="33">
        <v>1138225.8</v>
      </c>
      <c r="H98" s="33">
        <v>1262349.8799999999</v>
      </c>
      <c r="I98" s="33">
        <v>1378224.42</v>
      </c>
      <c r="J98" s="33">
        <v>1511920.13</v>
      </c>
      <c r="K98" s="33">
        <v>1673165.29</v>
      </c>
      <c r="L98" s="33">
        <v>1824489.26</v>
      </c>
      <c r="M98" s="33">
        <v>1952360.84</v>
      </c>
      <c r="N98" s="33">
        <v>2081313.69</v>
      </c>
      <c r="O98" s="29">
        <v>2190714.2000000002</v>
      </c>
      <c r="P98" s="29">
        <v>1859640.88</v>
      </c>
      <c r="Q98" s="29">
        <v>18930346.43</v>
      </c>
    </row>
    <row r="99" spans="1:17" ht="15.6" x14ac:dyDescent="0.3">
      <c r="A99" s="1" t="str">
        <f t="shared" si="2"/>
        <v>421</v>
      </c>
      <c r="B99" s="101">
        <v>9421000</v>
      </c>
      <c r="C99" s="33" t="s">
        <v>166</v>
      </c>
      <c r="D99" s="33">
        <v>1758623.42</v>
      </c>
      <c r="E99" s="33">
        <v>1906385</v>
      </c>
      <c r="F99" s="33">
        <v>1924059.66</v>
      </c>
      <c r="G99" s="33">
        <v>1879450.41</v>
      </c>
      <c r="H99" s="33">
        <v>1814086.67</v>
      </c>
      <c r="I99" s="33">
        <v>1715293.56</v>
      </c>
      <c r="J99" s="33">
        <v>1581388</v>
      </c>
      <c r="K99" s="33">
        <v>1402041.48</v>
      </c>
      <c r="L99" s="33">
        <v>1277524.06</v>
      </c>
      <c r="M99" s="33">
        <v>1005837.79</v>
      </c>
      <c r="N99" s="33">
        <v>833455.49</v>
      </c>
      <c r="O99" s="29">
        <v>611044.16</v>
      </c>
      <c r="P99" s="29">
        <v>480441</v>
      </c>
      <c r="Q99" s="29">
        <v>16431007.279999999</v>
      </c>
    </row>
    <row r="100" spans="1:17" ht="15.6" x14ac:dyDescent="0.3">
      <c r="A100" s="1" t="str">
        <f t="shared" si="2"/>
        <v>421</v>
      </c>
      <c r="B100" s="101">
        <v>9421100</v>
      </c>
      <c r="C100" s="33" t="s">
        <v>167</v>
      </c>
      <c r="D100" s="33">
        <v>12208.05</v>
      </c>
      <c r="E100" s="33">
        <v>23830.38</v>
      </c>
      <c r="F100" s="33">
        <v>585.72</v>
      </c>
      <c r="G100" s="33">
        <v>12205.03</v>
      </c>
      <c r="H100" s="33">
        <v>12205.03</v>
      </c>
      <c r="I100" s="33">
        <v>12205.03</v>
      </c>
      <c r="J100" s="33">
        <v>12205.03</v>
      </c>
      <c r="K100" s="33">
        <v>12205.03</v>
      </c>
      <c r="L100" s="33">
        <v>12205.03</v>
      </c>
      <c r="M100" s="33">
        <v>12205.03</v>
      </c>
      <c r="N100" s="33">
        <v>12205.03</v>
      </c>
      <c r="O100" s="29">
        <v>582.70000000000005</v>
      </c>
      <c r="P100" s="29">
        <v>612.9</v>
      </c>
      <c r="Q100" s="29">
        <v>123251.94</v>
      </c>
    </row>
    <row r="101" spans="1:17" ht="15.6" x14ac:dyDescent="0.3">
      <c r="A101" s="1" t="str">
        <f t="shared" si="2"/>
        <v>425</v>
      </c>
      <c r="B101" s="101">
        <v>9425000</v>
      </c>
      <c r="C101" s="33" t="s">
        <v>168</v>
      </c>
      <c r="D101" s="33">
        <v>4246.63</v>
      </c>
      <c r="E101" s="33">
        <v>4246.6099999999997</v>
      </c>
      <c r="F101" s="33">
        <v>4246.63</v>
      </c>
      <c r="G101" s="33">
        <v>4246.6099999999997</v>
      </c>
      <c r="H101" s="33">
        <v>4246.63</v>
      </c>
      <c r="I101" s="33">
        <v>4246.6099999999997</v>
      </c>
      <c r="J101" s="33">
        <v>4246.63</v>
      </c>
      <c r="K101" s="33">
        <v>4246.6099999999997</v>
      </c>
      <c r="L101" s="33">
        <v>4246.63</v>
      </c>
      <c r="M101" s="33">
        <v>4246.6099999999997</v>
      </c>
      <c r="N101" s="33">
        <v>4246.62</v>
      </c>
      <c r="O101" s="29">
        <v>4246.62</v>
      </c>
      <c r="P101" s="29">
        <v>4246.63</v>
      </c>
      <c r="Q101" s="29">
        <v>50959.44</v>
      </c>
    </row>
    <row r="102" spans="1:17" ht="15.6" x14ac:dyDescent="0.3">
      <c r="A102" s="1" t="str">
        <f t="shared" si="2"/>
        <v>426</v>
      </c>
      <c r="B102" s="101">
        <v>9426100</v>
      </c>
      <c r="C102" s="33" t="s">
        <v>169</v>
      </c>
      <c r="D102" s="33">
        <v>590068.86</v>
      </c>
      <c r="E102" s="33">
        <v>294411.63</v>
      </c>
      <c r="F102" s="33">
        <v>310238.13</v>
      </c>
      <c r="G102" s="33">
        <v>194078.23</v>
      </c>
      <c r="H102" s="33">
        <v>245129.54</v>
      </c>
      <c r="I102" s="33">
        <v>465299.87</v>
      </c>
      <c r="J102" s="33">
        <v>155638.94</v>
      </c>
      <c r="K102" s="33">
        <v>334457.88</v>
      </c>
      <c r="L102" s="33">
        <v>1606441.44</v>
      </c>
      <c r="M102" s="33">
        <v>293789.5</v>
      </c>
      <c r="N102" s="33">
        <v>651353.82999999996</v>
      </c>
      <c r="O102" s="29">
        <v>262612.8</v>
      </c>
      <c r="P102" s="29">
        <v>198605.15</v>
      </c>
      <c r="Q102" s="29">
        <v>5012056.9400000004</v>
      </c>
    </row>
    <row r="103" spans="1:17" ht="15.6" x14ac:dyDescent="0.3">
      <c r="A103" s="1" t="str">
        <f t="shared" si="2"/>
        <v>426</v>
      </c>
      <c r="B103" s="101">
        <v>9426300</v>
      </c>
      <c r="C103" s="33" t="s">
        <v>170</v>
      </c>
      <c r="D103" s="33">
        <v>-199950</v>
      </c>
      <c r="E103" s="33">
        <v>0</v>
      </c>
      <c r="F103" s="33">
        <v>-17999.57</v>
      </c>
      <c r="G103" s="33">
        <v>0</v>
      </c>
      <c r="H103" s="33">
        <v>0</v>
      </c>
      <c r="I103" s="33">
        <v>0</v>
      </c>
      <c r="J103" s="33">
        <v>5077.54</v>
      </c>
      <c r="K103" s="33">
        <v>5000</v>
      </c>
      <c r="L103" s="33">
        <v>2107.5700000000002</v>
      </c>
      <c r="M103" s="33">
        <v>1856.64</v>
      </c>
      <c r="N103" s="33">
        <v>59.55</v>
      </c>
      <c r="O103" s="29">
        <v>344.06</v>
      </c>
      <c r="P103" s="29">
        <v>85683</v>
      </c>
      <c r="Q103" s="29">
        <v>82128.789999999994</v>
      </c>
    </row>
    <row r="104" spans="1:17" ht="15.6" x14ac:dyDescent="0.3">
      <c r="A104" s="1" t="str">
        <f t="shared" si="2"/>
        <v>426</v>
      </c>
      <c r="B104" s="101">
        <v>9426400</v>
      </c>
      <c r="C104" s="33" t="s">
        <v>171</v>
      </c>
      <c r="D104" s="33">
        <v>14695.05</v>
      </c>
      <c r="E104" s="33">
        <v>115021</v>
      </c>
      <c r="F104" s="33">
        <v>1669.34</v>
      </c>
      <c r="G104" s="33">
        <v>1731.79</v>
      </c>
      <c r="H104" s="33">
        <v>9395.1</v>
      </c>
      <c r="I104" s="33">
        <v>2582.7600000000002</v>
      </c>
      <c r="J104" s="33">
        <v>6620.63</v>
      </c>
      <c r="K104" s="33">
        <v>773.33</v>
      </c>
      <c r="L104" s="33">
        <v>3771.73</v>
      </c>
      <c r="M104" s="33">
        <v>557.70000000000005</v>
      </c>
      <c r="N104" s="33">
        <v>1733.08</v>
      </c>
      <c r="O104" s="29">
        <v>1727.47</v>
      </c>
      <c r="P104" s="29">
        <v>79868.55</v>
      </c>
      <c r="Q104" s="29">
        <v>225452.48</v>
      </c>
    </row>
    <row r="105" spans="1:17" ht="15.6" x14ac:dyDescent="0.3">
      <c r="A105" s="1" t="str">
        <f t="shared" si="2"/>
        <v>426</v>
      </c>
      <c r="B105" s="101">
        <v>9426500</v>
      </c>
      <c r="C105" s="33" t="s">
        <v>172</v>
      </c>
      <c r="D105" s="33">
        <v>11425.93</v>
      </c>
      <c r="E105" s="33">
        <v>38518.53</v>
      </c>
      <c r="F105" s="33">
        <v>2463.88</v>
      </c>
      <c r="G105" s="33">
        <v>37735.69</v>
      </c>
      <c r="H105" s="33">
        <v>5542.11</v>
      </c>
      <c r="I105" s="33">
        <v>11383.8</v>
      </c>
      <c r="J105" s="33">
        <v>80404.61</v>
      </c>
      <c r="K105" s="33">
        <v>27187.599999999999</v>
      </c>
      <c r="L105" s="33">
        <v>-8409.61</v>
      </c>
      <c r="M105" s="33">
        <v>8855.1299999999992</v>
      </c>
      <c r="N105" s="33">
        <v>2150.54</v>
      </c>
      <c r="O105" s="29">
        <v>12034.99</v>
      </c>
      <c r="P105" s="29">
        <v>75119.13</v>
      </c>
      <c r="Q105" s="29">
        <v>292986.40000000002</v>
      </c>
    </row>
    <row r="106" spans="1:17" ht="15.6" x14ac:dyDescent="0.3">
      <c r="A106" s="1" t="str">
        <f t="shared" si="2"/>
        <v>427</v>
      </c>
      <c r="B106" s="101">
        <v>9427000</v>
      </c>
      <c r="C106" s="33" t="s">
        <v>173</v>
      </c>
      <c r="D106" s="33">
        <v>11493593.76</v>
      </c>
      <c r="E106" s="33">
        <v>13353125</v>
      </c>
      <c r="F106" s="33">
        <v>13353125</v>
      </c>
      <c r="G106" s="33">
        <v>13353125</v>
      </c>
      <c r="H106" s="33">
        <v>13353125</v>
      </c>
      <c r="I106" s="33">
        <v>13353125</v>
      </c>
      <c r="J106" s="33">
        <v>13353125</v>
      </c>
      <c r="K106" s="33">
        <v>13353125</v>
      </c>
      <c r="L106" s="33">
        <v>13353125</v>
      </c>
      <c r="M106" s="33">
        <v>13353125</v>
      </c>
      <c r="N106" s="33">
        <v>13353125</v>
      </c>
      <c r="O106" s="29">
        <v>13353125</v>
      </c>
      <c r="P106" s="29">
        <v>13353125</v>
      </c>
      <c r="Q106" s="29">
        <v>160237500</v>
      </c>
    </row>
    <row r="107" spans="1:17" ht="15.6" x14ac:dyDescent="0.3">
      <c r="A107" s="1" t="str">
        <f t="shared" si="2"/>
        <v>428</v>
      </c>
      <c r="B107" s="101">
        <v>9428000</v>
      </c>
      <c r="C107" s="33" t="s">
        <v>174</v>
      </c>
      <c r="D107" s="33">
        <v>202618.05</v>
      </c>
      <c r="E107" s="33">
        <v>301727.55</v>
      </c>
      <c r="F107" s="33">
        <v>249680.13</v>
      </c>
      <c r="G107" s="33">
        <v>249680.13</v>
      </c>
      <c r="H107" s="33">
        <v>249680.13</v>
      </c>
      <c r="I107" s="33">
        <v>249680.13</v>
      </c>
      <c r="J107" s="33">
        <v>249680.13</v>
      </c>
      <c r="K107" s="33">
        <v>249680.13</v>
      </c>
      <c r="L107" s="33">
        <v>249680.13</v>
      </c>
      <c r="M107" s="33">
        <v>249680.13</v>
      </c>
      <c r="N107" s="33">
        <v>249680.13</v>
      </c>
      <c r="O107" s="29">
        <v>249680.13</v>
      </c>
      <c r="P107" s="29">
        <v>249680.13</v>
      </c>
      <c r="Q107" s="29">
        <v>3048208.98</v>
      </c>
    </row>
    <row r="108" spans="1:17" ht="15.6" x14ac:dyDescent="0.3">
      <c r="A108" s="1" t="str">
        <f t="shared" si="2"/>
        <v>428</v>
      </c>
      <c r="B108" s="101">
        <v>9428100</v>
      </c>
      <c r="C108" s="33" t="s">
        <v>175</v>
      </c>
      <c r="D108" s="33">
        <v>39394.699999999997</v>
      </c>
      <c r="E108" s="33">
        <v>39394.699999999997</v>
      </c>
      <c r="F108" s="33">
        <v>39394.699999999997</v>
      </c>
      <c r="G108" s="33">
        <v>39394.699999999997</v>
      </c>
      <c r="H108" s="33">
        <v>39394.699999999997</v>
      </c>
      <c r="I108" s="33">
        <v>39394.699999999997</v>
      </c>
      <c r="J108" s="33">
        <v>39394.699999999997</v>
      </c>
      <c r="K108" s="33">
        <v>39394.699999999997</v>
      </c>
      <c r="L108" s="33">
        <v>39394.699999999997</v>
      </c>
      <c r="M108" s="33">
        <v>39394.699999999997</v>
      </c>
      <c r="N108" s="33">
        <v>31846.57</v>
      </c>
      <c r="O108" s="29">
        <v>31846.57</v>
      </c>
      <c r="P108" s="29">
        <v>31846.57</v>
      </c>
      <c r="Q108" s="29">
        <v>450092.01</v>
      </c>
    </row>
    <row r="109" spans="1:17" ht="15.6" x14ac:dyDescent="0.3">
      <c r="A109" s="1" t="str">
        <f t="shared" ref="A109:A140" si="3">LEFT(RIGHT(B109,6),3)</f>
        <v>431</v>
      </c>
      <c r="B109" s="101">
        <v>9431000</v>
      </c>
      <c r="C109" s="33" t="s">
        <v>176</v>
      </c>
      <c r="D109" s="33">
        <v>4145837.54</v>
      </c>
      <c r="E109" s="33">
        <v>5270445.29</v>
      </c>
      <c r="F109" s="33">
        <v>6666665.7199999997</v>
      </c>
      <c r="G109" s="33">
        <v>6624389.1500000004</v>
      </c>
      <c r="H109" s="33">
        <v>7131758.3499999996</v>
      </c>
      <c r="I109" s="33">
        <v>7139282.8499999996</v>
      </c>
      <c r="J109" s="33">
        <v>6963831.6799999997</v>
      </c>
      <c r="K109" s="33">
        <v>7843634.7300000004</v>
      </c>
      <c r="L109" s="33">
        <v>7332372.9800000004</v>
      </c>
      <c r="M109" s="33">
        <v>6787913.6500000004</v>
      </c>
      <c r="N109" s="33">
        <v>7505789.8600000003</v>
      </c>
      <c r="O109" s="29">
        <v>6847039.29</v>
      </c>
      <c r="P109" s="29">
        <v>6246011.1699999999</v>
      </c>
      <c r="Q109" s="29">
        <v>82359134.719999999</v>
      </c>
    </row>
    <row r="110" spans="1:17" ht="15.6" x14ac:dyDescent="0.3">
      <c r="A110" s="1" t="str">
        <f t="shared" si="3"/>
        <v>432</v>
      </c>
      <c r="B110" s="101">
        <v>9432000</v>
      </c>
      <c r="C110" s="33" t="s">
        <v>177</v>
      </c>
      <c r="D110" s="33">
        <v>-655171.9</v>
      </c>
      <c r="E110" s="33">
        <v>-324591.24</v>
      </c>
      <c r="F110" s="33">
        <v>-346051.99</v>
      </c>
      <c r="G110" s="33">
        <v>-370927.38</v>
      </c>
      <c r="H110" s="33">
        <v>-411377.17</v>
      </c>
      <c r="I110" s="33">
        <v>-449138.58</v>
      </c>
      <c r="J110" s="33">
        <v>-492707.55</v>
      </c>
      <c r="K110" s="33">
        <v>-545254.56999999995</v>
      </c>
      <c r="L110" s="33">
        <v>-594568.30000000005</v>
      </c>
      <c r="M110" s="33">
        <v>-636239.31999999995</v>
      </c>
      <c r="N110" s="33">
        <v>-678262.65</v>
      </c>
      <c r="O110" s="29">
        <v>-713914.38</v>
      </c>
      <c r="P110" s="29">
        <v>-606023.59</v>
      </c>
      <c r="Q110" s="29">
        <v>-6169056.7199999997</v>
      </c>
    </row>
    <row r="111" spans="1:17" ht="15.6" x14ac:dyDescent="0.3">
      <c r="A111" s="1" t="str">
        <f t="shared" si="3"/>
        <v>433</v>
      </c>
      <c r="B111" s="101">
        <v>9433000</v>
      </c>
      <c r="C111" s="33" t="s">
        <v>178</v>
      </c>
      <c r="D111" s="33">
        <v>-21361656.039999999</v>
      </c>
      <c r="E111" s="33">
        <v>-32228058.27</v>
      </c>
      <c r="F111" s="33">
        <v>69546603.930000007</v>
      </c>
      <c r="G111" s="33">
        <v>-25450216.030000001</v>
      </c>
      <c r="H111" s="33">
        <v>-34854262.670000002</v>
      </c>
      <c r="I111" s="33">
        <v>35438967.630000003</v>
      </c>
      <c r="J111" s="33">
        <v>-52722323.030000001</v>
      </c>
      <c r="K111" s="33">
        <v>-57217625.990000002</v>
      </c>
      <c r="L111" s="33">
        <v>69525828.25</v>
      </c>
      <c r="M111" s="33">
        <v>-50743816.369999997</v>
      </c>
      <c r="N111" s="33">
        <v>-37455559.289999999</v>
      </c>
      <c r="O111" s="29">
        <v>143999983.72999999</v>
      </c>
      <c r="P111" s="29">
        <v>-21205891.399999999</v>
      </c>
      <c r="Q111" s="29">
        <v>6633630.4900000002</v>
      </c>
    </row>
    <row r="112" spans="1:17" ht="15.6" x14ac:dyDescent="0.3">
      <c r="A112" s="1" t="str">
        <f t="shared" si="3"/>
        <v>438</v>
      </c>
      <c r="B112" s="101">
        <v>9438000</v>
      </c>
      <c r="C112" s="33" t="s">
        <v>179</v>
      </c>
      <c r="D112" s="33">
        <v>0</v>
      </c>
      <c r="E112" s="33">
        <v>0</v>
      </c>
      <c r="F112" s="33">
        <v>-91260244</v>
      </c>
      <c r="G112" s="33">
        <v>0</v>
      </c>
      <c r="H112" s="33">
        <v>0</v>
      </c>
      <c r="I112" s="33">
        <v>-79391914</v>
      </c>
      <c r="J112" s="33">
        <v>0</v>
      </c>
      <c r="K112" s="33">
        <v>0</v>
      </c>
      <c r="L112" s="33">
        <v>-131529532</v>
      </c>
      <c r="M112" s="33">
        <v>0</v>
      </c>
      <c r="N112" s="33">
        <v>0</v>
      </c>
      <c r="O112" s="29">
        <v>-169965146</v>
      </c>
      <c r="P112" s="29">
        <v>0</v>
      </c>
      <c r="Q112" s="29">
        <v>-472146836</v>
      </c>
    </row>
    <row r="113" spans="1:17" ht="15.6" x14ac:dyDescent="0.3">
      <c r="A113" s="1" t="str">
        <f t="shared" si="3"/>
        <v>440</v>
      </c>
      <c r="B113" s="101">
        <v>9440000</v>
      </c>
      <c r="C113" s="33" t="s">
        <v>180</v>
      </c>
      <c r="D113" s="33">
        <v>98698357.180000007</v>
      </c>
      <c r="E113" s="33">
        <v>119983562.44</v>
      </c>
      <c r="F113" s="33">
        <v>100796281.45999999</v>
      </c>
      <c r="G113" s="33">
        <v>104486720.66</v>
      </c>
      <c r="H113" s="33">
        <v>130825079.03</v>
      </c>
      <c r="I113" s="33">
        <v>139761723.50999999</v>
      </c>
      <c r="J113" s="33">
        <v>159161872.49000001</v>
      </c>
      <c r="K113" s="33">
        <v>186240066.06999999</v>
      </c>
      <c r="L113" s="33">
        <v>186698582.72</v>
      </c>
      <c r="M113" s="33">
        <v>193652503.72</v>
      </c>
      <c r="N113" s="33">
        <v>153995928.41999999</v>
      </c>
      <c r="O113" s="29">
        <v>119361954.69</v>
      </c>
      <c r="P113" s="29">
        <v>115903382.06</v>
      </c>
      <c r="Q113" s="29">
        <v>1710867657.27</v>
      </c>
    </row>
    <row r="114" spans="1:17" ht="15.6" x14ac:dyDescent="0.3">
      <c r="A114" s="1" t="str">
        <f t="shared" si="3"/>
        <v>442</v>
      </c>
      <c r="B114" s="101">
        <v>9442000</v>
      </c>
      <c r="C114" s="33" t="s">
        <v>181</v>
      </c>
      <c r="D114" s="33">
        <v>72461409.450000003</v>
      </c>
      <c r="E114" s="33">
        <v>72313728.599999994</v>
      </c>
      <c r="F114" s="33">
        <v>70707663.75</v>
      </c>
      <c r="G114" s="33">
        <v>73351911.060000002</v>
      </c>
      <c r="H114" s="33">
        <v>80686276.829999998</v>
      </c>
      <c r="I114" s="33">
        <v>84284992.109999999</v>
      </c>
      <c r="J114" s="33">
        <v>86079180.170000002</v>
      </c>
      <c r="K114" s="33">
        <v>95571399.739999995</v>
      </c>
      <c r="L114" s="33">
        <v>96295913.849999994</v>
      </c>
      <c r="M114" s="33">
        <v>97755928.579999998</v>
      </c>
      <c r="N114" s="33">
        <v>89654898.879999995</v>
      </c>
      <c r="O114" s="29">
        <v>81079434.599999994</v>
      </c>
      <c r="P114" s="29">
        <v>77720365.129999995</v>
      </c>
      <c r="Q114" s="29">
        <v>1005501693.3</v>
      </c>
    </row>
    <row r="115" spans="1:17" ht="15.6" x14ac:dyDescent="0.3">
      <c r="A115" s="1" t="str">
        <f t="shared" si="3"/>
        <v>444</v>
      </c>
      <c r="B115" s="101">
        <v>9444000</v>
      </c>
      <c r="C115" s="33" t="s">
        <v>182</v>
      </c>
      <c r="D115" s="33">
        <v>3057664.8</v>
      </c>
      <c r="E115" s="33">
        <v>3338233.86</v>
      </c>
      <c r="F115" s="33">
        <v>3358317.5</v>
      </c>
      <c r="G115" s="33">
        <v>3322801.69</v>
      </c>
      <c r="H115" s="33">
        <v>3389262.46</v>
      </c>
      <c r="I115" s="33">
        <v>3372625.47</v>
      </c>
      <c r="J115" s="33">
        <v>3361749.52</v>
      </c>
      <c r="K115" s="33">
        <v>3371776.57</v>
      </c>
      <c r="L115" s="33">
        <v>3355001.54</v>
      </c>
      <c r="M115" s="33">
        <v>3388144.17</v>
      </c>
      <c r="N115" s="33">
        <v>3371686.98</v>
      </c>
      <c r="O115" s="29">
        <v>3398339.99</v>
      </c>
      <c r="P115" s="29">
        <v>3396576.35</v>
      </c>
      <c r="Q115" s="29">
        <v>40424516.100000001</v>
      </c>
    </row>
    <row r="116" spans="1:17" ht="15.6" x14ac:dyDescent="0.3">
      <c r="A116" s="1" t="str">
        <f t="shared" si="3"/>
        <v>445</v>
      </c>
      <c r="B116" s="101">
        <v>9445000</v>
      </c>
      <c r="C116" s="33" t="s">
        <v>183</v>
      </c>
      <c r="D116" s="33">
        <v>15275290.560000001</v>
      </c>
      <c r="E116" s="33">
        <v>16212666.439999999</v>
      </c>
      <c r="F116" s="33">
        <v>15037188.800000001</v>
      </c>
      <c r="G116" s="33">
        <v>15315637.65</v>
      </c>
      <c r="H116" s="33">
        <v>16569335.369999999</v>
      </c>
      <c r="I116" s="33">
        <v>16420564.08</v>
      </c>
      <c r="J116" s="33">
        <v>17281965.219999999</v>
      </c>
      <c r="K116" s="33">
        <v>18196948.289999999</v>
      </c>
      <c r="L116" s="33">
        <v>18848077.949999999</v>
      </c>
      <c r="M116" s="33">
        <v>20897683.780000001</v>
      </c>
      <c r="N116" s="33">
        <v>18834621.780000001</v>
      </c>
      <c r="O116" s="29">
        <v>17366917.5</v>
      </c>
      <c r="P116" s="29">
        <v>16572843.359999999</v>
      </c>
      <c r="Q116" s="29">
        <v>207554450.22</v>
      </c>
    </row>
    <row r="117" spans="1:17" ht="15.6" x14ac:dyDescent="0.3">
      <c r="A117" s="1" t="str">
        <f t="shared" si="3"/>
        <v>447</v>
      </c>
      <c r="B117" s="101">
        <v>9447000</v>
      </c>
      <c r="C117" s="33" t="s">
        <v>184</v>
      </c>
      <c r="D117" s="33">
        <v>1208643.93</v>
      </c>
      <c r="E117" s="33">
        <v>535871.04</v>
      </c>
      <c r="F117" s="33">
        <v>696274.09</v>
      </c>
      <c r="G117" s="33">
        <v>437272.12</v>
      </c>
      <c r="H117" s="33">
        <v>932885.48</v>
      </c>
      <c r="I117" s="33">
        <v>77694.460000000006</v>
      </c>
      <c r="J117" s="33">
        <v>105419.26</v>
      </c>
      <c r="K117" s="33">
        <v>1021618.13</v>
      </c>
      <c r="L117" s="33">
        <v>1565943.43</v>
      </c>
      <c r="M117" s="33">
        <v>580310.21</v>
      </c>
      <c r="N117" s="33">
        <v>605960.11</v>
      </c>
      <c r="O117" s="29">
        <v>794148.64</v>
      </c>
      <c r="P117" s="29">
        <v>801897.31</v>
      </c>
      <c r="Q117" s="29">
        <v>8155294.2800000003</v>
      </c>
    </row>
    <row r="118" spans="1:17" ht="15.6" x14ac:dyDescent="0.3">
      <c r="A118" s="1" t="str">
        <f t="shared" si="3"/>
        <v>451</v>
      </c>
      <c r="B118" s="101">
        <v>9451000</v>
      </c>
      <c r="C118" s="33" t="s">
        <v>185</v>
      </c>
      <c r="D118" s="33">
        <v>1670164.86</v>
      </c>
      <c r="E118" s="33">
        <v>1715825.84</v>
      </c>
      <c r="F118" s="33">
        <v>1604099.15</v>
      </c>
      <c r="G118" s="33">
        <v>1621857.39</v>
      </c>
      <c r="H118" s="33">
        <v>1158858.3999999999</v>
      </c>
      <c r="I118" s="33">
        <v>1605854.81</v>
      </c>
      <c r="J118" s="33">
        <v>1721124.42</v>
      </c>
      <c r="K118" s="33">
        <v>1701640.16</v>
      </c>
      <c r="L118" s="33">
        <v>1535859.44</v>
      </c>
      <c r="M118" s="33">
        <v>1706570.68</v>
      </c>
      <c r="N118" s="33">
        <v>1940911</v>
      </c>
      <c r="O118" s="29">
        <v>1858088.84</v>
      </c>
      <c r="P118" s="29">
        <v>1639963.69</v>
      </c>
      <c r="Q118" s="29">
        <v>19810653.82</v>
      </c>
    </row>
    <row r="119" spans="1:17" ht="15.6" x14ac:dyDescent="0.3">
      <c r="A119" s="1" t="str">
        <f t="shared" si="3"/>
        <v>454</v>
      </c>
      <c r="B119" s="101">
        <v>9454000</v>
      </c>
      <c r="C119" s="33" t="s">
        <v>186</v>
      </c>
      <c r="D119" s="33">
        <v>759232.73</v>
      </c>
      <c r="E119" s="33">
        <v>787071.67</v>
      </c>
      <c r="F119" s="33">
        <v>1219021.8600000001</v>
      </c>
      <c r="G119" s="33">
        <v>820369.29</v>
      </c>
      <c r="H119" s="33">
        <v>850226.09</v>
      </c>
      <c r="I119" s="33">
        <v>582426.56000000006</v>
      </c>
      <c r="J119" s="33">
        <v>924186.41</v>
      </c>
      <c r="K119" s="33">
        <v>823112.86</v>
      </c>
      <c r="L119" s="33">
        <v>864614.91</v>
      </c>
      <c r="M119" s="33">
        <v>778978.17</v>
      </c>
      <c r="N119" s="33">
        <v>915566.74</v>
      </c>
      <c r="O119" s="29">
        <v>805926.21</v>
      </c>
      <c r="P119" s="29">
        <v>791137.3</v>
      </c>
      <c r="Q119" s="29">
        <v>10162638.07</v>
      </c>
    </row>
    <row r="120" spans="1:17" ht="15.6" x14ac:dyDescent="0.3">
      <c r="A120" s="1" t="str">
        <f t="shared" si="3"/>
        <v>455</v>
      </c>
      <c r="B120" s="101">
        <v>9455000</v>
      </c>
      <c r="C120" s="33" t="s">
        <v>187</v>
      </c>
      <c r="D120" s="33">
        <v>325159.02</v>
      </c>
      <c r="E120" s="33">
        <v>325228.96999999997</v>
      </c>
      <c r="F120" s="33">
        <v>348815.31</v>
      </c>
      <c r="G120" s="33">
        <v>348929</v>
      </c>
      <c r="H120" s="33">
        <v>349030.47</v>
      </c>
      <c r="I120" s="33">
        <v>350025.59</v>
      </c>
      <c r="J120" s="33">
        <v>350135.98</v>
      </c>
      <c r="K120" s="33">
        <v>350135.98</v>
      </c>
      <c r="L120" s="33">
        <v>353549.34</v>
      </c>
      <c r="M120" s="33">
        <v>349039.05</v>
      </c>
      <c r="N120" s="33">
        <v>349039.05</v>
      </c>
      <c r="O120" s="29">
        <v>349125.96</v>
      </c>
      <c r="P120" s="29">
        <v>348593.84</v>
      </c>
      <c r="Q120" s="29">
        <v>4171648.54</v>
      </c>
    </row>
    <row r="121" spans="1:17" ht="15.6" x14ac:dyDescent="0.3">
      <c r="A121" s="1" t="str">
        <f t="shared" si="3"/>
        <v>456</v>
      </c>
      <c r="B121" s="101">
        <v>9456000</v>
      </c>
      <c r="C121" s="33" t="s">
        <v>188</v>
      </c>
      <c r="D121" s="33">
        <v>729736.89</v>
      </c>
      <c r="E121" s="33">
        <v>-2053931.33</v>
      </c>
      <c r="F121" s="33">
        <v>-3251088.24</v>
      </c>
      <c r="G121" s="33">
        <v>8356819.2300000004</v>
      </c>
      <c r="H121" s="33">
        <v>1865004.92</v>
      </c>
      <c r="I121" s="33">
        <v>8098261.25</v>
      </c>
      <c r="J121" s="33">
        <v>12023480.529999999</v>
      </c>
      <c r="K121" s="33">
        <v>2126605.62</v>
      </c>
      <c r="L121" s="33">
        <v>8509939.7899999991</v>
      </c>
      <c r="M121" s="33">
        <v>-17658488.77</v>
      </c>
      <c r="N121" s="33">
        <v>-6937383.0599999996</v>
      </c>
      <c r="O121" s="29">
        <v>-5505537.2599999998</v>
      </c>
      <c r="P121" s="29">
        <v>-1581218.52</v>
      </c>
      <c r="Q121" s="29">
        <v>3992464.16</v>
      </c>
    </row>
    <row r="122" spans="1:17" ht="15.6" x14ac:dyDescent="0.3">
      <c r="A122" s="1" t="str">
        <f t="shared" si="3"/>
        <v>456</v>
      </c>
      <c r="B122" s="101">
        <v>9456100</v>
      </c>
      <c r="C122" s="33" t="s">
        <v>189</v>
      </c>
      <c r="D122" s="33">
        <v>1053381.52</v>
      </c>
      <c r="E122" s="33">
        <v>965991.61</v>
      </c>
      <c r="F122" s="33">
        <v>1049432.58</v>
      </c>
      <c r="G122" s="33">
        <v>778303.71</v>
      </c>
      <c r="H122" s="33">
        <v>833448.06</v>
      </c>
      <c r="I122" s="33">
        <v>768665.76</v>
      </c>
      <c r="J122" s="33">
        <v>820152.64</v>
      </c>
      <c r="K122" s="33">
        <v>835284.14</v>
      </c>
      <c r="L122" s="33">
        <v>738138.45</v>
      </c>
      <c r="M122" s="33">
        <v>762891.91</v>
      </c>
      <c r="N122" s="33">
        <v>741424.92</v>
      </c>
      <c r="O122" s="29">
        <v>809904.73</v>
      </c>
      <c r="P122" s="29">
        <v>232375.18</v>
      </c>
      <c r="Q122" s="29">
        <v>9336013.6899999995</v>
      </c>
    </row>
    <row r="123" spans="1:17" ht="15.6" x14ac:dyDescent="0.3">
      <c r="A123" s="1" t="str">
        <f t="shared" si="3"/>
        <v>500</v>
      </c>
      <c r="B123" s="101">
        <v>9500000</v>
      </c>
      <c r="C123" s="33" t="s">
        <v>190</v>
      </c>
      <c r="D123" s="33">
        <v>713666.94</v>
      </c>
      <c r="E123" s="33">
        <v>409826.25</v>
      </c>
      <c r="F123" s="33">
        <v>516954.71</v>
      </c>
      <c r="G123" s="33">
        <v>448428.21</v>
      </c>
      <c r="H123" s="33">
        <v>583479.03</v>
      </c>
      <c r="I123" s="33">
        <v>556201.94999999995</v>
      </c>
      <c r="J123" s="33">
        <v>516923.52</v>
      </c>
      <c r="K123" s="33">
        <v>559921.38</v>
      </c>
      <c r="L123" s="33">
        <v>677127.99</v>
      </c>
      <c r="M123" s="33">
        <v>581422.9</v>
      </c>
      <c r="N123" s="33">
        <v>557713.94999999995</v>
      </c>
      <c r="O123" s="29">
        <v>578298.71</v>
      </c>
      <c r="P123" s="29">
        <v>-503811.55</v>
      </c>
      <c r="Q123" s="29">
        <v>5482487.0499999998</v>
      </c>
    </row>
    <row r="124" spans="1:17" ht="15.6" x14ac:dyDescent="0.3">
      <c r="A124" s="1" t="str">
        <f t="shared" si="3"/>
        <v>501</v>
      </c>
      <c r="B124" s="101">
        <v>9501000</v>
      </c>
      <c r="C124" s="33" t="s">
        <v>191</v>
      </c>
      <c r="D124" s="33">
        <v>9873754.0099999998</v>
      </c>
      <c r="E124" s="33">
        <v>7731799.0099999998</v>
      </c>
      <c r="F124" s="33">
        <v>8211676.9199999999</v>
      </c>
      <c r="G124" s="33">
        <v>8320640.1900000004</v>
      </c>
      <c r="H124" s="33">
        <v>3119771.83</v>
      </c>
      <c r="I124" s="33">
        <v>191504.94</v>
      </c>
      <c r="J124" s="33">
        <v>201205.79</v>
      </c>
      <c r="K124" s="33">
        <v>5441827.6100000003</v>
      </c>
      <c r="L124" s="33">
        <v>4533259.76</v>
      </c>
      <c r="M124" s="33">
        <v>3642119.4</v>
      </c>
      <c r="N124" s="33">
        <v>6889022.6600000001</v>
      </c>
      <c r="O124" s="29">
        <v>6178504.8099999996</v>
      </c>
      <c r="P124" s="29">
        <v>7504276.2300000004</v>
      </c>
      <c r="Q124" s="29">
        <v>61965609.149999999</v>
      </c>
    </row>
    <row r="125" spans="1:17" ht="15.6" x14ac:dyDescent="0.3">
      <c r="A125" s="1" t="str">
        <f t="shared" si="3"/>
        <v>502</v>
      </c>
      <c r="B125" s="101">
        <v>9502000</v>
      </c>
      <c r="C125" s="33" t="s">
        <v>192</v>
      </c>
      <c r="D125" s="33">
        <v>792190.17</v>
      </c>
      <c r="E125" s="33">
        <v>880846.95</v>
      </c>
      <c r="F125" s="33">
        <v>594354.42000000004</v>
      </c>
      <c r="G125" s="33">
        <v>925399.97</v>
      </c>
      <c r="H125" s="33">
        <v>735888.74</v>
      </c>
      <c r="I125" s="33">
        <v>384752.65</v>
      </c>
      <c r="J125" s="33">
        <v>415771.41</v>
      </c>
      <c r="K125" s="33">
        <v>487121.13</v>
      </c>
      <c r="L125" s="33">
        <v>475700.11</v>
      </c>
      <c r="M125" s="33">
        <v>963068.23</v>
      </c>
      <c r="N125" s="33">
        <v>867444.76</v>
      </c>
      <c r="O125" s="29">
        <v>813816.61</v>
      </c>
      <c r="P125" s="29">
        <v>717484.46</v>
      </c>
      <c r="Q125" s="29">
        <v>8261649.4400000004</v>
      </c>
    </row>
    <row r="126" spans="1:17" ht="15.6" x14ac:dyDescent="0.3">
      <c r="A126" s="1" t="str">
        <f t="shared" si="3"/>
        <v>505</v>
      </c>
      <c r="B126" s="101">
        <v>9505000</v>
      </c>
      <c r="C126" s="33" t="s">
        <v>193</v>
      </c>
      <c r="D126" s="33">
        <v>248505.82</v>
      </c>
      <c r="E126" s="33">
        <v>209920.04</v>
      </c>
      <c r="F126" s="33">
        <v>177354.41</v>
      </c>
      <c r="G126" s="33">
        <v>219412.97</v>
      </c>
      <c r="H126" s="33">
        <v>161125.47</v>
      </c>
      <c r="I126" s="33">
        <v>162596.1</v>
      </c>
      <c r="J126" s="33">
        <v>252670.86</v>
      </c>
      <c r="K126" s="33">
        <v>318618.40999999997</v>
      </c>
      <c r="L126" s="33">
        <v>196017.98</v>
      </c>
      <c r="M126" s="33">
        <v>254671.79</v>
      </c>
      <c r="N126" s="33">
        <v>220331.73</v>
      </c>
      <c r="O126" s="29">
        <v>233122.8</v>
      </c>
      <c r="P126" s="29">
        <v>246749.09</v>
      </c>
      <c r="Q126" s="29">
        <v>2652591.65</v>
      </c>
    </row>
    <row r="127" spans="1:17" ht="15.6" x14ac:dyDescent="0.3">
      <c r="A127" s="1" t="str">
        <f t="shared" si="3"/>
        <v>506</v>
      </c>
      <c r="B127" s="101">
        <v>9506000</v>
      </c>
      <c r="C127" s="33" t="s">
        <v>194</v>
      </c>
      <c r="D127" s="33">
        <v>-621153.55000000005</v>
      </c>
      <c r="E127" s="33">
        <v>301500.3</v>
      </c>
      <c r="F127" s="33">
        <v>494817.18</v>
      </c>
      <c r="G127" s="33">
        <v>342219.35</v>
      </c>
      <c r="H127" s="33">
        <v>317841.91999999998</v>
      </c>
      <c r="I127" s="33">
        <v>431257.54</v>
      </c>
      <c r="J127" s="33">
        <v>540217.49</v>
      </c>
      <c r="K127" s="33">
        <v>422081.41</v>
      </c>
      <c r="L127" s="33">
        <v>371975.01</v>
      </c>
      <c r="M127" s="33">
        <v>530306.80000000005</v>
      </c>
      <c r="N127" s="33">
        <v>400182.29</v>
      </c>
      <c r="O127" s="29">
        <v>338267.49</v>
      </c>
      <c r="P127" s="29">
        <v>441493.14</v>
      </c>
      <c r="Q127" s="29">
        <v>4932159.92</v>
      </c>
    </row>
    <row r="128" spans="1:17" ht="15.6" x14ac:dyDescent="0.3">
      <c r="A128" s="1" t="str">
        <f t="shared" si="3"/>
        <v>507</v>
      </c>
      <c r="B128" s="101">
        <v>9507000</v>
      </c>
      <c r="C128" s="33" t="s">
        <v>195</v>
      </c>
      <c r="D128" s="33">
        <v>0</v>
      </c>
      <c r="E128" s="33">
        <v>0</v>
      </c>
      <c r="F128" s="33">
        <v>26948.12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29">
        <v>0</v>
      </c>
      <c r="P128" s="29">
        <v>0</v>
      </c>
      <c r="Q128" s="29">
        <v>26948.12</v>
      </c>
    </row>
    <row r="129" spans="1:17" ht="15.6" x14ac:dyDescent="0.3">
      <c r="A129" s="1" t="str">
        <f t="shared" si="3"/>
        <v>509</v>
      </c>
      <c r="B129" s="101">
        <v>9509000</v>
      </c>
      <c r="C129" s="33" t="s">
        <v>196</v>
      </c>
      <c r="D129" s="33">
        <v>0</v>
      </c>
      <c r="E129" s="33">
        <v>-4.4000000000000004</v>
      </c>
      <c r="F129" s="33">
        <v>0</v>
      </c>
      <c r="G129" s="33">
        <v>0</v>
      </c>
      <c r="H129" s="33">
        <v>-5.83</v>
      </c>
      <c r="I129" s="33">
        <v>0</v>
      </c>
      <c r="J129" s="33">
        <v>0</v>
      </c>
      <c r="K129" s="33">
        <v>-1.37</v>
      </c>
      <c r="L129" s="33">
        <v>0</v>
      </c>
      <c r="M129" s="33">
        <v>0</v>
      </c>
      <c r="N129" s="33">
        <v>-4.8</v>
      </c>
      <c r="O129" s="29">
        <v>48100.41</v>
      </c>
      <c r="P129" s="29">
        <v>0</v>
      </c>
      <c r="Q129" s="29">
        <v>48084.01</v>
      </c>
    </row>
    <row r="130" spans="1:17" ht="15.6" x14ac:dyDescent="0.3">
      <c r="A130" s="1" t="str">
        <f t="shared" si="3"/>
        <v>510</v>
      </c>
      <c r="B130" s="101">
        <v>9510000</v>
      </c>
      <c r="C130" s="33" t="s">
        <v>197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134.38999999999999</v>
      </c>
      <c r="L130" s="33">
        <v>2965.32</v>
      </c>
      <c r="M130" s="33">
        <v>-3681.25</v>
      </c>
      <c r="N130" s="33">
        <v>0</v>
      </c>
      <c r="O130" s="29">
        <v>0</v>
      </c>
      <c r="P130" s="29">
        <v>0</v>
      </c>
      <c r="Q130" s="29">
        <v>-581.54</v>
      </c>
    </row>
    <row r="131" spans="1:17" ht="15.6" x14ac:dyDescent="0.3">
      <c r="A131" s="1" t="str">
        <f t="shared" si="3"/>
        <v>511</v>
      </c>
      <c r="B131" s="101">
        <v>9511000</v>
      </c>
      <c r="C131" s="33" t="s">
        <v>198</v>
      </c>
      <c r="D131" s="33">
        <v>841959.73</v>
      </c>
      <c r="E131" s="33">
        <v>-44454.25</v>
      </c>
      <c r="F131" s="33">
        <v>251034.4</v>
      </c>
      <c r="G131" s="33">
        <v>339413.44</v>
      </c>
      <c r="H131" s="33">
        <v>153953.35</v>
      </c>
      <c r="I131" s="33">
        <v>512386.7</v>
      </c>
      <c r="J131" s="33">
        <v>548170.54</v>
      </c>
      <c r="K131" s="33">
        <v>463955.15</v>
      </c>
      <c r="L131" s="33">
        <v>257389.63</v>
      </c>
      <c r="M131" s="33">
        <v>312062.21000000002</v>
      </c>
      <c r="N131" s="33">
        <v>302855.15999999997</v>
      </c>
      <c r="O131" s="29">
        <v>341008.13</v>
      </c>
      <c r="P131" s="29">
        <v>657160.77</v>
      </c>
      <c r="Q131" s="29">
        <v>4094935.23</v>
      </c>
    </row>
    <row r="132" spans="1:17" ht="15.6" x14ac:dyDescent="0.3">
      <c r="A132" s="1" t="str">
        <f t="shared" si="3"/>
        <v>512</v>
      </c>
      <c r="B132" s="101">
        <v>9512000</v>
      </c>
      <c r="C132" s="33" t="s">
        <v>199</v>
      </c>
      <c r="D132" s="33">
        <v>694000.2</v>
      </c>
      <c r="E132" s="33">
        <v>1121838.3</v>
      </c>
      <c r="F132" s="33">
        <v>1325065.07</v>
      </c>
      <c r="G132" s="33">
        <v>479732.32</v>
      </c>
      <c r="H132" s="33">
        <v>2023321.18</v>
      </c>
      <c r="I132" s="33">
        <v>2077856.02</v>
      </c>
      <c r="J132" s="33">
        <v>1196931.98</v>
      </c>
      <c r="K132" s="33">
        <v>1045013.58</v>
      </c>
      <c r="L132" s="33">
        <v>1769555.75</v>
      </c>
      <c r="M132" s="33">
        <v>1199942.51</v>
      </c>
      <c r="N132" s="33">
        <v>878214.43</v>
      </c>
      <c r="O132" s="29">
        <v>931509.05</v>
      </c>
      <c r="P132" s="29">
        <v>1109031.02</v>
      </c>
      <c r="Q132" s="29">
        <v>15158011.210000001</v>
      </c>
    </row>
    <row r="133" spans="1:17" ht="15.6" x14ac:dyDescent="0.3">
      <c r="A133" s="1" t="str">
        <f t="shared" si="3"/>
        <v>513</v>
      </c>
      <c r="B133" s="101">
        <v>9513000</v>
      </c>
      <c r="C133" s="33" t="s">
        <v>200</v>
      </c>
      <c r="D133" s="33">
        <v>397774.65</v>
      </c>
      <c r="E133" s="33">
        <v>394606.21</v>
      </c>
      <c r="F133" s="33">
        <v>254596.09</v>
      </c>
      <c r="G133" s="33">
        <v>39380.49</v>
      </c>
      <c r="H133" s="33">
        <v>959233.36</v>
      </c>
      <c r="I133" s="33">
        <v>-65123.839999999997</v>
      </c>
      <c r="J133" s="33">
        <v>143662.54999999999</v>
      </c>
      <c r="K133" s="33">
        <v>628550.78</v>
      </c>
      <c r="L133" s="33">
        <v>-100781.15</v>
      </c>
      <c r="M133" s="33">
        <v>290581.08</v>
      </c>
      <c r="N133" s="33">
        <v>-267941.96999999997</v>
      </c>
      <c r="O133" s="29">
        <v>404369.86</v>
      </c>
      <c r="P133" s="29">
        <v>42704.3</v>
      </c>
      <c r="Q133" s="29">
        <v>2723837.76</v>
      </c>
    </row>
    <row r="134" spans="1:17" ht="15.6" x14ac:dyDescent="0.3">
      <c r="A134" s="1" t="str">
        <f t="shared" si="3"/>
        <v>514</v>
      </c>
      <c r="B134" s="101">
        <v>9514000</v>
      </c>
      <c r="C134" s="33" t="s">
        <v>201</v>
      </c>
      <c r="D134" s="33">
        <v>403623.27</v>
      </c>
      <c r="E134" s="33">
        <v>112078.69</v>
      </c>
      <c r="F134" s="33">
        <v>279406.71999999997</v>
      </c>
      <c r="G134" s="33">
        <v>412700.9</v>
      </c>
      <c r="H134" s="33">
        <v>-143877.32</v>
      </c>
      <c r="I134" s="33">
        <v>196862.23</v>
      </c>
      <c r="J134" s="33">
        <v>167966.78</v>
      </c>
      <c r="K134" s="33">
        <v>279838.03000000003</v>
      </c>
      <c r="L134" s="33">
        <v>124575.61</v>
      </c>
      <c r="M134" s="33">
        <v>320805.12</v>
      </c>
      <c r="N134" s="33">
        <v>378836.54</v>
      </c>
      <c r="O134" s="29">
        <v>311085.68</v>
      </c>
      <c r="P134" s="29">
        <v>271703.40999999997</v>
      </c>
      <c r="Q134" s="29">
        <v>2711982.39</v>
      </c>
    </row>
    <row r="135" spans="1:17" ht="15.6" x14ac:dyDescent="0.3">
      <c r="A135" s="1" t="str">
        <f t="shared" si="3"/>
        <v>546</v>
      </c>
      <c r="B135" s="101">
        <v>9546000</v>
      </c>
      <c r="C135" s="33" t="s">
        <v>202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7612.94</v>
      </c>
      <c r="M135" s="33">
        <v>0</v>
      </c>
      <c r="N135" s="33">
        <v>0</v>
      </c>
      <c r="O135" s="29">
        <v>1966.27</v>
      </c>
      <c r="P135" s="29">
        <v>4879.5600000000004</v>
      </c>
      <c r="Q135" s="29">
        <v>14458.77</v>
      </c>
    </row>
    <row r="136" spans="1:17" ht="15.6" x14ac:dyDescent="0.3">
      <c r="A136" s="1" t="str">
        <f t="shared" si="3"/>
        <v>547</v>
      </c>
      <c r="B136" s="101">
        <v>9547000</v>
      </c>
      <c r="C136" s="33" t="s">
        <v>203</v>
      </c>
      <c r="D136" s="33">
        <v>75198953.239999995</v>
      </c>
      <c r="E136" s="33">
        <v>50240492.719999999</v>
      </c>
      <c r="F136" s="33">
        <v>32673227.670000002</v>
      </c>
      <c r="G136" s="33">
        <v>33434167.07</v>
      </c>
      <c r="H136" s="33">
        <v>32863162.710000001</v>
      </c>
      <c r="I136" s="33">
        <v>40468362.100000001</v>
      </c>
      <c r="J136" s="33">
        <v>42715983.770000003</v>
      </c>
      <c r="K136" s="33">
        <v>51114230.219999999</v>
      </c>
      <c r="L136" s="33">
        <v>51836176.020000003</v>
      </c>
      <c r="M136" s="33">
        <v>41356801.840000004</v>
      </c>
      <c r="N136" s="33">
        <v>39104697.780000001</v>
      </c>
      <c r="O136" s="29">
        <v>35271844.759999998</v>
      </c>
      <c r="P136" s="29">
        <v>34447368.649999999</v>
      </c>
      <c r="Q136" s="29">
        <v>485526515.31</v>
      </c>
    </row>
    <row r="137" spans="1:17" ht="15.6" x14ac:dyDescent="0.3">
      <c r="A137" s="1" t="str">
        <f t="shared" si="3"/>
        <v>548</v>
      </c>
      <c r="B137" s="101">
        <v>9548000</v>
      </c>
      <c r="C137" s="33" t="s">
        <v>204</v>
      </c>
      <c r="D137" s="33">
        <v>2268076.9</v>
      </c>
      <c r="E137" s="33">
        <v>2328209.42</v>
      </c>
      <c r="F137" s="33">
        <v>1861814.81</v>
      </c>
      <c r="G137" s="33">
        <v>2314187.9500000002</v>
      </c>
      <c r="H137" s="33">
        <v>2018698.19</v>
      </c>
      <c r="I137" s="33">
        <v>1947403.83</v>
      </c>
      <c r="J137" s="33">
        <v>1699006.33</v>
      </c>
      <c r="K137" s="33">
        <v>2305226.5699999998</v>
      </c>
      <c r="L137" s="33">
        <v>2354604.4500000002</v>
      </c>
      <c r="M137" s="33">
        <v>2718807.89</v>
      </c>
      <c r="N137" s="33">
        <v>2928709.92</v>
      </c>
      <c r="O137" s="29">
        <v>2842167.34</v>
      </c>
      <c r="P137" s="29">
        <v>220348.29</v>
      </c>
      <c r="Q137" s="29">
        <v>25539184.989999998</v>
      </c>
    </row>
    <row r="138" spans="1:17" ht="15.6" x14ac:dyDescent="0.3">
      <c r="A138" s="1" t="str">
        <f t="shared" si="3"/>
        <v>549</v>
      </c>
      <c r="B138" s="101">
        <v>9549000</v>
      </c>
      <c r="C138" s="33" t="s">
        <v>205</v>
      </c>
      <c r="D138" s="33">
        <v>972562.7</v>
      </c>
      <c r="E138" s="33">
        <v>707055.27</v>
      </c>
      <c r="F138" s="33">
        <v>802142.89</v>
      </c>
      <c r="G138" s="33">
        <v>623624.11</v>
      </c>
      <c r="H138" s="33">
        <v>645299.78</v>
      </c>
      <c r="I138" s="33">
        <v>756222.51</v>
      </c>
      <c r="J138" s="33">
        <v>645736.93000000005</v>
      </c>
      <c r="K138" s="33">
        <v>817975.87</v>
      </c>
      <c r="L138" s="33">
        <v>595931.27</v>
      </c>
      <c r="M138" s="33">
        <v>654539.44999999995</v>
      </c>
      <c r="N138" s="33">
        <v>805900.78</v>
      </c>
      <c r="O138" s="29">
        <v>-399755.02</v>
      </c>
      <c r="P138" s="29">
        <v>750854.24</v>
      </c>
      <c r="Q138" s="29">
        <v>7405528.0800000001</v>
      </c>
    </row>
    <row r="139" spans="1:17" ht="15.6" x14ac:dyDescent="0.3">
      <c r="A139" s="1" t="str">
        <f t="shared" si="3"/>
        <v>552</v>
      </c>
      <c r="B139" s="101">
        <v>9552000</v>
      </c>
      <c r="C139" s="33" t="s">
        <v>206</v>
      </c>
      <c r="D139" s="33">
        <v>185201.16</v>
      </c>
      <c r="E139" s="33">
        <v>276541.3</v>
      </c>
      <c r="F139" s="33">
        <v>123488.77</v>
      </c>
      <c r="G139" s="33">
        <v>157784.03</v>
      </c>
      <c r="H139" s="33">
        <v>114956.21</v>
      </c>
      <c r="I139" s="33">
        <v>113927.27</v>
      </c>
      <c r="J139" s="33">
        <v>133445.57</v>
      </c>
      <c r="K139" s="33">
        <v>118585.44</v>
      </c>
      <c r="L139" s="33">
        <v>174610.14</v>
      </c>
      <c r="M139" s="33">
        <v>90517.18</v>
      </c>
      <c r="N139" s="33">
        <v>40762.269999999997</v>
      </c>
      <c r="O139" s="29">
        <v>121061.81</v>
      </c>
      <c r="P139" s="29">
        <v>43612.61</v>
      </c>
      <c r="Q139" s="29">
        <v>1509292.6</v>
      </c>
    </row>
    <row r="140" spans="1:17" ht="15.6" x14ac:dyDescent="0.3">
      <c r="A140" s="1" t="str">
        <f t="shared" si="3"/>
        <v>553</v>
      </c>
      <c r="B140" s="101">
        <v>9553000</v>
      </c>
      <c r="C140" s="33" t="s">
        <v>207</v>
      </c>
      <c r="D140" s="33">
        <v>1369939.65</v>
      </c>
      <c r="E140" s="33">
        <v>1627401.36</v>
      </c>
      <c r="F140" s="33">
        <v>248339.4</v>
      </c>
      <c r="G140" s="33">
        <v>1624464.31</v>
      </c>
      <c r="H140" s="33">
        <v>1657399.13</v>
      </c>
      <c r="I140" s="33">
        <v>1322940.78</v>
      </c>
      <c r="J140" s="33">
        <v>1912951.11</v>
      </c>
      <c r="K140" s="33">
        <v>1102565.75</v>
      </c>
      <c r="L140" s="33">
        <v>1227696.57</v>
      </c>
      <c r="M140" s="33">
        <v>1914314.63</v>
      </c>
      <c r="N140" s="33">
        <v>1942690.2</v>
      </c>
      <c r="O140" s="29">
        <v>2226319.15</v>
      </c>
      <c r="P140" s="29">
        <v>2417400.63</v>
      </c>
      <c r="Q140" s="29">
        <v>19224483.02</v>
      </c>
    </row>
    <row r="141" spans="1:17" ht="15.6" x14ac:dyDescent="0.3">
      <c r="A141" s="1" t="str">
        <f t="shared" ref="A141:A172" si="4">LEFT(RIGHT(B141,6),3)</f>
        <v>554</v>
      </c>
      <c r="B141" s="101">
        <v>9554000</v>
      </c>
      <c r="C141" s="33" t="s">
        <v>208</v>
      </c>
      <c r="D141" s="33">
        <v>62276.08</v>
      </c>
      <c r="E141" s="33">
        <v>110564.18</v>
      </c>
      <c r="F141" s="33">
        <v>147938.25</v>
      </c>
      <c r="G141" s="33">
        <v>27267.1</v>
      </c>
      <c r="H141" s="33">
        <v>126151.83</v>
      </c>
      <c r="I141" s="33">
        <v>44139.7</v>
      </c>
      <c r="J141" s="33">
        <v>225927.71</v>
      </c>
      <c r="K141" s="33">
        <v>130141.38</v>
      </c>
      <c r="L141" s="33">
        <v>134354.20000000001</v>
      </c>
      <c r="M141" s="33">
        <v>84103.58</v>
      </c>
      <c r="N141" s="33">
        <v>106396.02</v>
      </c>
      <c r="O141" s="29">
        <v>51901.41</v>
      </c>
      <c r="P141" s="29">
        <v>127042.52</v>
      </c>
      <c r="Q141" s="29">
        <v>1315927.8799999999</v>
      </c>
    </row>
    <row r="142" spans="1:17" ht="15.6" x14ac:dyDescent="0.3">
      <c r="A142" s="1" t="str">
        <f t="shared" si="4"/>
        <v>555</v>
      </c>
      <c r="B142" s="101">
        <v>9555000</v>
      </c>
      <c r="C142" s="33" t="s">
        <v>209</v>
      </c>
      <c r="D142" s="33">
        <v>4689938.04</v>
      </c>
      <c r="E142" s="33">
        <v>2489910.41</v>
      </c>
      <c r="F142" s="33">
        <v>2765893.8</v>
      </c>
      <c r="G142" s="33">
        <v>4009525.67</v>
      </c>
      <c r="H142" s="33">
        <v>11199479.76</v>
      </c>
      <c r="I142" s="33">
        <v>8733450.5099999998</v>
      </c>
      <c r="J142" s="33">
        <v>4928107.9000000004</v>
      </c>
      <c r="K142" s="33">
        <v>7064061.2000000002</v>
      </c>
      <c r="L142" s="33">
        <v>7736922.2300000004</v>
      </c>
      <c r="M142" s="33">
        <v>16248431.810000001</v>
      </c>
      <c r="N142" s="33">
        <v>6423163.1799999997</v>
      </c>
      <c r="O142" s="29">
        <v>3968945.4</v>
      </c>
      <c r="P142" s="29">
        <v>2207516.41</v>
      </c>
      <c r="Q142" s="29">
        <v>77775408.280000001</v>
      </c>
    </row>
    <row r="143" spans="1:17" ht="15.6" x14ac:dyDescent="0.3">
      <c r="A143" s="1" t="str">
        <f t="shared" si="4"/>
        <v>556</v>
      </c>
      <c r="B143" s="101">
        <v>9556000</v>
      </c>
      <c r="C143" s="33" t="s">
        <v>210</v>
      </c>
      <c r="D143" s="33">
        <v>59793.58</v>
      </c>
      <c r="E143" s="33">
        <v>55374.01</v>
      </c>
      <c r="F143" s="33">
        <v>41213.040000000001</v>
      </c>
      <c r="G143" s="33">
        <v>55103.15</v>
      </c>
      <c r="H143" s="33">
        <v>47187.9</v>
      </c>
      <c r="I143" s="33">
        <v>51754.92</v>
      </c>
      <c r="J143" s="33">
        <v>48320.36</v>
      </c>
      <c r="K143" s="33">
        <v>57629.49</v>
      </c>
      <c r="L143" s="33">
        <v>52555.92</v>
      </c>
      <c r="M143" s="33">
        <v>48431.199999999997</v>
      </c>
      <c r="N143" s="33">
        <v>53702.83</v>
      </c>
      <c r="O143" s="29">
        <v>60393.27</v>
      </c>
      <c r="P143" s="29">
        <v>54250.11</v>
      </c>
      <c r="Q143" s="29">
        <v>625916.19999999995</v>
      </c>
    </row>
    <row r="144" spans="1:17" ht="15.6" x14ac:dyDescent="0.3">
      <c r="A144" s="1" t="str">
        <f t="shared" si="4"/>
        <v>560</v>
      </c>
      <c r="B144" s="101">
        <v>9560000</v>
      </c>
      <c r="C144" s="33" t="s">
        <v>211</v>
      </c>
      <c r="D144" s="33">
        <v>66873.27</v>
      </c>
      <c r="E144" s="33">
        <v>188727.84</v>
      </c>
      <c r="F144" s="33">
        <v>162547.98000000001</v>
      </c>
      <c r="G144" s="33">
        <v>-41004.28</v>
      </c>
      <c r="H144" s="33">
        <v>113728.17</v>
      </c>
      <c r="I144" s="33">
        <v>72885.03</v>
      </c>
      <c r="J144" s="33">
        <v>96772.479999999996</v>
      </c>
      <c r="K144" s="33">
        <v>96693.53</v>
      </c>
      <c r="L144" s="33">
        <v>72628.23</v>
      </c>
      <c r="M144" s="33">
        <v>89815.44</v>
      </c>
      <c r="N144" s="33">
        <v>83379.12</v>
      </c>
      <c r="O144" s="29">
        <v>71641.960000000006</v>
      </c>
      <c r="P144" s="29">
        <v>44187.81</v>
      </c>
      <c r="Q144" s="29">
        <v>1052003.31</v>
      </c>
    </row>
    <row r="145" spans="1:17" ht="15.6" x14ac:dyDescent="0.3">
      <c r="A145" s="1" t="str">
        <f t="shared" si="4"/>
        <v>561</v>
      </c>
      <c r="B145" s="101">
        <v>9561100</v>
      </c>
      <c r="C145" s="33" t="s">
        <v>212</v>
      </c>
      <c r="D145" s="33">
        <v>7898.42</v>
      </c>
      <c r="E145" s="33">
        <v>7713.49</v>
      </c>
      <c r="F145" s="33">
        <v>5439.17</v>
      </c>
      <c r="G145" s="33">
        <v>7542.16</v>
      </c>
      <c r="H145" s="33">
        <v>6055.93</v>
      </c>
      <c r="I145" s="33">
        <v>6664.94</v>
      </c>
      <c r="J145" s="33">
        <v>6153.17</v>
      </c>
      <c r="K145" s="33">
        <v>7633.18</v>
      </c>
      <c r="L145" s="33">
        <v>6628.58</v>
      </c>
      <c r="M145" s="33">
        <v>6134.13</v>
      </c>
      <c r="N145" s="33">
        <v>6560.56</v>
      </c>
      <c r="O145" s="29">
        <v>7762.3</v>
      </c>
      <c r="P145" s="29">
        <v>8355.2800000000007</v>
      </c>
      <c r="Q145" s="29">
        <v>82642.89</v>
      </c>
    </row>
    <row r="146" spans="1:17" ht="15.6" x14ac:dyDescent="0.3">
      <c r="A146" s="1" t="str">
        <f t="shared" si="4"/>
        <v>561</v>
      </c>
      <c r="B146" s="101">
        <v>9561200</v>
      </c>
      <c r="C146" s="33" t="s">
        <v>213</v>
      </c>
      <c r="D146" s="33">
        <v>150173.9</v>
      </c>
      <c r="E146" s="33">
        <v>139020.1</v>
      </c>
      <c r="F146" s="33">
        <v>101412.54</v>
      </c>
      <c r="G146" s="33">
        <v>132880.75</v>
      </c>
      <c r="H146" s="33">
        <v>113144.97</v>
      </c>
      <c r="I146" s="33">
        <v>134392.91</v>
      </c>
      <c r="J146" s="33">
        <v>113319.56</v>
      </c>
      <c r="K146" s="33">
        <v>123041.88</v>
      </c>
      <c r="L146" s="33">
        <v>120294.62</v>
      </c>
      <c r="M146" s="33">
        <v>107196.07</v>
      </c>
      <c r="N146" s="33">
        <v>131673.88</v>
      </c>
      <c r="O146" s="29">
        <v>154637.07999999999</v>
      </c>
      <c r="P146" s="29">
        <v>136933.29</v>
      </c>
      <c r="Q146" s="29">
        <v>1507947.65</v>
      </c>
    </row>
    <row r="147" spans="1:17" ht="15.6" x14ac:dyDescent="0.3">
      <c r="A147" s="1" t="str">
        <f t="shared" si="4"/>
        <v>561</v>
      </c>
      <c r="B147" s="101">
        <v>9561300</v>
      </c>
      <c r="C147" s="33" t="s">
        <v>214</v>
      </c>
      <c r="D147" s="33">
        <v>92068.46</v>
      </c>
      <c r="E147" s="33">
        <v>84427.5</v>
      </c>
      <c r="F147" s="33">
        <v>69533.990000000005</v>
      </c>
      <c r="G147" s="33">
        <v>85617.59</v>
      </c>
      <c r="H147" s="33">
        <v>74289.98</v>
      </c>
      <c r="I147" s="33">
        <v>82447.73</v>
      </c>
      <c r="J147" s="33">
        <v>75405.97</v>
      </c>
      <c r="K147" s="33">
        <v>88362.48</v>
      </c>
      <c r="L147" s="33">
        <v>83445.100000000006</v>
      </c>
      <c r="M147" s="33">
        <v>71978.44</v>
      </c>
      <c r="N147" s="33">
        <v>81008.28</v>
      </c>
      <c r="O147" s="29">
        <v>91788.78</v>
      </c>
      <c r="P147" s="29">
        <v>81303.87</v>
      </c>
      <c r="Q147" s="29">
        <v>969609.71</v>
      </c>
    </row>
    <row r="148" spans="1:17" ht="15.6" x14ac:dyDescent="0.3">
      <c r="A148" s="1" t="str">
        <f t="shared" si="4"/>
        <v>561</v>
      </c>
      <c r="B148" s="101">
        <v>9561800</v>
      </c>
      <c r="C148" s="33" t="s">
        <v>215</v>
      </c>
      <c r="D148" s="33">
        <v>0</v>
      </c>
      <c r="E148" s="33">
        <v>207873.91</v>
      </c>
      <c r="F148" s="33">
        <v>0</v>
      </c>
      <c r="G148" s="33">
        <v>207873.91</v>
      </c>
      <c r="H148" s="33">
        <v>0</v>
      </c>
      <c r="I148" s="33">
        <v>0</v>
      </c>
      <c r="J148" s="33">
        <v>207873.91</v>
      </c>
      <c r="K148" s="33">
        <v>0</v>
      </c>
      <c r="L148" s="33">
        <v>0</v>
      </c>
      <c r="M148" s="33">
        <v>207873.91</v>
      </c>
      <c r="N148" s="33">
        <v>0</v>
      </c>
      <c r="O148" s="29">
        <v>0</v>
      </c>
      <c r="P148" s="29">
        <v>0</v>
      </c>
      <c r="Q148" s="29">
        <v>831495.64</v>
      </c>
    </row>
    <row r="149" spans="1:17" ht="15.6" x14ac:dyDescent="0.3">
      <c r="A149" s="1" t="str">
        <f t="shared" si="4"/>
        <v>562</v>
      </c>
      <c r="B149" s="101">
        <v>9562000</v>
      </c>
      <c r="C149" s="33" t="s">
        <v>216</v>
      </c>
      <c r="D149" s="33">
        <v>163612.74</v>
      </c>
      <c r="E149" s="33">
        <v>126318.19</v>
      </c>
      <c r="F149" s="33">
        <v>102937.49</v>
      </c>
      <c r="G149" s="33">
        <v>108490.65</v>
      </c>
      <c r="H149" s="33">
        <v>78865.42</v>
      </c>
      <c r="I149" s="33">
        <v>117433.59</v>
      </c>
      <c r="J149" s="33">
        <v>121772.48</v>
      </c>
      <c r="K149" s="33">
        <v>160415.14000000001</v>
      </c>
      <c r="L149" s="33">
        <v>139388.87</v>
      </c>
      <c r="M149" s="33">
        <v>179314.34</v>
      </c>
      <c r="N149" s="33">
        <v>171200.56</v>
      </c>
      <c r="O149" s="29">
        <v>127124.21</v>
      </c>
      <c r="P149" s="29">
        <v>181130.12</v>
      </c>
      <c r="Q149" s="29">
        <v>1614391.06</v>
      </c>
    </row>
    <row r="150" spans="1:17" ht="15.6" x14ac:dyDescent="0.3">
      <c r="A150" s="1" t="str">
        <f t="shared" si="4"/>
        <v>563</v>
      </c>
      <c r="B150" s="101">
        <v>9563000</v>
      </c>
      <c r="C150" s="33" t="s">
        <v>217</v>
      </c>
      <c r="D150" s="33">
        <v>9302.4599999999991</v>
      </c>
      <c r="E150" s="33">
        <v>8809.58</v>
      </c>
      <c r="F150" s="33">
        <v>4553.92</v>
      </c>
      <c r="G150" s="33">
        <v>8004.27</v>
      </c>
      <c r="H150" s="33">
        <v>14574.54</v>
      </c>
      <c r="I150" s="33">
        <v>15977.75</v>
      </c>
      <c r="J150" s="33">
        <v>146876.01</v>
      </c>
      <c r="K150" s="33">
        <v>9594.26</v>
      </c>
      <c r="L150" s="33">
        <v>33633.769999999997</v>
      </c>
      <c r="M150" s="33">
        <v>229455.52</v>
      </c>
      <c r="N150" s="33">
        <v>13451.49</v>
      </c>
      <c r="O150" s="29">
        <v>12011.03</v>
      </c>
      <c r="P150" s="29">
        <v>16595.77</v>
      </c>
      <c r="Q150" s="29">
        <v>513537.91</v>
      </c>
    </row>
    <row r="151" spans="1:17" ht="15.6" x14ac:dyDescent="0.3">
      <c r="A151" s="1" t="str">
        <f t="shared" si="4"/>
        <v>566</v>
      </c>
      <c r="B151" s="101">
        <v>9566000</v>
      </c>
      <c r="C151" s="33" t="s">
        <v>218</v>
      </c>
      <c r="D151" s="33">
        <v>102219.64</v>
      </c>
      <c r="E151" s="33">
        <v>103851.27</v>
      </c>
      <c r="F151" s="33">
        <v>102942.68</v>
      </c>
      <c r="G151" s="33">
        <v>150689.69</v>
      </c>
      <c r="H151" s="33">
        <v>303454.34000000003</v>
      </c>
      <c r="I151" s="33">
        <v>349036.83</v>
      </c>
      <c r="J151" s="33">
        <v>-99971.86</v>
      </c>
      <c r="K151" s="33">
        <v>116004.1</v>
      </c>
      <c r="L151" s="33">
        <v>123036.87</v>
      </c>
      <c r="M151" s="33">
        <v>296630.49</v>
      </c>
      <c r="N151" s="33">
        <v>126291.18</v>
      </c>
      <c r="O151" s="29">
        <v>119145.44</v>
      </c>
      <c r="P151" s="29">
        <v>282308.78999999998</v>
      </c>
      <c r="Q151" s="29">
        <v>1973419.82</v>
      </c>
    </row>
    <row r="152" spans="1:17" ht="15.6" x14ac:dyDescent="0.3">
      <c r="A152" s="1" t="str">
        <f t="shared" si="4"/>
        <v>567</v>
      </c>
      <c r="B152" s="101">
        <v>9567000</v>
      </c>
      <c r="C152" s="33" t="s">
        <v>219</v>
      </c>
      <c r="D152" s="33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2308.92</v>
      </c>
      <c r="J152" s="33">
        <v>0</v>
      </c>
      <c r="K152" s="33">
        <v>19204</v>
      </c>
      <c r="L152" s="33">
        <v>0</v>
      </c>
      <c r="M152" s="33">
        <v>0</v>
      </c>
      <c r="N152" s="33">
        <v>0</v>
      </c>
      <c r="O152" s="29">
        <v>0</v>
      </c>
      <c r="P152" s="29">
        <v>0</v>
      </c>
      <c r="Q152" s="29">
        <v>21512.92</v>
      </c>
    </row>
    <row r="153" spans="1:17" ht="15.6" x14ac:dyDescent="0.3">
      <c r="A153" s="1" t="str">
        <f t="shared" si="4"/>
        <v>569</v>
      </c>
      <c r="B153" s="101">
        <v>9569000</v>
      </c>
      <c r="C153" s="33" t="s">
        <v>220</v>
      </c>
      <c r="D153" s="33">
        <v>-217817.38</v>
      </c>
      <c r="E153" s="33">
        <v>427.39</v>
      </c>
      <c r="F153" s="33">
        <v>200.47</v>
      </c>
      <c r="G153" s="33">
        <v>200.47</v>
      </c>
      <c r="H153" s="33">
        <v>221.39</v>
      </c>
      <c r="I153" s="33">
        <v>221.39</v>
      </c>
      <c r="J153" s="33">
        <v>162.22</v>
      </c>
      <c r="K153" s="33">
        <v>280.56</v>
      </c>
      <c r="L153" s="33">
        <v>221.39</v>
      </c>
      <c r="M153" s="33">
        <v>226778.93</v>
      </c>
      <c r="N153" s="33">
        <v>-226336.15</v>
      </c>
      <c r="O153" s="29">
        <v>221.39</v>
      </c>
      <c r="P153" s="29">
        <v>161.86000000000001</v>
      </c>
      <c r="Q153" s="29">
        <v>2761.31</v>
      </c>
    </row>
    <row r="154" spans="1:17" ht="15.6" x14ac:dyDescent="0.3">
      <c r="A154" s="1" t="str">
        <f t="shared" si="4"/>
        <v>569</v>
      </c>
      <c r="B154" s="101">
        <v>9569200</v>
      </c>
      <c r="C154" s="33" t="s">
        <v>221</v>
      </c>
      <c r="D154" s="33">
        <v>390009.2</v>
      </c>
      <c r="E154" s="33">
        <v>73951.05</v>
      </c>
      <c r="F154" s="33">
        <v>-87497.17</v>
      </c>
      <c r="G154" s="33">
        <v>69439.12</v>
      </c>
      <c r="H154" s="33">
        <v>310132.92</v>
      </c>
      <c r="I154" s="33">
        <v>132854.88</v>
      </c>
      <c r="J154" s="33">
        <v>128639.82</v>
      </c>
      <c r="K154" s="33">
        <v>127467.35</v>
      </c>
      <c r="L154" s="33">
        <v>167702.37</v>
      </c>
      <c r="M154" s="33">
        <v>124780.58</v>
      </c>
      <c r="N154" s="33">
        <v>156366.97</v>
      </c>
      <c r="O154" s="29">
        <v>136127.39000000001</v>
      </c>
      <c r="P154" s="29">
        <v>213989.14</v>
      </c>
      <c r="Q154" s="29">
        <v>1553954.42</v>
      </c>
    </row>
    <row r="155" spans="1:17" ht="15.6" x14ac:dyDescent="0.3">
      <c r="A155" s="1" t="str">
        <f t="shared" si="4"/>
        <v>569</v>
      </c>
      <c r="B155" s="101">
        <v>9569300</v>
      </c>
      <c r="C155" s="33" t="s">
        <v>222</v>
      </c>
      <c r="D155" s="33">
        <v>25393.79</v>
      </c>
      <c r="E155" s="33">
        <v>61173.05</v>
      </c>
      <c r="F155" s="33">
        <v>28088.240000000002</v>
      </c>
      <c r="G155" s="33">
        <v>33477.230000000003</v>
      </c>
      <c r="H155" s="33">
        <v>13078.64</v>
      </c>
      <c r="I155" s="33">
        <v>25288.79</v>
      </c>
      <c r="J155" s="33">
        <v>20576.53</v>
      </c>
      <c r="K155" s="33">
        <v>19614.89</v>
      </c>
      <c r="L155" s="33">
        <v>17270.79</v>
      </c>
      <c r="M155" s="33">
        <v>21046.240000000002</v>
      </c>
      <c r="N155" s="33">
        <v>43972.800000000003</v>
      </c>
      <c r="O155" s="29">
        <v>19402.57</v>
      </c>
      <c r="P155" s="29">
        <v>12754.16</v>
      </c>
      <c r="Q155" s="29">
        <v>315743.93</v>
      </c>
    </row>
    <row r="156" spans="1:17" ht="15.6" x14ac:dyDescent="0.3">
      <c r="A156" s="1" t="str">
        <f t="shared" si="4"/>
        <v>570</v>
      </c>
      <c r="B156" s="101">
        <v>9570000</v>
      </c>
      <c r="C156" s="33" t="s">
        <v>223</v>
      </c>
      <c r="D156" s="33">
        <v>57459.16</v>
      </c>
      <c r="E156" s="33">
        <v>87702.65</v>
      </c>
      <c r="F156" s="33">
        <v>86625.64</v>
      </c>
      <c r="G156" s="33">
        <v>149050.51999999999</v>
      </c>
      <c r="H156" s="33">
        <v>89491.51</v>
      </c>
      <c r="I156" s="33">
        <v>122991.46</v>
      </c>
      <c r="J156" s="33">
        <v>97776.74</v>
      </c>
      <c r="K156" s="33">
        <v>94482.37</v>
      </c>
      <c r="L156" s="33">
        <v>96676.18</v>
      </c>
      <c r="M156" s="33">
        <v>78905.69</v>
      </c>
      <c r="N156" s="33">
        <v>113285.34</v>
      </c>
      <c r="O156" s="29">
        <v>143700</v>
      </c>
      <c r="P156" s="29">
        <v>60330.1</v>
      </c>
      <c r="Q156" s="29">
        <v>1221018.2</v>
      </c>
    </row>
    <row r="157" spans="1:17" ht="15.6" x14ac:dyDescent="0.3">
      <c r="A157" s="1" t="str">
        <f t="shared" si="4"/>
        <v>571</v>
      </c>
      <c r="B157" s="101">
        <v>9571000</v>
      </c>
      <c r="C157" s="33" t="s">
        <v>224</v>
      </c>
      <c r="D157" s="33">
        <v>2371120.54</v>
      </c>
      <c r="E157" s="33">
        <v>392978.71</v>
      </c>
      <c r="F157" s="33">
        <v>631999.18000000005</v>
      </c>
      <c r="G157" s="33">
        <v>737911.06</v>
      </c>
      <c r="H157" s="33">
        <v>359384.31</v>
      </c>
      <c r="I157" s="33">
        <v>274945.19</v>
      </c>
      <c r="J157" s="33">
        <v>299780.55</v>
      </c>
      <c r="K157" s="33">
        <v>627111.61</v>
      </c>
      <c r="L157" s="33">
        <v>910107.54</v>
      </c>
      <c r="M157" s="33">
        <v>542758.1</v>
      </c>
      <c r="N157" s="33">
        <v>567589.30000000005</v>
      </c>
      <c r="O157" s="29">
        <v>559745.96</v>
      </c>
      <c r="P157" s="29">
        <v>338161.65</v>
      </c>
      <c r="Q157" s="29">
        <v>6242473.1600000001</v>
      </c>
    </row>
    <row r="158" spans="1:17" ht="15.6" x14ac:dyDescent="0.3">
      <c r="A158" s="1" t="str">
        <f t="shared" si="4"/>
        <v>580</v>
      </c>
      <c r="B158" s="101">
        <v>9580000</v>
      </c>
      <c r="C158" s="33" t="s">
        <v>225</v>
      </c>
      <c r="D158" s="33">
        <v>41555.949999999997</v>
      </c>
      <c r="E158" s="33">
        <v>81399.41</v>
      </c>
      <c r="F158" s="33">
        <v>675520.51</v>
      </c>
      <c r="G158" s="33">
        <v>738047.45</v>
      </c>
      <c r="H158" s="33">
        <v>-686258.58</v>
      </c>
      <c r="I158" s="33">
        <v>-165039.45000000001</v>
      </c>
      <c r="J158" s="33">
        <v>99735.99</v>
      </c>
      <c r="K158" s="33">
        <v>34271.480000000003</v>
      </c>
      <c r="L158" s="33">
        <v>161409.09</v>
      </c>
      <c r="M158" s="33">
        <v>86526.23</v>
      </c>
      <c r="N158" s="33">
        <v>132179.63</v>
      </c>
      <c r="O158" s="29">
        <v>233987.89</v>
      </c>
      <c r="P158" s="29">
        <v>136833.47</v>
      </c>
      <c r="Q158" s="29">
        <v>1528613.12</v>
      </c>
    </row>
    <row r="159" spans="1:17" ht="15.6" x14ac:dyDescent="0.3">
      <c r="A159" s="1" t="str">
        <f t="shared" si="4"/>
        <v>581</v>
      </c>
      <c r="B159" s="101">
        <v>9581000</v>
      </c>
      <c r="C159" s="33" t="s">
        <v>226</v>
      </c>
      <c r="D159" s="33">
        <v>111004.74</v>
      </c>
      <c r="E159" s="33">
        <v>137968.76999999999</v>
      </c>
      <c r="F159" s="33">
        <v>103360.91</v>
      </c>
      <c r="G159" s="33">
        <v>33184.07</v>
      </c>
      <c r="H159" s="33">
        <v>112969.94</v>
      </c>
      <c r="I159" s="33">
        <v>65662.81</v>
      </c>
      <c r="J159" s="33">
        <v>120468.83</v>
      </c>
      <c r="K159" s="33">
        <v>110950.21</v>
      </c>
      <c r="L159" s="33">
        <v>78530.55</v>
      </c>
      <c r="M159" s="33">
        <v>59271.75</v>
      </c>
      <c r="N159" s="33">
        <v>77840.84</v>
      </c>
      <c r="O159" s="29">
        <v>25395.5</v>
      </c>
      <c r="P159" s="29">
        <v>113063.84</v>
      </c>
      <c r="Q159" s="29">
        <v>1038668.02</v>
      </c>
    </row>
    <row r="160" spans="1:17" ht="15.6" x14ac:dyDescent="0.3">
      <c r="A160" s="1" t="str">
        <f t="shared" si="4"/>
        <v>582</v>
      </c>
      <c r="B160" s="101">
        <v>9582000</v>
      </c>
      <c r="C160" s="33" t="s">
        <v>227</v>
      </c>
      <c r="D160" s="33">
        <v>133869.31</v>
      </c>
      <c r="E160" s="33">
        <v>100990.39999999999</v>
      </c>
      <c r="F160" s="33">
        <v>119031.34</v>
      </c>
      <c r="G160" s="33">
        <v>176395.94</v>
      </c>
      <c r="H160" s="33">
        <v>155469.69</v>
      </c>
      <c r="I160" s="33">
        <v>198617.09</v>
      </c>
      <c r="J160" s="33">
        <v>122349.82</v>
      </c>
      <c r="K160" s="33">
        <v>168547.75</v>
      </c>
      <c r="L160" s="33">
        <v>196483.85</v>
      </c>
      <c r="M160" s="33">
        <v>173199.6</v>
      </c>
      <c r="N160" s="33">
        <v>178385.66</v>
      </c>
      <c r="O160" s="29">
        <v>152705.13</v>
      </c>
      <c r="P160" s="29">
        <v>221096.15</v>
      </c>
      <c r="Q160" s="29">
        <v>1963272.42</v>
      </c>
    </row>
    <row r="161" spans="1:17" ht="15.6" x14ac:dyDescent="0.3">
      <c r="A161" s="1" t="str">
        <f t="shared" si="4"/>
        <v>583</v>
      </c>
      <c r="B161" s="101">
        <v>9583000</v>
      </c>
      <c r="C161" s="33" t="s">
        <v>228</v>
      </c>
      <c r="D161" s="33">
        <v>1926159.72</v>
      </c>
      <c r="E161" s="33">
        <v>536397.36</v>
      </c>
      <c r="F161" s="33">
        <v>457572.06</v>
      </c>
      <c r="G161" s="33">
        <v>519648.88</v>
      </c>
      <c r="H161" s="33">
        <v>518562.17</v>
      </c>
      <c r="I161" s="33">
        <v>878634.13</v>
      </c>
      <c r="J161" s="33">
        <v>466136.12</v>
      </c>
      <c r="K161" s="33">
        <v>712570</v>
      </c>
      <c r="L161" s="33">
        <v>615329.94999999995</v>
      </c>
      <c r="M161" s="33">
        <v>578346.74</v>
      </c>
      <c r="N161" s="33">
        <v>1116389.08</v>
      </c>
      <c r="O161" s="29">
        <v>137027.13</v>
      </c>
      <c r="P161" s="29">
        <v>2036467.73</v>
      </c>
      <c r="Q161" s="29">
        <v>8573081.3499999996</v>
      </c>
    </row>
    <row r="162" spans="1:17" ht="15.6" x14ac:dyDescent="0.3">
      <c r="A162" s="1" t="str">
        <f t="shared" si="4"/>
        <v>584</v>
      </c>
      <c r="B162" s="101">
        <v>9584000</v>
      </c>
      <c r="C162" s="33" t="s">
        <v>229</v>
      </c>
      <c r="D162" s="33">
        <v>67182.42</v>
      </c>
      <c r="E162" s="33">
        <v>71281.34</v>
      </c>
      <c r="F162" s="33">
        <v>54937.49</v>
      </c>
      <c r="G162" s="33">
        <v>62951.33</v>
      </c>
      <c r="H162" s="33">
        <v>62877.43</v>
      </c>
      <c r="I162" s="33">
        <v>63392.04</v>
      </c>
      <c r="J162" s="33">
        <v>64628.72</v>
      </c>
      <c r="K162" s="33">
        <v>54258.54</v>
      </c>
      <c r="L162" s="33">
        <v>78107.81</v>
      </c>
      <c r="M162" s="33">
        <v>60187.34</v>
      </c>
      <c r="N162" s="33">
        <v>63506.94</v>
      </c>
      <c r="O162" s="29">
        <v>60689.94</v>
      </c>
      <c r="P162" s="29">
        <v>60767.89</v>
      </c>
      <c r="Q162" s="29">
        <v>757586.81</v>
      </c>
    </row>
    <row r="163" spans="1:17" ht="15.6" x14ac:dyDescent="0.3">
      <c r="A163" s="1" t="str">
        <f t="shared" si="4"/>
        <v>585</v>
      </c>
      <c r="B163" s="101">
        <v>9585000</v>
      </c>
      <c r="C163" s="33" t="s">
        <v>230</v>
      </c>
      <c r="D163" s="33">
        <v>34199.97</v>
      </c>
      <c r="E163" s="33">
        <v>270389.01</v>
      </c>
      <c r="F163" s="33">
        <v>174546.73</v>
      </c>
      <c r="G163" s="33">
        <v>232975.04</v>
      </c>
      <c r="H163" s="33">
        <v>213542.32</v>
      </c>
      <c r="I163" s="33">
        <v>178109.49</v>
      </c>
      <c r="J163" s="33">
        <v>196194.87</v>
      </c>
      <c r="K163" s="33">
        <v>226197.87</v>
      </c>
      <c r="L163" s="33">
        <v>234693.25</v>
      </c>
      <c r="M163" s="33">
        <v>181531.92</v>
      </c>
      <c r="N163" s="33">
        <v>252044.86</v>
      </c>
      <c r="O163" s="29">
        <v>211718.95</v>
      </c>
      <c r="P163" s="29">
        <v>122180.41</v>
      </c>
      <c r="Q163" s="29">
        <v>2494124.7200000002</v>
      </c>
    </row>
    <row r="164" spans="1:17" ht="15.6" x14ac:dyDescent="0.3">
      <c r="A164" s="1" t="str">
        <f t="shared" si="4"/>
        <v>586</v>
      </c>
      <c r="B164" s="101">
        <v>9586000</v>
      </c>
      <c r="C164" s="33" t="s">
        <v>231</v>
      </c>
      <c r="D164" s="33">
        <v>600257.09</v>
      </c>
      <c r="E164" s="33">
        <v>-697411.86</v>
      </c>
      <c r="F164" s="33">
        <v>1911309.86</v>
      </c>
      <c r="G164" s="33">
        <v>580755.79</v>
      </c>
      <c r="H164" s="33">
        <v>466132.2</v>
      </c>
      <c r="I164" s="33">
        <v>568553.47</v>
      </c>
      <c r="J164" s="33">
        <v>587616.55000000005</v>
      </c>
      <c r="K164" s="33">
        <v>221556.82</v>
      </c>
      <c r="L164" s="33">
        <v>570895.28</v>
      </c>
      <c r="M164" s="33">
        <v>284409.59000000003</v>
      </c>
      <c r="N164" s="33">
        <v>452840.71</v>
      </c>
      <c r="O164" s="29">
        <v>452219.27</v>
      </c>
      <c r="P164" s="29">
        <v>332649.38</v>
      </c>
      <c r="Q164" s="29">
        <v>5731527.0599999996</v>
      </c>
    </row>
    <row r="165" spans="1:17" ht="15.6" x14ac:dyDescent="0.3">
      <c r="A165" s="1" t="str">
        <f t="shared" si="4"/>
        <v>587</v>
      </c>
      <c r="B165" s="101">
        <v>9587000</v>
      </c>
      <c r="C165" s="33" t="s">
        <v>232</v>
      </c>
      <c r="D165" s="33">
        <v>55740.65</v>
      </c>
      <c r="E165" s="33">
        <v>62213.82</v>
      </c>
      <c r="F165" s="33">
        <v>57530.13</v>
      </c>
      <c r="G165" s="33">
        <v>7415.92</v>
      </c>
      <c r="H165" s="33">
        <v>29539.48</v>
      </c>
      <c r="I165" s="33">
        <v>36944.43</v>
      </c>
      <c r="J165" s="33">
        <v>38060.31</v>
      </c>
      <c r="K165" s="33">
        <v>37080.15</v>
      </c>
      <c r="L165" s="33">
        <v>44246.59</v>
      </c>
      <c r="M165" s="33">
        <v>40850.300000000003</v>
      </c>
      <c r="N165" s="33">
        <v>42857.74</v>
      </c>
      <c r="O165" s="29">
        <v>49180.23</v>
      </c>
      <c r="P165" s="29">
        <v>33477.43</v>
      </c>
      <c r="Q165" s="29">
        <v>479396.53</v>
      </c>
    </row>
    <row r="166" spans="1:17" ht="15.6" x14ac:dyDescent="0.3">
      <c r="A166" s="1" t="str">
        <f t="shared" si="4"/>
        <v>588</v>
      </c>
      <c r="B166" s="101">
        <v>9588000</v>
      </c>
      <c r="C166" s="33" t="s">
        <v>233</v>
      </c>
      <c r="D166" s="33">
        <v>-609292.5</v>
      </c>
      <c r="E166" s="33">
        <v>498049.06</v>
      </c>
      <c r="F166" s="33">
        <v>93892.44</v>
      </c>
      <c r="G166" s="33">
        <v>588845.38</v>
      </c>
      <c r="H166" s="33">
        <v>-213529.42</v>
      </c>
      <c r="I166" s="33">
        <v>338575.62</v>
      </c>
      <c r="J166" s="33">
        <v>255209.63</v>
      </c>
      <c r="K166" s="33">
        <v>188432.44</v>
      </c>
      <c r="L166" s="33">
        <v>1241466</v>
      </c>
      <c r="M166" s="33">
        <v>318316.59000000003</v>
      </c>
      <c r="N166" s="33">
        <v>600217</v>
      </c>
      <c r="O166" s="29">
        <v>895537.19</v>
      </c>
      <c r="P166" s="29">
        <v>458215.27</v>
      </c>
      <c r="Q166" s="29">
        <v>5263227.2</v>
      </c>
    </row>
    <row r="167" spans="1:17" ht="15.6" x14ac:dyDescent="0.3">
      <c r="A167" s="1" t="str">
        <f t="shared" si="4"/>
        <v>589</v>
      </c>
      <c r="B167" s="101">
        <v>9589000</v>
      </c>
      <c r="C167" s="33" t="s">
        <v>234</v>
      </c>
      <c r="D167" s="33">
        <v>29509.01</v>
      </c>
      <c r="E167" s="33">
        <v>29509.01</v>
      </c>
      <c r="F167" s="33">
        <v>29509.01</v>
      </c>
      <c r="G167" s="33">
        <v>30091.3</v>
      </c>
      <c r="H167" s="33">
        <v>30091.3</v>
      </c>
      <c r="I167" s="33">
        <v>30380.15</v>
      </c>
      <c r="J167" s="33">
        <v>30276.36</v>
      </c>
      <c r="K167" s="33">
        <v>30091.3</v>
      </c>
      <c r="L167" s="33">
        <v>30091.3</v>
      </c>
      <c r="M167" s="33">
        <v>30091.3</v>
      </c>
      <c r="N167" s="33">
        <v>30091.3</v>
      </c>
      <c r="O167" s="29">
        <v>30091.3</v>
      </c>
      <c r="P167" s="29">
        <v>30091.3</v>
      </c>
      <c r="Q167" s="29">
        <v>360404.93</v>
      </c>
    </row>
    <row r="168" spans="1:17" ht="15.6" x14ac:dyDescent="0.3">
      <c r="A168" s="1" t="str">
        <f t="shared" si="4"/>
        <v>591</v>
      </c>
      <c r="B168" s="101">
        <v>9591000</v>
      </c>
      <c r="C168" s="33" t="s">
        <v>235</v>
      </c>
      <c r="D168" s="33">
        <v>146339.1</v>
      </c>
      <c r="E168" s="33">
        <v>52223.94</v>
      </c>
      <c r="F168" s="33">
        <v>42629.18</v>
      </c>
      <c r="G168" s="33">
        <v>29938.82</v>
      </c>
      <c r="H168" s="33">
        <v>54760.55</v>
      </c>
      <c r="I168" s="33">
        <v>28544.84</v>
      </c>
      <c r="J168" s="33">
        <v>11627.01</v>
      </c>
      <c r="K168" s="33">
        <v>26257.88</v>
      </c>
      <c r="L168" s="33">
        <v>38907.81</v>
      </c>
      <c r="M168" s="33">
        <v>86492.61</v>
      </c>
      <c r="N168" s="33">
        <v>4429.41</v>
      </c>
      <c r="O168" s="29">
        <v>73171.48</v>
      </c>
      <c r="P168" s="29">
        <v>17223.900000000001</v>
      </c>
      <c r="Q168" s="29">
        <v>466207.43</v>
      </c>
    </row>
    <row r="169" spans="1:17" ht="15.6" x14ac:dyDescent="0.3">
      <c r="A169" s="1" t="str">
        <f t="shared" si="4"/>
        <v>592</v>
      </c>
      <c r="B169" s="101">
        <v>9592000</v>
      </c>
      <c r="C169" s="33" t="s">
        <v>236</v>
      </c>
      <c r="D169" s="33">
        <v>156452.91</v>
      </c>
      <c r="E169" s="33">
        <v>224818.17</v>
      </c>
      <c r="F169" s="33">
        <v>167971.97</v>
      </c>
      <c r="G169" s="33">
        <v>279757.67</v>
      </c>
      <c r="H169" s="33">
        <v>206774.97</v>
      </c>
      <c r="I169" s="33">
        <v>277917.3</v>
      </c>
      <c r="J169" s="33">
        <v>275544.49</v>
      </c>
      <c r="K169" s="33">
        <v>199391.86</v>
      </c>
      <c r="L169" s="33">
        <v>293529.5</v>
      </c>
      <c r="M169" s="33">
        <v>207175.31</v>
      </c>
      <c r="N169" s="33">
        <v>323795.18</v>
      </c>
      <c r="O169" s="29">
        <v>190727.47</v>
      </c>
      <c r="P169" s="29">
        <v>172824.02</v>
      </c>
      <c r="Q169" s="29">
        <v>2820227.91</v>
      </c>
    </row>
    <row r="170" spans="1:17" ht="15.6" x14ac:dyDescent="0.3">
      <c r="A170" s="1" t="str">
        <f t="shared" si="4"/>
        <v>593</v>
      </c>
      <c r="B170" s="101">
        <v>9593000</v>
      </c>
      <c r="C170" s="33" t="s">
        <v>237</v>
      </c>
      <c r="D170" s="33">
        <v>2762913.56</v>
      </c>
      <c r="E170" s="33">
        <v>2570271.38</v>
      </c>
      <c r="F170" s="33">
        <v>3089619.52</v>
      </c>
      <c r="G170" s="33">
        <v>3414558.79</v>
      </c>
      <c r="H170" s="33">
        <v>3059794.12</v>
      </c>
      <c r="I170" s="33">
        <v>3489399.94</v>
      </c>
      <c r="J170" s="33">
        <v>3680280.55</v>
      </c>
      <c r="K170" s="33">
        <v>3683156.3</v>
      </c>
      <c r="L170" s="33">
        <v>3625520.29</v>
      </c>
      <c r="M170" s="33">
        <v>2875735.93</v>
      </c>
      <c r="N170" s="33">
        <v>3555859.1</v>
      </c>
      <c r="O170" s="29">
        <v>3787786.08</v>
      </c>
      <c r="P170" s="29">
        <v>3634535.96</v>
      </c>
      <c r="Q170" s="29">
        <v>40466517.960000001</v>
      </c>
    </row>
    <row r="171" spans="1:17" ht="15.6" x14ac:dyDescent="0.3">
      <c r="A171" s="1" t="str">
        <f t="shared" si="4"/>
        <v>594</v>
      </c>
      <c r="B171" s="101">
        <v>9594000</v>
      </c>
      <c r="C171" s="33" t="s">
        <v>238</v>
      </c>
      <c r="D171" s="33">
        <v>292075.17</v>
      </c>
      <c r="E171" s="33">
        <v>322790.24</v>
      </c>
      <c r="F171" s="33">
        <v>535530.31999999995</v>
      </c>
      <c r="G171" s="33">
        <v>99758.44</v>
      </c>
      <c r="H171" s="33">
        <v>333390.45</v>
      </c>
      <c r="I171" s="33">
        <v>403252.27</v>
      </c>
      <c r="J171" s="33">
        <v>462714.94</v>
      </c>
      <c r="K171" s="33">
        <v>509195.42</v>
      </c>
      <c r="L171" s="33">
        <v>530885.64</v>
      </c>
      <c r="M171" s="33">
        <v>500886.57</v>
      </c>
      <c r="N171" s="33">
        <v>500883.47</v>
      </c>
      <c r="O171" s="29">
        <v>1401801.31</v>
      </c>
      <c r="P171" s="29">
        <v>401398.77</v>
      </c>
      <c r="Q171" s="29">
        <v>6002487.8399999999</v>
      </c>
    </row>
    <row r="172" spans="1:17" ht="15.6" x14ac:dyDescent="0.3">
      <c r="A172" s="1" t="str">
        <f t="shared" si="4"/>
        <v>595</v>
      </c>
      <c r="B172" s="101">
        <v>9595000</v>
      </c>
      <c r="C172" s="33" t="s">
        <v>239</v>
      </c>
      <c r="D172" s="33">
        <v>18917.240000000002</v>
      </c>
      <c r="E172" s="33">
        <v>22712.54</v>
      </c>
      <c r="F172" s="33">
        <v>24846.560000000001</v>
      </c>
      <c r="G172" s="33">
        <v>29927</v>
      </c>
      <c r="H172" s="33">
        <v>48277.96</v>
      </c>
      <c r="I172" s="33">
        <v>41154.18</v>
      </c>
      <c r="J172" s="33">
        <v>21981.21</v>
      </c>
      <c r="K172" s="33">
        <v>44865.47</v>
      </c>
      <c r="L172" s="33">
        <v>23323.06</v>
      </c>
      <c r="M172" s="33">
        <v>17406.79</v>
      </c>
      <c r="N172" s="33">
        <v>29167.29</v>
      </c>
      <c r="O172" s="29">
        <v>22142.03</v>
      </c>
      <c r="P172" s="29">
        <v>1687</v>
      </c>
      <c r="Q172" s="29">
        <v>327491.09000000003</v>
      </c>
    </row>
    <row r="173" spans="1:17" ht="15.6" x14ac:dyDescent="0.3">
      <c r="A173" s="1" t="str">
        <f t="shared" ref="A173:A198" si="5">LEFT(RIGHT(B173,6),3)</f>
        <v>596</v>
      </c>
      <c r="B173" s="101">
        <v>9596000</v>
      </c>
      <c r="C173" s="33" t="s">
        <v>240</v>
      </c>
      <c r="D173" s="33">
        <v>154158.88</v>
      </c>
      <c r="E173" s="33">
        <v>158960.92000000001</v>
      </c>
      <c r="F173" s="33">
        <v>101994.64</v>
      </c>
      <c r="G173" s="33">
        <v>249262.06</v>
      </c>
      <c r="H173" s="33">
        <v>34484.86</v>
      </c>
      <c r="I173" s="33">
        <v>196965.73</v>
      </c>
      <c r="J173" s="33">
        <v>133128.53</v>
      </c>
      <c r="K173" s="33">
        <v>99876.43</v>
      </c>
      <c r="L173" s="33">
        <v>137783.71</v>
      </c>
      <c r="M173" s="33">
        <v>51134.68</v>
      </c>
      <c r="N173" s="33">
        <v>67853.17</v>
      </c>
      <c r="O173" s="29">
        <v>80637.240000000005</v>
      </c>
      <c r="P173" s="29">
        <v>147100.07999999999</v>
      </c>
      <c r="Q173" s="29">
        <v>1459182.05</v>
      </c>
    </row>
    <row r="174" spans="1:17" ht="15.6" x14ac:dyDescent="0.3">
      <c r="A174" s="1" t="str">
        <f t="shared" si="5"/>
        <v>597</v>
      </c>
      <c r="B174" s="101">
        <v>9597000</v>
      </c>
      <c r="C174" s="33" t="s">
        <v>241</v>
      </c>
      <c r="D174" s="33">
        <v>57074.03</v>
      </c>
      <c r="E174" s="33">
        <v>39012.21</v>
      </c>
      <c r="F174" s="33">
        <v>32107.94</v>
      </c>
      <c r="G174" s="33">
        <v>44864.84</v>
      </c>
      <c r="H174" s="33">
        <v>40954.83</v>
      </c>
      <c r="I174" s="33">
        <v>48068.72</v>
      </c>
      <c r="J174" s="33">
        <v>26928.03</v>
      </c>
      <c r="K174" s="33">
        <v>37377.29</v>
      </c>
      <c r="L174" s="33">
        <v>44363.18</v>
      </c>
      <c r="M174" s="33">
        <v>28321.72</v>
      </c>
      <c r="N174" s="33">
        <v>36172.370000000003</v>
      </c>
      <c r="O174" s="29">
        <v>43210.37</v>
      </c>
      <c r="P174" s="29">
        <v>28195.26</v>
      </c>
      <c r="Q174" s="29">
        <v>449576.76</v>
      </c>
    </row>
    <row r="175" spans="1:17" ht="15.6" x14ac:dyDescent="0.3">
      <c r="A175" s="1" t="str">
        <f t="shared" si="5"/>
        <v>901</v>
      </c>
      <c r="B175" s="101">
        <v>9901000</v>
      </c>
      <c r="C175" s="33" t="s">
        <v>242</v>
      </c>
      <c r="D175" s="33">
        <v>63072.79</v>
      </c>
      <c r="E175" s="33">
        <v>47064.65</v>
      </c>
      <c r="F175" s="33">
        <v>55463.43</v>
      </c>
      <c r="G175" s="33">
        <v>35814.31</v>
      </c>
      <c r="H175" s="33">
        <v>38063.379999999997</v>
      </c>
      <c r="I175" s="33">
        <v>38667.03</v>
      </c>
      <c r="J175" s="33">
        <v>48379.47</v>
      </c>
      <c r="K175" s="33">
        <v>29842.080000000002</v>
      </c>
      <c r="L175" s="33">
        <v>40226.769999999997</v>
      </c>
      <c r="M175" s="33">
        <v>18717.240000000002</v>
      </c>
      <c r="N175" s="33">
        <v>29057.93</v>
      </c>
      <c r="O175" s="29">
        <v>24254.18</v>
      </c>
      <c r="P175" s="29">
        <v>26639.34</v>
      </c>
      <c r="Q175" s="29">
        <v>432189.81</v>
      </c>
    </row>
    <row r="176" spans="1:17" ht="15.6" x14ac:dyDescent="0.3">
      <c r="A176" s="1" t="str">
        <f t="shared" si="5"/>
        <v>902</v>
      </c>
      <c r="B176" s="101">
        <v>9902000</v>
      </c>
      <c r="C176" s="33" t="s">
        <v>243</v>
      </c>
      <c r="D176" s="33">
        <v>85378.27</v>
      </c>
      <c r="E176" s="33">
        <v>278913.06</v>
      </c>
      <c r="F176" s="33">
        <v>103566.11</v>
      </c>
      <c r="G176" s="33">
        <v>369245.36</v>
      </c>
      <c r="H176" s="33">
        <v>167290.29999999999</v>
      </c>
      <c r="I176" s="33">
        <v>446805.79</v>
      </c>
      <c r="J176" s="33">
        <v>215596.35</v>
      </c>
      <c r="K176" s="33">
        <v>427659.74</v>
      </c>
      <c r="L176" s="33">
        <v>189512.04</v>
      </c>
      <c r="M176" s="33">
        <v>184628.44</v>
      </c>
      <c r="N176" s="33">
        <v>520969.75</v>
      </c>
      <c r="O176" s="29">
        <v>196421.67</v>
      </c>
      <c r="P176" s="29">
        <v>182722.98</v>
      </c>
      <c r="Q176" s="29">
        <v>3283331.59</v>
      </c>
    </row>
    <row r="177" spans="1:19" ht="15.6" x14ac:dyDescent="0.3">
      <c r="A177" s="1" t="str">
        <f t="shared" si="5"/>
        <v>903</v>
      </c>
      <c r="B177" s="101">
        <v>9903000</v>
      </c>
      <c r="C177" s="33" t="s">
        <v>244</v>
      </c>
      <c r="D177" s="33">
        <v>2977831.66</v>
      </c>
      <c r="E177" s="33">
        <v>2172472.63</v>
      </c>
      <c r="F177" s="33">
        <v>2978416.95</v>
      </c>
      <c r="G177" s="33">
        <v>2501704.0099999998</v>
      </c>
      <c r="H177" s="33">
        <v>2589261.27</v>
      </c>
      <c r="I177" s="33">
        <v>2607036.85</v>
      </c>
      <c r="J177" s="33">
        <v>2493264.0499999998</v>
      </c>
      <c r="K177" s="33">
        <v>2718586.28</v>
      </c>
      <c r="L177" s="33">
        <v>2529531.64</v>
      </c>
      <c r="M177" s="33">
        <v>1576532.47</v>
      </c>
      <c r="N177" s="33">
        <v>3750272.62</v>
      </c>
      <c r="O177" s="29">
        <v>2465137.6800000002</v>
      </c>
      <c r="P177" s="29">
        <v>2538311.62</v>
      </c>
      <c r="Q177" s="29">
        <v>30920528.07</v>
      </c>
    </row>
    <row r="178" spans="1:19" ht="15.6" x14ac:dyDescent="0.3">
      <c r="A178" s="1" t="str">
        <f t="shared" si="5"/>
        <v>904</v>
      </c>
      <c r="B178" s="101">
        <v>9904000</v>
      </c>
      <c r="C178" s="33" t="s">
        <v>245</v>
      </c>
      <c r="D178" s="33">
        <v>678720</v>
      </c>
      <c r="E178" s="33">
        <v>850510</v>
      </c>
      <c r="F178" s="33">
        <v>539739</v>
      </c>
      <c r="G178" s="33">
        <v>394069.73</v>
      </c>
      <c r="H178" s="33">
        <v>420774.16</v>
      </c>
      <c r="I178" s="33">
        <v>562876</v>
      </c>
      <c r="J178" s="33">
        <v>538236</v>
      </c>
      <c r="K178" s="33">
        <v>571657</v>
      </c>
      <c r="L178" s="33">
        <v>953036.11</v>
      </c>
      <c r="M178" s="33">
        <v>689304</v>
      </c>
      <c r="N178" s="33">
        <v>816301</v>
      </c>
      <c r="O178" s="29">
        <v>1061952</v>
      </c>
      <c r="P178" s="29">
        <v>1565228</v>
      </c>
      <c r="Q178" s="29">
        <v>8963683</v>
      </c>
      <c r="R178" s="34"/>
    </row>
    <row r="179" spans="1:19" ht="15.6" x14ac:dyDescent="0.3">
      <c r="A179" s="1" t="str">
        <f t="shared" si="5"/>
        <v>908</v>
      </c>
      <c r="B179" s="101">
        <v>9908000</v>
      </c>
      <c r="C179" s="33" t="s">
        <v>246</v>
      </c>
      <c r="D179" s="33">
        <v>3988844.62</v>
      </c>
      <c r="E179" s="33">
        <v>3586281.67</v>
      </c>
      <c r="F179" s="33">
        <v>3577730.13</v>
      </c>
      <c r="G179" s="33">
        <v>3803506.7</v>
      </c>
      <c r="H179" s="33">
        <v>3657960.36</v>
      </c>
      <c r="I179" s="33">
        <v>3575402.98</v>
      </c>
      <c r="J179" s="33">
        <v>3791111.75</v>
      </c>
      <c r="K179" s="33">
        <v>3922491.78</v>
      </c>
      <c r="L179" s="33">
        <v>4191049.6</v>
      </c>
      <c r="M179" s="33">
        <v>3568834.27</v>
      </c>
      <c r="N179" s="33">
        <v>3726718.99</v>
      </c>
      <c r="O179" s="29">
        <v>3370710.01</v>
      </c>
      <c r="P179" s="29">
        <v>3936734.09</v>
      </c>
      <c r="Q179" s="29">
        <v>44708532.329999998</v>
      </c>
    </row>
    <row r="180" spans="1:19" ht="15.6" x14ac:dyDescent="0.3">
      <c r="A180" s="1" t="str">
        <f t="shared" si="5"/>
        <v>909</v>
      </c>
      <c r="B180" s="101">
        <v>9909000</v>
      </c>
      <c r="C180" s="33" t="s">
        <v>247</v>
      </c>
      <c r="D180" s="33">
        <v>517828.81</v>
      </c>
      <c r="E180" s="33">
        <v>2857.23</v>
      </c>
      <c r="F180" s="33">
        <v>8553.49</v>
      </c>
      <c r="G180" s="33">
        <v>208692.31</v>
      </c>
      <c r="H180" s="33">
        <v>86372.67</v>
      </c>
      <c r="I180" s="33">
        <v>216823.82</v>
      </c>
      <c r="J180" s="33">
        <v>163789.62</v>
      </c>
      <c r="K180" s="33">
        <v>54135.41</v>
      </c>
      <c r="L180" s="33">
        <v>204560.32</v>
      </c>
      <c r="M180" s="33">
        <v>274094.15000000002</v>
      </c>
      <c r="N180" s="33">
        <v>246341.93</v>
      </c>
      <c r="O180" s="29">
        <v>345268.9</v>
      </c>
      <c r="P180" s="29">
        <v>202970.43</v>
      </c>
      <c r="Q180" s="29">
        <v>2014460.28</v>
      </c>
      <c r="S180" s="34"/>
    </row>
    <row r="181" spans="1:19" ht="15.6" x14ac:dyDescent="0.3">
      <c r="A181" s="1" t="str">
        <f t="shared" si="5"/>
        <v>912</v>
      </c>
      <c r="B181" s="101">
        <v>9912000</v>
      </c>
      <c r="C181" s="33" t="s">
        <v>248</v>
      </c>
      <c r="D181" s="33">
        <v>-54159.4</v>
      </c>
      <c r="E181" s="33">
        <v>-3665.6</v>
      </c>
      <c r="F181" s="33">
        <v>600</v>
      </c>
      <c r="G181" s="33">
        <v>20030</v>
      </c>
      <c r="H181" s="33">
        <v>32695</v>
      </c>
      <c r="I181" s="33">
        <v>-2445</v>
      </c>
      <c r="J181" s="33">
        <v>95231</v>
      </c>
      <c r="K181" s="33">
        <v>32500</v>
      </c>
      <c r="L181" s="33">
        <v>237.17</v>
      </c>
      <c r="M181" s="33">
        <v>58809.46</v>
      </c>
      <c r="N181" s="33">
        <v>10145</v>
      </c>
      <c r="O181" s="29">
        <v>85405</v>
      </c>
      <c r="P181" s="29">
        <v>26535</v>
      </c>
      <c r="Q181" s="29">
        <v>356077.03</v>
      </c>
    </row>
    <row r="182" spans="1:19" ht="15.6" x14ac:dyDescent="0.3">
      <c r="A182" s="1" t="str">
        <f t="shared" si="5"/>
        <v>913</v>
      </c>
      <c r="B182" s="101">
        <v>9913000</v>
      </c>
      <c r="C182" s="33" t="s">
        <v>249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156818.5</v>
      </c>
      <c r="M182" s="33">
        <v>19474.48</v>
      </c>
      <c r="N182" s="33">
        <v>20305.82</v>
      </c>
      <c r="O182" s="29">
        <v>33118.22</v>
      </c>
      <c r="P182" s="29">
        <v>121118.73</v>
      </c>
      <c r="Q182" s="29">
        <v>350835.75</v>
      </c>
    </row>
    <row r="183" spans="1:19" ht="15.6" x14ac:dyDescent="0.3">
      <c r="A183" s="1" t="str">
        <f t="shared" si="5"/>
        <v>920</v>
      </c>
      <c r="B183" s="101">
        <v>9920000</v>
      </c>
      <c r="C183" s="33" t="s">
        <v>250</v>
      </c>
      <c r="D183" s="33">
        <v>7973371.0599999996</v>
      </c>
      <c r="E183" s="33">
        <v>6727080.9500000002</v>
      </c>
      <c r="F183" s="33">
        <v>5965168.3899999997</v>
      </c>
      <c r="G183" s="33">
        <v>6645175.7400000002</v>
      </c>
      <c r="H183" s="33">
        <v>5965354.04</v>
      </c>
      <c r="I183" s="33">
        <v>6475745.2400000002</v>
      </c>
      <c r="J183" s="33">
        <v>5764111.1399999997</v>
      </c>
      <c r="K183" s="33">
        <v>6298220.8300000001</v>
      </c>
      <c r="L183" s="33">
        <v>5926689.7300000004</v>
      </c>
      <c r="M183" s="33">
        <v>7000910.6699999999</v>
      </c>
      <c r="N183" s="33">
        <v>6470589.4100000001</v>
      </c>
      <c r="O183" s="29">
        <v>6331126.7699999996</v>
      </c>
      <c r="P183" s="29">
        <v>4787881.21</v>
      </c>
      <c r="Q183" s="29">
        <v>74358054.120000005</v>
      </c>
    </row>
    <row r="184" spans="1:19" ht="15.6" x14ac:dyDescent="0.3">
      <c r="A184" s="1" t="str">
        <f t="shared" si="5"/>
        <v>921</v>
      </c>
      <c r="B184" s="101">
        <v>9921000</v>
      </c>
      <c r="C184" s="33" t="s">
        <v>251</v>
      </c>
      <c r="D184" s="33">
        <v>954683.71</v>
      </c>
      <c r="E184" s="33">
        <v>373137.91</v>
      </c>
      <c r="F184" s="33">
        <v>411799.55</v>
      </c>
      <c r="G184" s="33">
        <v>528152.92000000004</v>
      </c>
      <c r="H184" s="33">
        <v>389270.36</v>
      </c>
      <c r="I184" s="33">
        <v>461623.56</v>
      </c>
      <c r="J184" s="33">
        <v>557420.66</v>
      </c>
      <c r="K184" s="33">
        <v>490776.74</v>
      </c>
      <c r="L184" s="33">
        <v>481189.37</v>
      </c>
      <c r="M184" s="33">
        <v>628272.73</v>
      </c>
      <c r="N184" s="33">
        <v>552330.27</v>
      </c>
      <c r="O184" s="29">
        <v>602513.89</v>
      </c>
      <c r="P184" s="29">
        <v>602093.14</v>
      </c>
      <c r="Q184" s="29">
        <v>6078581.0999999996</v>
      </c>
    </row>
    <row r="185" spans="1:19" ht="15.6" x14ac:dyDescent="0.3">
      <c r="A185" s="1" t="str">
        <f t="shared" si="5"/>
        <v>922</v>
      </c>
      <c r="B185" s="101">
        <v>9922000</v>
      </c>
      <c r="C185" s="33" t="s">
        <v>252</v>
      </c>
      <c r="D185" s="33">
        <v>-5330006.1100000003</v>
      </c>
      <c r="E185" s="33">
        <v>-4891678.93</v>
      </c>
      <c r="F185" s="33">
        <v>-4649841.51</v>
      </c>
      <c r="G185" s="33">
        <v>-4721604.38</v>
      </c>
      <c r="H185" s="33">
        <v>-4784419.9000000004</v>
      </c>
      <c r="I185" s="33">
        <v>-4765775.3899999997</v>
      </c>
      <c r="J185" s="33">
        <v>-5103712.24</v>
      </c>
      <c r="K185" s="33">
        <v>-4833426.4400000004</v>
      </c>
      <c r="L185" s="33">
        <v>-4801101.59</v>
      </c>
      <c r="M185" s="33">
        <v>-5075662.93</v>
      </c>
      <c r="N185" s="33">
        <v>-4733935.9400000004</v>
      </c>
      <c r="O185" s="29">
        <v>-4727036.05</v>
      </c>
      <c r="P185" s="29">
        <v>-4759914.6399999997</v>
      </c>
      <c r="Q185" s="29">
        <v>-57848109.939999998</v>
      </c>
    </row>
    <row r="186" spans="1:19" ht="15.6" x14ac:dyDescent="0.3">
      <c r="A186" s="1" t="str">
        <f t="shared" si="5"/>
        <v>923</v>
      </c>
      <c r="B186" s="101">
        <v>9923000</v>
      </c>
      <c r="C186" s="33" t="s">
        <v>253</v>
      </c>
      <c r="D186" s="33">
        <v>3671833.61</v>
      </c>
      <c r="E186" s="33">
        <v>2627534.7599999998</v>
      </c>
      <c r="F186" s="33">
        <v>2165086.86</v>
      </c>
      <c r="G186" s="33">
        <v>2942025.38</v>
      </c>
      <c r="H186" s="33">
        <v>2727709.48</v>
      </c>
      <c r="I186" s="33">
        <v>1614165.82</v>
      </c>
      <c r="J186" s="33">
        <v>3552925.93</v>
      </c>
      <c r="K186" s="33">
        <v>2182190.4300000002</v>
      </c>
      <c r="L186" s="33">
        <v>3100474.87</v>
      </c>
      <c r="M186" s="33">
        <v>3618200.57</v>
      </c>
      <c r="N186" s="33">
        <v>2367352.65</v>
      </c>
      <c r="O186" s="29">
        <v>2637394.33</v>
      </c>
      <c r="P186" s="29">
        <v>2875031.87</v>
      </c>
      <c r="Q186" s="29">
        <v>32410092.949999999</v>
      </c>
    </row>
    <row r="187" spans="1:19" ht="15.6" x14ac:dyDescent="0.3">
      <c r="A187" s="1" t="str">
        <f t="shared" si="5"/>
        <v>924</v>
      </c>
      <c r="B187" s="101">
        <v>9924000</v>
      </c>
      <c r="C187" s="33" t="s">
        <v>254</v>
      </c>
      <c r="D187" s="33">
        <v>1119395.95</v>
      </c>
      <c r="E187" s="33">
        <v>985258.12</v>
      </c>
      <c r="F187" s="33">
        <v>1052470.74</v>
      </c>
      <c r="G187" s="33">
        <v>1154567.07</v>
      </c>
      <c r="H187" s="33">
        <v>11568661.49</v>
      </c>
      <c r="I187" s="33">
        <v>12551615.390000001</v>
      </c>
      <c r="J187" s="33">
        <v>13088006.1</v>
      </c>
      <c r="K187" s="33">
        <v>15398147</v>
      </c>
      <c r="L187" s="33">
        <v>15225181.33</v>
      </c>
      <c r="M187" s="33">
        <v>15949242.140000001</v>
      </c>
      <c r="N187" s="33">
        <v>13136194.16</v>
      </c>
      <c r="O187" s="29">
        <v>10554984.92</v>
      </c>
      <c r="P187" s="29">
        <v>10152316.01</v>
      </c>
      <c r="Q187" s="29">
        <v>120816644.47</v>
      </c>
    </row>
    <row r="188" spans="1:19" ht="15.6" x14ac:dyDescent="0.3">
      <c r="A188" s="1" t="str">
        <f t="shared" si="5"/>
        <v>925</v>
      </c>
      <c r="B188" s="101">
        <v>9925000</v>
      </c>
      <c r="C188" s="33" t="s">
        <v>255</v>
      </c>
      <c r="D188" s="33">
        <v>1624485.53</v>
      </c>
      <c r="E188" s="33">
        <v>1540852.54</v>
      </c>
      <c r="F188" s="33">
        <v>1699307.24</v>
      </c>
      <c r="G188" s="33">
        <v>1145197.1299999999</v>
      </c>
      <c r="H188" s="33">
        <v>1703712.99</v>
      </c>
      <c r="I188" s="33">
        <v>1690564.03</v>
      </c>
      <c r="J188" s="33">
        <v>1635034.99</v>
      </c>
      <c r="K188" s="33">
        <v>1725831.49</v>
      </c>
      <c r="L188" s="33">
        <v>1802267.15</v>
      </c>
      <c r="M188" s="33">
        <v>1539686.35</v>
      </c>
      <c r="N188" s="33">
        <v>1676434.12</v>
      </c>
      <c r="O188" s="29">
        <v>1760403.61</v>
      </c>
      <c r="P188" s="29">
        <v>2225195.9700000002</v>
      </c>
      <c r="Q188" s="29">
        <v>20144487.609999999</v>
      </c>
    </row>
    <row r="189" spans="1:19" ht="15.6" x14ac:dyDescent="0.3">
      <c r="A189" s="1" t="str">
        <f t="shared" si="5"/>
        <v>926</v>
      </c>
      <c r="B189" s="101">
        <v>9926000</v>
      </c>
      <c r="C189" s="33" t="s">
        <v>256</v>
      </c>
      <c r="D189" s="33">
        <v>7059995.4299999997</v>
      </c>
      <c r="E189" s="33">
        <v>1974045.92</v>
      </c>
      <c r="F189" s="33">
        <v>2294443.87</v>
      </c>
      <c r="G189" s="33">
        <v>4970753.6100000003</v>
      </c>
      <c r="H189" s="33">
        <v>1922791.03</v>
      </c>
      <c r="I189" s="33">
        <v>1850282.88</v>
      </c>
      <c r="J189" s="33">
        <v>7506843.9199999999</v>
      </c>
      <c r="K189" s="33">
        <v>2150210.19</v>
      </c>
      <c r="L189" s="33">
        <v>2044356.23</v>
      </c>
      <c r="M189" s="33">
        <v>4478146.04</v>
      </c>
      <c r="N189" s="33">
        <v>2234879.33</v>
      </c>
      <c r="O189" s="29">
        <v>2570742.4300000002</v>
      </c>
      <c r="P189" s="29">
        <v>2064381.41</v>
      </c>
      <c r="Q189" s="29">
        <v>36061876.859999999</v>
      </c>
    </row>
    <row r="190" spans="1:19" ht="15.6" x14ac:dyDescent="0.3">
      <c r="A190" s="1" t="str">
        <f t="shared" si="5"/>
        <v>928</v>
      </c>
      <c r="B190" s="101">
        <v>9928000</v>
      </c>
      <c r="C190" s="33" t="s">
        <v>257</v>
      </c>
      <c r="D190" s="33">
        <v>308609.89</v>
      </c>
      <c r="E190" s="33">
        <v>18558.5</v>
      </c>
      <c r="F190" s="33">
        <v>105678.25</v>
      </c>
      <c r="G190" s="33">
        <v>126979.65</v>
      </c>
      <c r="H190" s="33">
        <v>99275.05</v>
      </c>
      <c r="I190" s="33">
        <v>207085.89</v>
      </c>
      <c r="J190" s="33">
        <v>96206.58</v>
      </c>
      <c r="K190" s="33">
        <v>170513.62</v>
      </c>
      <c r="L190" s="33">
        <v>99638.02</v>
      </c>
      <c r="M190" s="33">
        <v>124152.42</v>
      </c>
      <c r="N190" s="33">
        <v>89698.16</v>
      </c>
      <c r="O190" s="33">
        <v>165731.76999999999</v>
      </c>
      <c r="P190" s="33">
        <v>213447.83</v>
      </c>
      <c r="Q190" s="33">
        <v>1516965.74</v>
      </c>
    </row>
    <row r="191" spans="1:19" ht="15.6" x14ac:dyDescent="0.3">
      <c r="A191" s="1" t="str">
        <f t="shared" si="5"/>
        <v>930</v>
      </c>
      <c r="B191" s="102" t="s">
        <v>258</v>
      </c>
      <c r="C191" s="33" t="s">
        <v>36</v>
      </c>
      <c r="D191" s="33">
        <v>11223.14</v>
      </c>
      <c r="E191" s="33">
        <v>9418.9</v>
      </c>
      <c r="F191" s="33">
        <v>10189.42</v>
      </c>
      <c r="G191" s="33">
        <v>17034.18</v>
      </c>
      <c r="H191" s="33">
        <v>32505.87</v>
      </c>
      <c r="I191" s="33">
        <v>17778.310000000001</v>
      </c>
      <c r="J191" s="33">
        <v>11487.47</v>
      </c>
      <c r="K191" s="33">
        <v>10485.14</v>
      </c>
      <c r="L191" s="33">
        <v>7197.95</v>
      </c>
      <c r="M191" s="33">
        <v>8210.9699999999993</v>
      </c>
      <c r="N191" s="33">
        <v>3020.13</v>
      </c>
      <c r="O191" s="33">
        <v>767809.58</v>
      </c>
      <c r="P191" s="33">
        <v>913.02</v>
      </c>
      <c r="Q191" s="33">
        <v>896050.94</v>
      </c>
    </row>
    <row r="192" spans="1:19" ht="15.6" x14ac:dyDescent="0.3">
      <c r="A192" s="1" t="str">
        <f t="shared" si="5"/>
        <v>930</v>
      </c>
      <c r="B192" s="101">
        <v>9930200</v>
      </c>
      <c r="C192" s="33" t="s">
        <v>259</v>
      </c>
      <c r="D192" s="33">
        <v>1843220.16</v>
      </c>
      <c r="E192" s="33">
        <v>1362044.86</v>
      </c>
      <c r="F192" s="33">
        <v>1541153.75</v>
      </c>
      <c r="G192" s="33">
        <v>3077698.12</v>
      </c>
      <c r="H192" s="33">
        <v>1322712.03</v>
      </c>
      <c r="I192" s="33">
        <v>1579908.52</v>
      </c>
      <c r="J192" s="33">
        <v>2673449.9900000002</v>
      </c>
      <c r="K192" s="33">
        <v>1261763.72</v>
      </c>
      <c r="L192" s="33">
        <v>860142.67</v>
      </c>
      <c r="M192" s="33">
        <v>1868415.63</v>
      </c>
      <c r="N192" s="33">
        <v>789055.72</v>
      </c>
      <c r="O192" s="33">
        <v>112256.88</v>
      </c>
      <c r="P192" s="33">
        <v>1987424.57</v>
      </c>
      <c r="Q192" s="33">
        <v>18436026.460000001</v>
      </c>
    </row>
    <row r="193" spans="1:17" ht="15.6" x14ac:dyDescent="0.3">
      <c r="A193" s="1" t="str">
        <f t="shared" si="5"/>
        <v>931</v>
      </c>
      <c r="B193" s="101">
        <v>9931000</v>
      </c>
      <c r="C193" s="33" t="s">
        <v>260</v>
      </c>
      <c r="D193" s="33">
        <v>131905.88</v>
      </c>
      <c r="E193" s="33">
        <v>140055.31</v>
      </c>
      <c r="F193" s="33">
        <v>140055.31</v>
      </c>
      <c r="G193" s="33">
        <v>134506.18</v>
      </c>
      <c r="H193" s="33">
        <v>140055.31</v>
      </c>
      <c r="I193" s="33">
        <v>140055.31</v>
      </c>
      <c r="J193" s="33">
        <v>133726.16</v>
      </c>
      <c r="K193" s="33">
        <v>144855.32999999999</v>
      </c>
      <c r="L193" s="33">
        <v>140055.32</v>
      </c>
      <c r="M193" s="33">
        <v>137451.13</v>
      </c>
      <c r="N193" s="33">
        <v>145023.32999999999</v>
      </c>
      <c r="O193" s="33">
        <v>156255.82999999999</v>
      </c>
      <c r="P193" s="33">
        <v>136294.17000000001</v>
      </c>
      <c r="Q193" s="33">
        <v>1688388.69</v>
      </c>
    </row>
    <row r="194" spans="1:17" ht="15.6" x14ac:dyDescent="0.3">
      <c r="A194" s="1" t="str">
        <f t="shared" si="5"/>
        <v>935</v>
      </c>
      <c r="B194" s="101">
        <v>9935000</v>
      </c>
      <c r="C194" s="33" t="s">
        <v>261</v>
      </c>
      <c r="D194" s="33">
        <v>220708.66</v>
      </c>
      <c r="E194" s="33">
        <v>150437.82</v>
      </c>
      <c r="F194" s="33">
        <v>151353.73000000001</v>
      </c>
      <c r="G194" s="33">
        <v>175122.22</v>
      </c>
      <c r="H194" s="33">
        <v>135426.13</v>
      </c>
      <c r="I194" s="33">
        <v>67386.23</v>
      </c>
      <c r="J194" s="33">
        <v>108098.73</v>
      </c>
      <c r="K194" s="33">
        <v>83774.05</v>
      </c>
      <c r="L194" s="33">
        <v>101541.21</v>
      </c>
      <c r="M194" s="33">
        <v>69415.350000000006</v>
      </c>
      <c r="N194" s="33">
        <v>82028.98</v>
      </c>
      <c r="O194" s="33">
        <v>-20462.68</v>
      </c>
      <c r="P194" s="33">
        <v>44326.13</v>
      </c>
      <c r="Q194" s="33">
        <v>1148447.8999999999</v>
      </c>
    </row>
    <row r="195" spans="1:17" ht="15.6" x14ac:dyDescent="0.3">
      <c r="A195" s="1" t="str">
        <f t="shared" si="5"/>
        <v>999</v>
      </c>
      <c r="B195" s="101">
        <v>9999996</v>
      </c>
      <c r="C195" s="33" t="s">
        <v>262</v>
      </c>
      <c r="D195" s="33">
        <v>260836.03</v>
      </c>
      <c r="E195" s="33">
        <v>60656778.149999999</v>
      </c>
      <c r="F195" s="33">
        <v>176856.38</v>
      </c>
      <c r="G195" s="33">
        <v>168150.97</v>
      </c>
      <c r="H195" s="33">
        <v>160791.17000000001</v>
      </c>
      <c r="I195" s="33">
        <v>177817.15</v>
      </c>
      <c r="J195" s="33">
        <v>149243.37</v>
      </c>
      <c r="K195" s="33">
        <v>158742.67000000001</v>
      </c>
      <c r="L195" s="33">
        <v>184614.09</v>
      </c>
      <c r="M195" s="33">
        <v>206837.05</v>
      </c>
      <c r="N195" s="33">
        <v>166517.88</v>
      </c>
      <c r="O195" s="33">
        <v>144084.44</v>
      </c>
      <c r="P195" s="33">
        <v>129497.86</v>
      </c>
      <c r="Q195" s="33">
        <v>62479931.18</v>
      </c>
    </row>
    <row r="196" spans="1:17" ht="15.6" x14ac:dyDescent="0.3">
      <c r="A196" s="1" t="str">
        <f t="shared" si="5"/>
        <v>999</v>
      </c>
      <c r="B196" s="101">
        <v>9999997</v>
      </c>
      <c r="C196" s="33" t="s">
        <v>263</v>
      </c>
      <c r="D196" s="33">
        <v>-260836.03</v>
      </c>
      <c r="E196" s="33">
        <v>-60656778.149999999</v>
      </c>
      <c r="F196" s="33">
        <v>-176856.38</v>
      </c>
      <c r="G196" s="33">
        <v>-168150.97</v>
      </c>
      <c r="H196" s="33">
        <v>-160791.17000000001</v>
      </c>
      <c r="I196" s="33">
        <v>-177817.15</v>
      </c>
      <c r="J196" s="33">
        <v>-149243.37</v>
      </c>
      <c r="K196" s="33">
        <v>-158742.67000000001</v>
      </c>
      <c r="L196" s="33">
        <v>-184614.09</v>
      </c>
      <c r="M196" s="33">
        <v>-206837.05</v>
      </c>
      <c r="N196" s="33">
        <v>-166517.88</v>
      </c>
      <c r="O196" s="33">
        <v>-144084.44</v>
      </c>
      <c r="P196" s="33">
        <v>-129497.86</v>
      </c>
      <c r="Q196" s="33">
        <v>-62479931.18</v>
      </c>
    </row>
    <row r="197" spans="1:17" ht="15.6" x14ac:dyDescent="0.3">
      <c r="A197" s="1" t="str">
        <f t="shared" si="5"/>
        <v>999</v>
      </c>
      <c r="B197" s="101">
        <v>9999998</v>
      </c>
      <c r="C197" s="33" t="s">
        <v>264</v>
      </c>
      <c r="D197" s="33">
        <v>-11151279.869999999</v>
      </c>
      <c r="E197" s="33">
        <v>-3267183722.8200002</v>
      </c>
      <c r="F197" s="33">
        <v>-17774775.699999999</v>
      </c>
      <c r="G197" s="33">
        <v>-21480616.359999999</v>
      </c>
      <c r="H197" s="33">
        <v>-30853839.940000001</v>
      </c>
      <c r="I197" s="33">
        <v>-39511786.079999998</v>
      </c>
      <c r="J197" s="33">
        <v>-47940112.43</v>
      </c>
      <c r="K197" s="33">
        <v>-52132984.93</v>
      </c>
      <c r="L197" s="33">
        <v>-56947771.979999997</v>
      </c>
      <c r="M197" s="33">
        <v>-46137011.030000001</v>
      </c>
      <c r="N197" s="33">
        <v>-32285716.120000001</v>
      </c>
      <c r="O197" s="33">
        <v>-21691278.780000001</v>
      </c>
      <c r="P197" s="33">
        <v>-14526717.300000001</v>
      </c>
      <c r="Q197" s="33">
        <v>-3648466333.4699998</v>
      </c>
    </row>
    <row r="198" spans="1:17" ht="15.6" x14ac:dyDescent="0.3">
      <c r="A198" s="1" t="str">
        <f t="shared" si="5"/>
        <v>999</v>
      </c>
      <c r="B198" s="101">
        <v>9999999</v>
      </c>
      <c r="C198" s="33" t="s">
        <v>265</v>
      </c>
      <c r="D198" s="33">
        <v>11151279.869999999</v>
      </c>
      <c r="E198" s="33">
        <v>3267183722.8200002</v>
      </c>
      <c r="F198" s="33">
        <v>17774775.699999999</v>
      </c>
      <c r="G198" s="33">
        <v>21480616.359999999</v>
      </c>
      <c r="H198" s="33">
        <v>30853839.940000001</v>
      </c>
      <c r="I198" s="33">
        <v>39511786.079999998</v>
      </c>
      <c r="J198" s="33">
        <v>47940112.43</v>
      </c>
      <c r="K198" s="33">
        <v>52132984.93</v>
      </c>
      <c r="L198" s="33">
        <v>56947771.979999997</v>
      </c>
      <c r="M198" s="33">
        <v>46137011.030000001</v>
      </c>
      <c r="N198" s="33">
        <v>32285716.120000001</v>
      </c>
      <c r="O198" s="33">
        <v>21691278.780000001</v>
      </c>
      <c r="P198" s="33">
        <v>14526717.300000001</v>
      </c>
      <c r="Q198" s="33">
        <v>3648466333.4699998</v>
      </c>
    </row>
  </sheetData>
  <dataValidations count="1">
    <dataValidation type="list" allowBlank="1" showInputMessage="1" showErrorMessage="1" sqref="C5" xr:uid="{F775A573-231B-4EBE-8AD5-24765695916F}">
      <formula1>#REF!</formula1>
    </dataValidation>
  </dataValidations>
  <pageMargins left="0.7" right="0.7" top="0.75" bottom="0.75" header="0.3" footer="0.3"/>
  <customProperties>
    <customPr name="_pios_id" r:id="rId1"/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EEE3-3363-46CE-B003-61F469E3D10C}">
  <dimension ref="A2:AF40"/>
  <sheetViews>
    <sheetView workbookViewId="0">
      <selection activeCell="N14" sqref="N14"/>
    </sheetView>
  </sheetViews>
  <sheetFormatPr defaultRowHeight="14.4" x14ac:dyDescent="0.3"/>
  <cols>
    <col min="1" max="1" width="16.33203125" bestFit="1" customWidth="1"/>
    <col min="2" max="14" width="11.6640625" customWidth="1"/>
    <col min="15" max="15" width="7.88671875" customWidth="1"/>
    <col min="16" max="16" width="4" bestFit="1" customWidth="1"/>
    <col min="17" max="17" width="14.109375" style="70" bestFit="1" customWidth="1"/>
    <col min="18" max="18" width="13.33203125" bestFit="1" customWidth="1"/>
    <col min="19" max="19" width="13.6640625" bestFit="1" customWidth="1"/>
    <col min="31" max="31" width="12.5546875" bestFit="1" customWidth="1"/>
    <col min="32" max="32" width="14.88671875" bestFit="1" customWidth="1"/>
  </cols>
  <sheetData>
    <row r="2" spans="1:32" x14ac:dyDescent="0.3">
      <c r="B2" s="72" t="s">
        <v>266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32" x14ac:dyDescent="0.3">
      <c r="B3" s="72">
        <v>2023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32" x14ac:dyDescent="0.3">
      <c r="B4" s="74" t="s">
        <v>267</v>
      </c>
      <c r="C4" s="74" t="s">
        <v>268</v>
      </c>
      <c r="D4" s="74" t="s">
        <v>269</v>
      </c>
      <c r="E4" s="74" t="s">
        <v>270</v>
      </c>
      <c r="F4" s="74" t="s">
        <v>271</v>
      </c>
      <c r="G4" s="74" t="s">
        <v>272</v>
      </c>
      <c r="H4" s="74" t="s">
        <v>273</v>
      </c>
      <c r="I4" s="74" t="s">
        <v>274</v>
      </c>
      <c r="J4" s="74" t="s">
        <v>275</v>
      </c>
      <c r="K4" s="74" t="s">
        <v>276</v>
      </c>
      <c r="L4" s="74" t="s">
        <v>277</v>
      </c>
      <c r="M4" s="74" t="s">
        <v>278</v>
      </c>
      <c r="N4" s="74">
        <v>2023</v>
      </c>
    </row>
    <row r="5" spans="1:32" x14ac:dyDescent="0.3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Q5" s="76"/>
    </row>
    <row r="6" spans="1:32" x14ac:dyDescent="0.3">
      <c r="A6" s="77" t="s">
        <v>279</v>
      </c>
      <c r="B6" s="78">
        <f>B8+B9+B12</f>
        <v>3058322.7900000052</v>
      </c>
      <c r="C6" s="78">
        <f>C8+C9+C12</f>
        <v>3596190.0499999989</v>
      </c>
      <c r="D6" s="78">
        <f t="shared" ref="D6:M6" si="0">D8+D9+D12</f>
        <v>3846862.0599999991</v>
      </c>
      <c r="E6" s="78">
        <f t="shared" si="0"/>
        <v>3664697.4299999978</v>
      </c>
      <c r="F6" s="78">
        <f t="shared" si="0"/>
        <v>3615482.4199999985</v>
      </c>
      <c r="G6" s="78">
        <f t="shared" si="0"/>
        <v>3803215.3499999954</v>
      </c>
      <c r="H6" s="78">
        <f t="shared" si="0"/>
        <v>3918916.6599999992</v>
      </c>
      <c r="I6" s="78">
        <f t="shared" si="0"/>
        <v>4148625.5699999947</v>
      </c>
      <c r="J6" s="78">
        <f t="shared" si="0"/>
        <v>3564977.2699999982</v>
      </c>
      <c r="K6" s="78">
        <f t="shared" si="0"/>
        <v>3719194.609999998</v>
      </c>
      <c r="L6" s="78">
        <f t="shared" si="0"/>
        <v>3344311.7399999988</v>
      </c>
      <c r="M6" s="78">
        <f t="shared" si="0"/>
        <v>3898044.2</v>
      </c>
      <c r="N6" s="78">
        <f t="shared" ref="N6:N12" si="1">+SUM(B6:M6)</f>
        <v>44178840.149999991</v>
      </c>
      <c r="O6" s="34"/>
      <c r="Q6" s="79"/>
      <c r="R6" s="34"/>
      <c r="S6" s="34"/>
    </row>
    <row r="7" spans="1:32" x14ac:dyDescent="0.3">
      <c r="A7" s="99" t="s">
        <v>280</v>
      </c>
      <c r="B7" s="81">
        <f>B8+B9</f>
        <v>447831.68000000541</v>
      </c>
      <c r="C7" s="81">
        <f t="shared" ref="C7:M7" si="2">C8+C9</f>
        <v>399185.03999999841</v>
      </c>
      <c r="D7" s="81">
        <f t="shared" si="2"/>
        <v>458094.96999999875</v>
      </c>
      <c r="E7" s="81">
        <f t="shared" si="2"/>
        <v>395649.80999999749</v>
      </c>
      <c r="F7" s="81">
        <f t="shared" si="2"/>
        <v>422293.74999999779</v>
      </c>
      <c r="G7" s="81">
        <f t="shared" si="2"/>
        <v>378021.97999999579</v>
      </c>
      <c r="H7" s="81">
        <f t="shared" si="2"/>
        <v>386403.6999999992</v>
      </c>
      <c r="I7" s="81">
        <f t="shared" si="2"/>
        <v>428909.84999999317</v>
      </c>
      <c r="J7" s="81">
        <f t="shared" si="2"/>
        <v>389829.17999999796</v>
      </c>
      <c r="K7" s="81">
        <f t="shared" si="2"/>
        <v>417801.62999999808</v>
      </c>
      <c r="L7" s="81">
        <f t="shared" si="2"/>
        <v>393371.37999999878</v>
      </c>
      <c r="M7" s="81">
        <f t="shared" si="2"/>
        <v>396082.06000000058</v>
      </c>
      <c r="N7" s="71">
        <f>+SUM(B7:M7)</f>
        <v>4913475.0299999807</v>
      </c>
      <c r="R7" s="70"/>
      <c r="S7" s="81"/>
    </row>
    <row r="8" spans="1:32" x14ac:dyDescent="0.3">
      <c r="A8" s="98" t="s">
        <v>281</v>
      </c>
      <c r="B8" s="71">
        <v>327033.65000000538</v>
      </c>
      <c r="C8" s="71">
        <v>291521.2199999984</v>
      </c>
      <c r="D8" s="71">
        <v>334753.40999999875</v>
      </c>
      <c r="E8" s="71">
        <v>288940.33999999752</v>
      </c>
      <c r="F8" s="71">
        <v>308581.51999999781</v>
      </c>
      <c r="G8" s="71">
        <v>277080.66999999579</v>
      </c>
      <c r="H8" s="71">
        <v>282293.14999999921</v>
      </c>
      <c r="I8" s="71">
        <v>313314.60999999318</v>
      </c>
      <c r="J8" s="71">
        <v>284869.45999999798</v>
      </c>
      <c r="K8" s="71">
        <v>305202.34999999806</v>
      </c>
      <c r="L8" s="71">
        <v>289347.99999999878</v>
      </c>
      <c r="M8" s="71">
        <v>289348.30000000057</v>
      </c>
      <c r="N8" s="71">
        <f>+SUM(B8:M8)</f>
        <v>3592286.6799999815</v>
      </c>
      <c r="O8" s="94"/>
      <c r="R8" s="70"/>
      <c r="S8" s="81"/>
    </row>
    <row r="9" spans="1:32" x14ac:dyDescent="0.3">
      <c r="A9" s="98" t="s">
        <v>282</v>
      </c>
      <c r="B9" s="71">
        <f>B10+B11</f>
        <v>120798.03000000001</v>
      </c>
      <c r="C9" s="71">
        <f t="shared" ref="C9:N9" si="3">C10+C11</f>
        <v>107663.81999999999</v>
      </c>
      <c r="D9" s="71">
        <f t="shared" si="3"/>
        <v>123341.55999999998</v>
      </c>
      <c r="E9" s="71">
        <f t="shared" si="3"/>
        <v>106709.46999999999</v>
      </c>
      <c r="F9" s="71">
        <f t="shared" si="3"/>
        <v>113712.22999999997</v>
      </c>
      <c r="G9" s="71">
        <f t="shared" si="3"/>
        <v>100941.31</v>
      </c>
      <c r="H9" s="71">
        <f t="shared" si="3"/>
        <v>104110.54999999999</v>
      </c>
      <c r="I9" s="71">
        <f t="shared" si="3"/>
        <v>115595.23999999999</v>
      </c>
      <c r="J9" s="71">
        <f t="shared" si="3"/>
        <v>104959.72</v>
      </c>
      <c r="K9" s="71">
        <f t="shared" si="3"/>
        <v>112599.28000000004</v>
      </c>
      <c r="L9" s="71">
        <f t="shared" si="3"/>
        <v>104023.38</v>
      </c>
      <c r="M9" s="71">
        <f t="shared" si="3"/>
        <v>106733.75999999999</v>
      </c>
      <c r="N9" s="71">
        <f t="shared" si="3"/>
        <v>1321188.3499999999</v>
      </c>
      <c r="O9" s="71"/>
      <c r="R9" s="34"/>
      <c r="S9" s="34"/>
    </row>
    <row r="10" spans="1:32" s="84" customFormat="1" ht="12" x14ac:dyDescent="0.25">
      <c r="A10" s="100" t="s">
        <v>283</v>
      </c>
      <c r="B10" s="82">
        <f>[2]Pivot!B20+[2]Pivot!B22</f>
        <v>94679.530000000013</v>
      </c>
      <c r="C10" s="82">
        <f>[2]Pivot!C20+[2]Pivot!C22</f>
        <v>84385.15</v>
      </c>
      <c r="D10" s="82">
        <f>[2]Pivot!D20+[2]Pivot!D22</f>
        <v>96673.109999999986</v>
      </c>
      <c r="E10" s="82">
        <f>[2]Pivot!E20+[2]Pivot!E22</f>
        <v>83637.12999999999</v>
      </c>
      <c r="F10" s="82">
        <f>[2]Pivot!F20+[2]Pivot!F22</f>
        <v>89125.789999999964</v>
      </c>
      <c r="G10" s="82">
        <f>[2]Pivot!G20+[2]Pivot!G22</f>
        <v>79116.160000000003</v>
      </c>
      <c r="H10" s="82">
        <f>[2]Pivot!H20+[2]Pivot!H22</f>
        <v>81600.139999999985</v>
      </c>
      <c r="I10" s="82">
        <f>[2]Pivot!I20+[2]Pivot!I22</f>
        <v>90601.669999999984</v>
      </c>
      <c r="J10" s="82">
        <f>[2]Pivot!J20+[2]Pivot!J22</f>
        <v>82265.73000000001</v>
      </c>
      <c r="K10" s="82">
        <f>[2]Pivot!K20+[2]Pivot!K22</f>
        <v>88253.500000000044</v>
      </c>
      <c r="L10" s="82">
        <f>[2]Pivot!L20+[2]Pivot!L22</f>
        <v>81531.839999999997</v>
      </c>
      <c r="M10" s="82">
        <f>[2]Pivot!M20+[2]Pivot!M22</f>
        <v>83656.17</v>
      </c>
      <c r="N10" s="82">
        <f>+SUM(B10:M10)</f>
        <v>1035525.9199999999</v>
      </c>
      <c r="O10" s="83" t="s">
        <v>284</v>
      </c>
      <c r="Q10" s="85"/>
      <c r="AE10" s="85"/>
    </row>
    <row r="11" spans="1:32" s="84" customFormat="1" ht="12" x14ac:dyDescent="0.25">
      <c r="A11" s="100" t="s">
        <v>285</v>
      </c>
      <c r="B11" s="82">
        <f>[2]Pivot!B21+[2]Pivot!B23</f>
        <v>26118.5</v>
      </c>
      <c r="C11" s="82">
        <f>[2]Pivot!C21+[2]Pivot!C23</f>
        <v>23278.67</v>
      </c>
      <c r="D11" s="82">
        <f>[2]Pivot!D21+[2]Pivot!D23</f>
        <v>26668.45</v>
      </c>
      <c r="E11" s="82">
        <f>[2]Pivot!E21+[2]Pivot!E23</f>
        <v>23072.34</v>
      </c>
      <c r="F11" s="82">
        <f>[2]Pivot!F21+[2]Pivot!F23</f>
        <v>24586.44</v>
      </c>
      <c r="G11" s="82">
        <f>[2]Pivot!G21+[2]Pivot!G23</f>
        <v>21825.15</v>
      </c>
      <c r="H11" s="82">
        <f>[2]Pivot!H21+[2]Pivot!H23</f>
        <v>22510.41</v>
      </c>
      <c r="I11" s="82">
        <f>[2]Pivot!I21+[2]Pivot!I23</f>
        <v>24993.57</v>
      </c>
      <c r="J11" s="82">
        <f>[2]Pivot!J21+[2]Pivot!J23</f>
        <v>22693.989999999991</v>
      </c>
      <c r="K11" s="82">
        <f>[2]Pivot!K21+[2]Pivot!K23</f>
        <v>24345.779999999995</v>
      </c>
      <c r="L11" s="82">
        <f>[2]Pivot!L21+[2]Pivot!L23</f>
        <v>22491.540000000005</v>
      </c>
      <c r="M11" s="82">
        <f>[2]Pivot!M21+[2]Pivot!M23</f>
        <v>23077.59</v>
      </c>
      <c r="N11" s="82">
        <f t="shared" si="1"/>
        <v>285662.43</v>
      </c>
      <c r="O11" s="83" t="s">
        <v>284</v>
      </c>
      <c r="P11" s="86">
        <f>+SUM(N10:N11)-N9</f>
        <v>0</v>
      </c>
      <c r="Q11" s="85"/>
      <c r="AE11" s="86"/>
    </row>
    <row r="12" spans="1:32" x14ac:dyDescent="0.3">
      <c r="A12" s="99" t="s">
        <v>286</v>
      </c>
      <c r="B12" s="71">
        <v>2610491.11</v>
      </c>
      <c r="C12" s="71">
        <v>3197005.0100000007</v>
      </c>
      <c r="D12" s="71">
        <v>3388767.0900000003</v>
      </c>
      <c r="E12" s="71">
        <v>3269047.6200000006</v>
      </c>
      <c r="F12" s="71">
        <v>3193188.6700000009</v>
      </c>
      <c r="G12" s="71">
        <v>3425193.3699999996</v>
      </c>
      <c r="H12" s="71">
        <v>3532512.96</v>
      </c>
      <c r="I12" s="71">
        <v>3719715.7200000016</v>
      </c>
      <c r="J12" s="71">
        <v>3175148.0900000003</v>
      </c>
      <c r="K12" s="71">
        <v>3301392.98</v>
      </c>
      <c r="L12" s="71">
        <v>2950940.36</v>
      </c>
      <c r="M12" s="71">
        <v>3501962.1399999997</v>
      </c>
      <c r="N12" s="71">
        <f t="shared" si="1"/>
        <v>39265365.120000012</v>
      </c>
      <c r="AE12" s="87"/>
      <c r="AF12" s="84"/>
    </row>
    <row r="13" spans="1:32" x14ac:dyDescent="0.3">
      <c r="A13" s="8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32" x14ac:dyDescent="0.3">
      <c r="A14" s="77" t="s">
        <v>287</v>
      </c>
      <c r="B14" s="78">
        <f>[2]Pivot!B5</f>
        <v>477344.33999999997</v>
      </c>
      <c r="C14" s="78">
        <f>[2]Pivot!C5</f>
        <v>3000</v>
      </c>
      <c r="D14" s="78">
        <f>[2]Pivot!D5</f>
        <v>189392.5</v>
      </c>
      <c r="E14" s="78">
        <f>[2]Pivot!E5</f>
        <v>68132.819999999992</v>
      </c>
      <c r="F14" s="78">
        <f>[2]Pivot!F5</f>
        <v>161556.59</v>
      </c>
      <c r="G14" s="78">
        <f>[2]Pivot!G5</f>
        <v>139033.74</v>
      </c>
      <c r="H14" s="78">
        <f>[2]Pivot!H5</f>
        <v>51147.53</v>
      </c>
      <c r="I14" s="78">
        <f>[2]Pivot!I5</f>
        <v>188670.43000000002</v>
      </c>
      <c r="J14" s="78">
        <f>[2]Pivot!J5</f>
        <v>30877.600000000006</v>
      </c>
      <c r="K14" s="78">
        <f>[2]Pivot!K5</f>
        <v>108921.12999999999</v>
      </c>
      <c r="L14" s="78">
        <f>[2]Pivot!L5</f>
        <v>189103.39999999994</v>
      </c>
      <c r="M14" s="78">
        <f>[2]Pivot!M5</f>
        <v>137496.4</v>
      </c>
      <c r="N14" s="78">
        <f>+SUM(B14:M14)</f>
        <v>1744676.4799999995</v>
      </c>
      <c r="Q14" s="76"/>
      <c r="R14" s="34"/>
      <c r="S14" s="34"/>
    </row>
    <row r="15" spans="1:32" x14ac:dyDescent="0.3">
      <c r="A15" s="88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S15" s="34"/>
    </row>
    <row r="16" spans="1:32" x14ac:dyDescent="0.3">
      <c r="A16" s="77" t="s">
        <v>288</v>
      </c>
      <c r="B16" s="78">
        <f>+SUM(B17:B18)</f>
        <v>80292.14</v>
      </c>
      <c r="C16" s="78">
        <f t="shared" ref="C16:M16" si="4">+SUM(C17:C18)</f>
        <v>71953.490000000005</v>
      </c>
      <c r="D16" s="78">
        <f t="shared" si="4"/>
        <v>69808.89</v>
      </c>
      <c r="E16" s="78">
        <f t="shared" si="4"/>
        <v>69808.89</v>
      </c>
      <c r="F16" s="78">
        <f t="shared" si="4"/>
        <v>69808.89</v>
      </c>
      <c r="G16" s="78">
        <f t="shared" si="4"/>
        <v>69808.89</v>
      </c>
      <c r="H16" s="78">
        <f t="shared" si="4"/>
        <v>69808.89</v>
      </c>
      <c r="I16" s="78">
        <f t="shared" si="4"/>
        <v>69808.89</v>
      </c>
      <c r="J16" s="78">
        <f t="shared" si="4"/>
        <v>69808.89</v>
      </c>
      <c r="K16" s="78">
        <f t="shared" si="4"/>
        <v>69808.89</v>
      </c>
      <c r="L16" s="78">
        <f t="shared" si="4"/>
        <v>69808.89</v>
      </c>
      <c r="M16" s="78">
        <f t="shared" si="4"/>
        <v>69808.89</v>
      </c>
      <c r="N16" s="78">
        <f>+SUM(B16:M16)</f>
        <v>850334.53000000014</v>
      </c>
      <c r="R16" s="34"/>
    </row>
    <row r="17" spans="1:31" x14ac:dyDescent="0.3">
      <c r="A17" s="80" t="s">
        <v>289</v>
      </c>
      <c r="B17" s="71">
        <v>10483.25</v>
      </c>
      <c r="C17" s="71">
        <v>2144.6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f>+SUM(B17:M17)</f>
        <v>12627.85</v>
      </c>
      <c r="R17" s="34"/>
    </row>
    <row r="18" spans="1:31" x14ac:dyDescent="0.3">
      <c r="A18" s="80" t="s">
        <v>290</v>
      </c>
      <c r="B18" s="71">
        <v>69808.89</v>
      </c>
      <c r="C18" s="71">
        <v>69808.89</v>
      </c>
      <c r="D18" s="71">
        <v>69808.89</v>
      </c>
      <c r="E18" s="71">
        <v>69808.89</v>
      </c>
      <c r="F18" s="71">
        <v>69808.89</v>
      </c>
      <c r="G18" s="71">
        <v>69808.89</v>
      </c>
      <c r="H18" s="71">
        <v>69808.89</v>
      </c>
      <c r="I18" s="71">
        <v>69808.89</v>
      </c>
      <c r="J18" s="71">
        <v>69808.89</v>
      </c>
      <c r="K18" s="71">
        <v>69808.89</v>
      </c>
      <c r="L18" s="71">
        <v>69808.89</v>
      </c>
      <c r="M18" s="71">
        <v>69808.89</v>
      </c>
      <c r="N18" s="71">
        <f>+SUM(B18:M18)</f>
        <v>837706.68</v>
      </c>
    </row>
    <row r="19" spans="1:31" x14ac:dyDescent="0.3">
      <c r="A19" s="8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31" ht="15" thickBot="1" x14ac:dyDescent="0.35">
      <c r="A20" s="89" t="s">
        <v>291</v>
      </c>
      <c r="B20" s="90">
        <f t="shared" ref="B20:M20" si="5">+B16+B14+B6</f>
        <v>3615959.2700000051</v>
      </c>
      <c r="C20" s="90">
        <f t="shared" si="5"/>
        <v>3671143.5399999991</v>
      </c>
      <c r="D20" s="90">
        <f t="shared" si="5"/>
        <v>4106063.4499999993</v>
      </c>
      <c r="E20" s="90">
        <f t="shared" si="5"/>
        <v>3802639.1399999978</v>
      </c>
      <c r="F20" s="90">
        <f t="shared" si="5"/>
        <v>3846847.8999999985</v>
      </c>
      <c r="G20" s="90">
        <f t="shared" si="5"/>
        <v>4012057.9799999953</v>
      </c>
      <c r="H20" s="90">
        <f t="shared" si="5"/>
        <v>4039873.0799999991</v>
      </c>
      <c r="I20" s="90">
        <f t="shared" si="5"/>
        <v>4407104.889999995</v>
      </c>
      <c r="J20" s="90">
        <f t="shared" si="5"/>
        <v>3665663.7599999984</v>
      </c>
      <c r="K20" s="90">
        <f t="shared" si="5"/>
        <v>3897924.629999998</v>
      </c>
      <c r="L20" s="90">
        <f t="shared" si="5"/>
        <v>3603224.0299999989</v>
      </c>
      <c r="M20" s="90">
        <f t="shared" si="5"/>
        <v>4105349.49</v>
      </c>
      <c r="N20" s="90">
        <f>+SUM(B20:M20)</f>
        <v>46773851.159999989</v>
      </c>
    </row>
    <row r="21" spans="1:31" ht="15" thickTop="1" x14ac:dyDescent="0.3">
      <c r="B21" s="91"/>
      <c r="AE21" s="70"/>
    </row>
    <row r="22" spans="1:31" x14ac:dyDescent="0.3">
      <c r="A22" s="92" t="s">
        <v>292</v>
      </c>
      <c r="AE22" s="81"/>
    </row>
    <row r="23" spans="1:31" x14ac:dyDescent="0.3">
      <c r="A23" s="93" t="s">
        <v>293</v>
      </c>
      <c r="B23" s="71">
        <v>3333343.2278139992</v>
      </c>
      <c r="C23" s="71">
        <v>3521701.428797001</v>
      </c>
      <c r="D23" s="71">
        <v>3883416.3015520009</v>
      </c>
      <c r="E23" s="71">
        <v>3732830.2499999981</v>
      </c>
      <c r="F23" s="71">
        <v>4209690.7918370003</v>
      </c>
      <c r="G23" s="71">
        <v>3942249.0899999957</v>
      </c>
      <c r="H23" s="71">
        <v>3970064.1899999985</v>
      </c>
      <c r="I23" s="71">
        <v>4337295.9999999953</v>
      </c>
      <c r="J23" s="71">
        <v>3595854.8699999987</v>
      </c>
      <c r="K23" s="71">
        <v>3828115.7399999984</v>
      </c>
      <c r="L23" s="71">
        <v>3533415.1399999983</v>
      </c>
      <c r="M23" s="71">
        <v>4035540.6</v>
      </c>
      <c r="N23" s="71"/>
      <c r="AE23" s="34"/>
    </row>
    <row r="24" spans="1:31" x14ac:dyDescent="0.3">
      <c r="A24">
        <v>403</v>
      </c>
      <c r="B24" s="71">
        <v>80292.14</v>
      </c>
      <c r="C24" s="71">
        <v>71953.490000000005</v>
      </c>
      <c r="D24" s="71">
        <v>69808.89</v>
      </c>
      <c r="E24" s="71">
        <v>69808.89</v>
      </c>
      <c r="F24" s="71">
        <v>69808.89</v>
      </c>
      <c r="G24" s="71">
        <v>69808.89</v>
      </c>
      <c r="H24" s="71">
        <v>69808.89</v>
      </c>
      <c r="I24" s="71">
        <v>69808.89</v>
      </c>
      <c r="J24" s="71">
        <v>69808.89</v>
      </c>
      <c r="K24" s="71">
        <v>69808.89</v>
      </c>
      <c r="L24" s="71">
        <v>69808.89</v>
      </c>
      <c r="M24" s="71">
        <v>69808.89</v>
      </c>
      <c r="N24" s="71"/>
    </row>
    <row r="25" spans="1:31" x14ac:dyDescent="0.3">
      <c r="A25" s="93" t="s">
        <v>294</v>
      </c>
      <c r="B25" s="96">
        <f>+ROUND(B23-B6-B14,0)</f>
        <v>-202324</v>
      </c>
      <c r="C25" s="96">
        <f t="shared" ref="C25:M25" si="6">+ROUND(C23-C6-C14,0)</f>
        <v>-77489</v>
      </c>
      <c r="D25" s="96">
        <f t="shared" si="6"/>
        <v>-152838</v>
      </c>
      <c r="E25" s="96">
        <f t="shared" si="6"/>
        <v>0</v>
      </c>
      <c r="F25" s="96">
        <f t="shared" si="6"/>
        <v>432652</v>
      </c>
      <c r="G25" s="71">
        <f t="shared" si="6"/>
        <v>0</v>
      </c>
      <c r="H25" s="71">
        <f t="shared" si="6"/>
        <v>0</v>
      </c>
      <c r="I25" s="71">
        <f t="shared" si="6"/>
        <v>0</v>
      </c>
      <c r="J25" s="71">
        <f t="shared" si="6"/>
        <v>0</v>
      </c>
      <c r="K25" s="71">
        <f t="shared" si="6"/>
        <v>0</v>
      </c>
      <c r="L25" s="71">
        <f t="shared" si="6"/>
        <v>0</v>
      </c>
      <c r="M25" s="71">
        <f t="shared" si="6"/>
        <v>0</v>
      </c>
      <c r="N25" s="71"/>
    </row>
    <row r="26" spans="1:31" x14ac:dyDescent="0.3">
      <c r="A26" s="93" t="s">
        <v>294</v>
      </c>
      <c r="B26" s="71">
        <f>+ROUND(B16-B24,0)</f>
        <v>0</v>
      </c>
      <c r="C26" s="71">
        <f t="shared" ref="C26:M26" si="7">+ROUND(C16-C24,0)</f>
        <v>0</v>
      </c>
      <c r="D26" s="71">
        <f t="shared" si="7"/>
        <v>0</v>
      </c>
      <c r="E26" s="71">
        <f t="shared" si="7"/>
        <v>0</v>
      </c>
      <c r="F26" s="71">
        <f t="shared" si="7"/>
        <v>0</v>
      </c>
      <c r="G26" s="71">
        <f t="shared" si="7"/>
        <v>0</v>
      </c>
      <c r="H26" s="71">
        <f t="shared" si="7"/>
        <v>0</v>
      </c>
      <c r="I26" s="71">
        <f t="shared" si="7"/>
        <v>0</v>
      </c>
      <c r="J26" s="71">
        <f t="shared" si="7"/>
        <v>0</v>
      </c>
      <c r="K26" s="71">
        <f t="shared" si="7"/>
        <v>0</v>
      </c>
      <c r="L26" s="71">
        <f t="shared" si="7"/>
        <v>0</v>
      </c>
      <c r="M26" s="71">
        <f t="shared" si="7"/>
        <v>0</v>
      </c>
      <c r="N26" s="71"/>
    </row>
    <row r="27" spans="1:31" x14ac:dyDescent="0.3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31" x14ac:dyDescent="0.3">
      <c r="A28" s="93" t="s">
        <v>295</v>
      </c>
      <c r="B28" s="71">
        <v>3333343.2278139992</v>
      </c>
      <c r="C28" s="71">
        <v>3361070.428797001</v>
      </c>
      <c r="D28" s="71">
        <v>3461631.3015520009</v>
      </c>
      <c r="E28" s="71">
        <v>3731190.2499999981</v>
      </c>
      <c r="F28" s="71">
        <v>3979362.7918370003</v>
      </c>
      <c r="G28" s="71">
        <v>3942249.0899999957</v>
      </c>
      <c r="H28" s="71">
        <v>3970064.1899999985</v>
      </c>
      <c r="I28" s="71">
        <v>4337295.9999999953</v>
      </c>
      <c r="J28" s="71">
        <v>3595854.8699999987</v>
      </c>
      <c r="K28" s="71">
        <v>3828115.7399999984</v>
      </c>
      <c r="L28" s="71">
        <v>3533415.1399999983</v>
      </c>
      <c r="M28" s="71">
        <v>3437539.6</v>
      </c>
    </row>
    <row r="29" spans="1:31" x14ac:dyDescent="0.3">
      <c r="A29" s="93" t="s">
        <v>296</v>
      </c>
      <c r="B29" s="71">
        <f t="shared" ref="B29:M29" si="8">+B28-B6-B14</f>
        <v>-202323.90218600596</v>
      </c>
      <c r="C29" s="71">
        <f t="shared" si="8"/>
        <v>-238119.62120299786</v>
      </c>
      <c r="D29" s="71">
        <f t="shared" si="8"/>
        <v>-574623.2584479982</v>
      </c>
      <c r="E29" s="71">
        <f t="shared" si="8"/>
        <v>-1639.9999999996944</v>
      </c>
      <c r="F29" s="71">
        <f t="shared" si="8"/>
        <v>202323.78183700176</v>
      </c>
      <c r="G29" s="71">
        <f t="shared" si="8"/>
        <v>2.3283064365386963E-10</v>
      </c>
      <c r="H29" s="71">
        <f t="shared" si="8"/>
        <v>-6.6938810050487518E-10</v>
      </c>
      <c r="I29" s="71">
        <f t="shared" si="8"/>
        <v>6.1118043959140778E-10</v>
      </c>
      <c r="J29" s="71">
        <f t="shared" si="8"/>
        <v>5.5297277867794037E-10</v>
      </c>
      <c r="K29" s="71">
        <f t="shared" si="8"/>
        <v>3.637978807091713E-10</v>
      </c>
      <c r="L29" s="71">
        <f t="shared" si="8"/>
        <v>-4.9476511776447296E-10</v>
      </c>
      <c r="M29" s="71">
        <f t="shared" si="8"/>
        <v>-598001.00000000012</v>
      </c>
    </row>
    <row r="30" spans="1:31" x14ac:dyDescent="0.3">
      <c r="A30" s="93" t="s">
        <v>297</v>
      </c>
      <c r="B30" s="71">
        <v>0</v>
      </c>
      <c r="C30" s="71">
        <v>-160631</v>
      </c>
      <c r="D30" s="71">
        <v>-421785</v>
      </c>
      <c r="E30" s="71">
        <v>-1640</v>
      </c>
      <c r="F30" s="71">
        <v>-230328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-598001</v>
      </c>
    </row>
    <row r="31" spans="1:31" x14ac:dyDescent="0.3">
      <c r="A31" s="93" t="s">
        <v>294</v>
      </c>
      <c r="B31" s="71">
        <f>+ROUND(B30-B29,0)</f>
        <v>202324</v>
      </c>
      <c r="C31" s="71">
        <f t="shared" ref="C31:M31" si="9">+ROUND(C30-C29,0)</f>
        <v>77489</v>
      </c>
      <c r="D31" s="71">
        <f t="shared" si="9"/>
        <v>152838</v>
      </c>
      <c r="E31" s="96">
        <f t="shared" si="9"/>
        <v>0</v>
      </c>
      <c r="F31" s="96">
        <f t="shared" si="9"/>
        <v>-432652</v>
      </c>
      <c r="G31" s="71">
        <f t="shared" si="9"/>
        <v>0</v>
      </c>
      <c r="H31" s="71">
        <f t="shared" si="9"/>
        <v>0</v>
      </c>
      <c r="I31" s="71">
        <f t="shared" si="9"/>
        <v>0</v>
      </c>
      <c r="J31" s="71">
        <f t="shared" si="9"/>
        <v>0</v>
      </c>
      <c r="K31" s="71">
        <f t="shared" si="9"/>
        <v>0</v>
      </c>
      <c r="L31" s="71">
        <f t="shared" si="9"/>
        <v>0</v>
      </c>
      <c r="M31" s="71">
        <f t="shared" si="9"/>
        <v>0</v>
      </c>
    </row>
    <row r="32" spans="1:31" x14ac:dyDescent="0.3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x14ac:dyDescent="0.3">
      <c r="A33" s="92" t="s">
        <v>298</v>
      </c>
      <c r="B33" s="71">
        <v>3646798.2700000051</v>
      </c>
      <c r="C33" s="71">
        <v>3701554.5399999991</v>
      </c>
      <c r="D33" s="71">
        <v>4136220.4499999993</v>
      </c>
      <c r="E33" s="71">
        <v>3832665.1399999983</v>
      </c>
      <c r="F33" s="71">
        <v>3876759.8999999985</v>
      </c>
      <c r="G33" s="71">
        <v>4041879.9799999958</v>
      </c>
      <c r="H33" s="71">
        <v>4069537.0799999987</v>
      </c>
      <c r="I33" s="71">
        <v>4436772.889999995</v>
      </c>
      <c r="J33" s="71">
        <v>3695429.7599999988</v>
      </c>
      <c r="K33" s="71">
        <v>3927392.6299999985</v>
      </c>
      <c r="L33" s="71">
        <v>3632286.0299999984</v>
      </c>
      <c r="M33" s="71">
        <v>4134293.49</v>
      </c>
    </row>
    <row r="34" spans="1:13" x14ac:dyDescent="0.3">
      <c r="A34" s="93" t="s">
        <v>296</v>
      </c>
      <c r="B34" s="71">
        <f>+B33-B20</f>
        <v>30839</v>
      </c>
      <c r="C34" s="71">
        <f t="shared" ref="C34:M34" si="10">+C33-C20</f>
        <v>30411</v>
      </c>
      <c r="D34" s="71">
        <f t="shared" si="10"/>
        <v>30157</v>
      </c>
      <c r="E34" s="71">
        <f t="shared" si="10"/>
        <v>30026.000000000466</v>
      </c>
      <c r="F34" s="71">
        <f t="shared" si="10"/>
        <v>29912</v>
      </c>
      <c r="G34" s="71">
        <f t="shared" si="10"/>
        <v>29822.000000000466</v>
      </c>
      <c r="H34" s="71">
        <f t="shared" si="10"/>
        <v>29663.999999999534</v>
      </c>
      <c r="I34" s="71">
        <f t="shared" si="10"/>
        <v>29668</v>
      </c>
      <c r="J34" s="71">
        <f t="shared" si="10"/>
        <v>29766.000000000466</v>
      </c>
      <c r="K34" s="71">
        <f t="shared" si="10"/>
        <v>29468.000000000466</v>
      </c>
      <c r="L34" s="71">
        <f t="shared" si="10"/>
        <v>29061.999999999534</v>
      </c>
      <c r="M34" s="71">
        <f t="shared" si="10"/>
        <v>28944</v>
      </c>
    </row>
    <row r="35" spans="1:13" x14ac:dyDescent="0.3">
      <c r="A35" s="93" t="s">
        <v>299</v>
      </c>
      <c r="B35" s="71">
        <v>30839</v>
      </c>
      <c r="C35" s="71">
        <v>30411</v>
      </c>
      <c r="D35" s="71">
        <v>30157</v>
      </c>
      <c r="E35" s="71">
        <v>30026</v>
      </c>
      <c r="F35" s="71">
        <v>29912</v>
      </c>
      <c r="G35" s="71">
        <v>29822</v>
      </c>
      <c r="H35" s="71">
        <v>29664</v>
      </c>
      <c r="I35" s="71">
        <v>29668</v>
      </c>
      <c r="J35" s="71">
        <v>29766</v>
      </c>
      <c r="K35" s="71">
        <v>29468</v>
      </c>
      <c r="L35" s="71">
        <v>29062</v>
      </c>
      <c r="M35" s="71">
        <v>28944</v>
      </c>
    </row>
    <row r="36" spans="1:13" x14ac:dyDescent="0.3">
      <c r="A36" s="93" t="s">
        <v>294</v>
      </c>
      <c r="B36" s="71">
        <f>+ROUND(B34-B35,0)</f>
        <v>0</v>
      </c>
      <c r="C36" s="71">
        <f t="shared" ref="C36:M36" si="11">+ROUND(C34-C35,0)</f>
        <v>0</v>
      </c>
      <c r="D36" s="97">
        <f t="shared" si="11"/>
        <v>0</v>
      </c>
      <c r="E36" s="71">
        <f t="shared" si="11"/>
        <v>0</v>
      </c>
      <c r="F36" s="71">
        <f t="shared" si="11"/>
        <v>0</v>
      </c>
      <c r="G36" s="71">
        <f t="shared" si="11"/>
        <v>0</v>
      </c>
      <c r="H36" s="71">
        <f t="shared" si="11"/>
        <v>0</v>
      </c>
      <c r="I36" s="71">
        <f t="shared" si="11"/>
        <v>0</v>
      </c>
      <c r="J36" s="71">
        <f t="shared" si="11"/>
        <v>0</v>
      </c>
      <c r="K36" s="71">
        <f t="shared" si="11"/>
        <v>0</v>
      </c>
      <c r="L36" s="71">
        <f t="shared" si="11"/>
        <v>0</v>
      </c>
      <c r="M36" s="71">
        <f t="shared" si="11"/>
        <v>0</v>
      </c>
    </row>
    <row r="37" spans="1:13" x14ac:dyDescent="0.3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 x14ac:dyDescent="0.3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 x14ac:dyDescent="0.3">
      <c r="B39" s="71"/>
      <c r="C39" s="71"/>
      <c r="D39" s="71"/>
      <c r="E39" s="96"/>
      <c r="F39" s="71" t="s">
        <v>300</v>
      </c>
      <c r="G39" s="71"/>
      <c r="H39" s="71"/>
      <c r="I39" s="71"/>
      <c r="J39" s="71"/>
      <c r="K39" s="71"/>
      <c r="L39" s="71"/>
      <c r="M39" s="71"/>
    </row>
    <row r="40" spans="1:13" x14ac:dyDescent="0.3">
      <c r="B40" s="71"/>
      <c r="C40" s="71"/>
      <c r="D40" s="71"/>
      <c r="E40" s="71"/>
      <c r="F40" s="71" t="s">
        <v>301</v>
      </c>
      <c r="G40" s="71"/>
      <c r="H40" s="71"/>
      <c r="I40" s="71"/>
      <c r="J40" s="71"/>
      <c r="K40" s="71"/>
      <c r="L40" s="71"/>
      <c r="M40" s="71"/>
    </row>
  </sheetData>
  <conditionalFormatting sqref="B25:M26">
    <cfRule type="cellIs" dxfId="2" priority="3" operator="equal">
      <formula>0</formula>
    </cfRule>
  </conditionalFormatting>
  <conditionalFormatting sqref="B31:M31">
    <cfRule type="cellIs" dxfId="1" priority="2" operator="equal">
      <formula>0</formula>
    </cfRule>
  </conditionalFormatting>
  <conditionalFormatting sqref="B36:M36">
    <cfRule type="cellIs" dxfId="0" priority="1" operator="equal">
      <formula>0</formula>
    </cfRule>
  </conditionalFormatting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351B-CAF5-42FD-8219-42177AD90F8A}">
  <dimension ref="A1:T54"/>
  <sheetViews>
    <sheetView topLeftCell="A12" zoomScale="74" workbookViewId="0">
      <selection activeCell="N16" sqref="N16:N22"/>
    </sheetView>
  </sheetViews>
  <sheetFormatPr defaultColWidth="8.6640625" defaultRowHeight="15" x14ac:dyDescent="0.25"/>
  <cols>
    <col min="1" max="1" width="12.109375" style="38" bestFit="1" customWidth="1"/>
    <col min="2" max="7" width="17" style="38" bestFit="1" customWidth="1"/>
    <col min="8" max="13" width="17.109375" style="38" bestFit="1" customWidth="1"/>
    <col min="14" max="14" width="18.5546875" style="38" bestFit="1" customWidth="1"/>
    <col min="15" max="15" width="9.33203125" style="38" bestFit="1" customWidth="1"/>
    <col min="16" max="16" width="16.88671875" style="38" bestFit="1" customWidth="1"/>
    <col min="17" max="17" width="8.6640625" style="38"/>
    <col min="18" max="18" width="44" style="38" bestFit="1" customWidth="1"/>
    <col min="19" max="19" width="14.33203125" style="38" bestFit="1" customWidth="1"/>
    <col min="20" max="20" width="18" style="38" customWidth="1"/>
    <col min="21" max="16384" width="8.6640625" style="38"/>
  </cols>
  <sheetData>
    <row r="1" spans="1:17" ht="15.6" hidden="1" x14ac:dyDescent="0.3">
      <c r="B1" s="39" t="s">
        <v>266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Q1" s="40" t="s">
        <v>302</v>
      </c>
    </row>
    <row r="2" spans="1:17" ht="15.6" hidden="1" x14ac:dyDescent="0.3">
      <c r="B2" s="39">
        <v>2019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Q2" s="41" t="s">
        <v>303</v>
      </c>
    </row>
    <row r="3" spans="1:17" ht="15.6" hidden="1" x14ac:dyDescent="0.3">
      <c r="A3" s="42"/>
      <c r="B3" s="43" t="s">
        <v>267</v>
      </c>
      <c r="C3" s="43" t="s">
        <v>268</v>
      </c>
      <c r="D3" s="43" t="s">
        <v>269</v>
      </c>
      <c r="E3" s="43" t="s">
        <v>270</v>
      </c>
      <c r="F3" s="43" t="s">
        <v>271</v>
      </c>
      <c r="G3" s="43" t="s">
        <v>272</v>
      </c>
      <c r="H3" s="43" t="s">
        <v>273</v>
      </c>
      <c r="I3" s="43" t="s">
        <v>274</v>
      </c>
      <c r="J3" s="43" t="s">
        <v>275</v>
      </c>
      <c r="K3" s="43" t="s">
        <v>276</v>
      </c>
      <c r="L3" s="43" t="s">
        <v>277</v>
      </c>
      <c r="M3" s="43" t="s">
        <v>278</v>
      </c>
      <c r="N3" s="43"/>
    </row>
    <row r="4" spans="1:17" ht="15.6" hidden="1" x14ac:dyDescent="0.3">
      <c r="A4" s="42"/>
      <c r="B4" s="43" t="s">
        <v>304</v>
      </c>
      <c r="C4" s="43" t="s">
        <v>304</v>
      </c>
      <c r="D4" s="43" t="s">
        <v>304</v>
      </c>
      <c r="E4" s="43" t="s">
        <v>304</v>
      </c>
      <c r="F4" s="43" t="s">
        <v>304</v>
      </c>
      <c r="G4" s="43" t="s">
        <v>304</v>
      </c>
      <c r="H4" s="43" t="s">
        <v>304</v>
      </c>
      <c r="I4" s="43" t="s">
        <v>304</v>
      </c>
      <c r="J4" s="43" t="s">
        <v>304</v>
      </c>
      <c r="K4" s="43" t="s">
        <v>304</v>
      </c>
      <c r="L4" s="43" t="s">
        <v>304</v>
      </c>
      <c r="M4" s="43" t="s">
        <v>304</v>
      </c>
      <c r="N4" s="43">
        <v>2019</v>
      </c>
    </row>
    <row r="5" spans="1:17" ht="15.6" hidden="1" x14ac:dyDescent="0.3">
      <c r="A5" s="42" t="s">
        <v>279</v>
      </c>
      <c r="B5" s="44">
        <v>3859717.39035</v>
      </c>
      <c r="C5" s="44">
        <v>3307175.3659000001</v>
      </c>
      <c r="D5" s="44">
        <v>2878806.9015549999</v>
      </c>
      <c r="E5" s="44">
        <v>3689483.39035</v>
      </c>
      <c r="F5" s="44">
        <v>4426021.2529999996</v>
      </c>
      <c r="G5" s="44">
        <v>3811447.4569100002</v>
      </c>
      <c r="H5" s="44">
        <v>3198726.4511699998</v>
      </c>
      <c r="I5" s="44">
        <v>4019423.4834200004</v>
      </c>
      <c r="J5" s="44">
        <v>3039563.4456699998</v>
      </c>
      <c r="K5" s="44">
        <v>3927680.0024250001</v>
      </c>
      <c r="L5" s="44">
        <v>3020112.1848249999</v>
      </c>
      <c r="M5" s="44">
        <v>3589164.0926300003</v>
      </c>
      <c r="N5" s="44">
        <v>42767321.418205</v>
      </c>
    </row>
    <row r="6" spans="1:17" ht="15.6" hidden="1" x14ac:dyDescent="0.3">
      <c r="A6" s="45" t="s">
        <v>305</v>
      </c>
      <c r="B6" s="46">
        <v>232353.96000000008</v>
      </c>
      <c r="C6" s="46">
        <v>197257.29000000015</v>
      </c>
      <c r="D6" s="46">
        <v>175880.96000000002</v>
      </c>
      <c r="E6" s="46">
        <v>178250.24000000005</v>
      </c>
      <c r="F6" s="46">
        <v>185657.34000000003</v>
      </c>
      <c r="G6" s="46">
        <v>182579.06000000014</v>
      </c>
      <c r="H6" s="46">
        <v>228738.97999999981</v>
      </c>
      <c r="I6" s="46">
        <v>301510.9000000002</v>
      </c>
      <c r="J6" s="46">
        <v>197266.36999999988</v>
      </c>
      <c r="K6" s="46">
        <v>222021.51</v>
      </c>
      <c r="L6" s="46">
        <v>236188.0799999999</v>
      </c>
      <c r="M6" s="46">
        <v>191176.5</v>
      </c>
      <c r="N6" s="44">
        <v>2528881.1900000004</v>
      </c>
    </row>
    <row r="7" spans="1:17" ht="15.6" hidden="1" x14ac:dyDescent="0.3">
      <c r="A7" s="45" t="s">
        <v>306</v>
      </c>
      <c r="B7" s="44">
        <v>50298.750337014608</v>
      </c>
      <c r="C7" s="44">
        <v>42701.209748549554</v>
      </c>
      <c r="D7" s="44">
        <v>38073.775441892409</v>
      </c>
      <c r="E7" s="44">
        <v>38586.664583951715</v>
      </c>
      <c r="F7" s="44">
        <v>40190.114224411038</v>
      </c>
      <c r="G7" s="44">
        <v>39523.744530572294</v>
      </c>
      <c r="H7" s="44">
        <v>49516.198679649635</v>
      </c>
      <c r="I7" s="44">
        <v>65269.47715024346</v>
      </c>
      <c r="J7" s="44">
        <v>42703.175338690759</v>
      </c>
      <c r="K7" s="44">
        <v>48062.036476318237</v>
      </c>
      <c r="L7" s="44">
        <v>51128.740256885765</v>
      </c>
      <c r="M7" s="44">
        <v>41384.872647766664</v>
      </c>
      <c r="N7" s="44">
        <v>547438.7594159462</v>
      </c>
      <c r="O7" s="47">
        <v>0.2164746851614433</v>
      </c>
    </row>
    <row r="8" spans="1:17" ht="15.6" hidden="1" x14ac:dyDescent="0.3">
      <c r="A8" s="45" t="s">
        <v>307</v>
      </c>
      <c r="B8" s="44">
        <v>18588.316800000008</v>
      </c>
      <c r="C8" s="44">
        <v>15780.583200000012</v>
      </c>
      <c r="D8" s="44">
        <v>14070.476800000002</v>
      </c>
      <c r="E8" s="44">
        <v>14260.019200000004</v>
      </c>
      <c r="F8" s="44">
        <v>14852.587200000002</v>
      </c>
      <c r="G8" s="44">
        <v>14606.324800000011</v>
      </c>
      <c r="H8" s="44">
        <v>18299.118399999985</v>
      </c>
      <c r="I8" s="44">
        <v>24120.872000000018</v>
      </c>
      <c r="J8" s="44">
        <v>15781.309599999991</v>
      </c>
      <c r="K8" s="44">
        <v>17761.720800000003</v>
      </c>
      <c r="L8" s="44">
        <v>18895.046399999992</v>
      </c>
      <c r="M8" s="44">
        <v>15294.12</v>
      </c>
      <c r="N8" s="44">
        <v>202310.4952</v>
      </c>
      <c r="O8" s="48">
        <v>0.08</v>
      </c>
    </row>
    <row r="9" spans="1:17" ht="15.6" hidden="1" x14ac:dyDescent="0.3">
      <c r="A9" s="45" t="s">
        <v>286</v>
      </c>
      <c r="B9" s="46">
        <v>3558470.4812099999</v>
      </c>
      <c r="C9" s="46">
        <v>3051431.289415</v>
      </c>
      <c r="D9" s="46">
        <v>2650777.2369150002</v>
      </c>
      <c r="E9" s="46">
        <v>3459431.9541899995</v>
      </c>
      <c r="F9" s="46">
        <v>4205349.0116900001</v>
      </c>
      <c r="G9" s="46">
        <v>3574733.7056200001</v>
      </c>
      <c r="H9" s="46">
        <v>2902166.3635999998</v>
      </c>
      <c r="I9" s="46">
        <v>3628514.6015700004</v>
      </c>
      <c r="J9" s="46">
        <v>2803807.596965</v>
      </c>
      <c r="K9" s="46">
        <v>3639829.1147100003</v>
      </c>
      <c r="L9" s="46">
        <v>2738894.3391049998</v>
      </c>
      <c r="M9" s="46">
        <v>3441303.7603800003</v>
      </c>
      <c r="N9" s="49">
        <v>39820792.890740007</v>
      </c>
      <c r="O9" s="38" t="s">
        <v>308</v>
      </c>
    </row>
    <row r="10" spans="1:17" ht="15.6" hidden="1" x14ac:dyDescent="0.3">
      <c r="A10" s="42" t="s">
        <v>287</v>
      </c>
      <c r="B10" s="44">
        <v>-70188</v>
      </c>
      <c r="C10" s="44">
        <v>57108</v>
      </c>
      <c r="D10" s="44">
        <v>49338</v>
      </c>
      <c r="E10" s="44">
        <v>22270</v>
      </c>
      <c r="F10" s="44">
        <v>79699</v>
      </c>
      <c r="G10" s="44">
        <v>52276</v>
      </c>
      <c r="H10" s="44">
        <v>106448.6</v>
      </c>
      <c r="I10" s="44">
        <v>34733.01</v>
      </c>
      <c r="J10" s="44">
        <v>223454.02000000002</v>
      </c>
      <c r="K10" s="44">
        <v>0</v>
      </c>
      <c r="L10" s="44">
        <v>99616.960000000006</v>
      </c>
      <c r="M10" s="44">
        <v>418096.83999999997</v>
      </c>
      <c r="N10" s="49">
        <v>906769.92999999993</v>
      </c>
      <c r="O10" s="38" t="s">
        <v>309</v>
      </c>
    </row>
    <row r="11" spans="1:17" ht="15.6" hidden="1" x14ac:dyDescent="0.3">
      <c r="P11" s="44"/>
    </row>
    <row r="12" spans="1:17" ht="15.6" x14ac:dyDescent="0.3">
      <c r="B12" s="39" t="s">
        <v>266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P12" s="50" t="s">
        <v>310</v>
      </c>
    </row>
    <row r="13" spans="1:17" ht="15.6" x14ac:dyDescent="0.3">
      <c r="B13" s="39">
        <v>2020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7" ht="15.6" x14ac:dyDescent="0.3">
      <c r="A14" s="42"/>
      <c r="B14" s="43" t="s">
        <v>267</v>
      </c>
      <c r="C14" s="43" t="s">
        <v>268</v>
      </c>
      <c r="D14" s="43" t="s">
        <v>269</v>
      </c>
      <c r="E14" s="43" t="s">
        <v>270</v>
      </c>
      <c r="F14" s="43" t="s">
        <v>271</v>
      </c>
      <c r="G14" s="43" t="s">
        <v>272</v>
      </c>
      <c r="H14" s="43" t="s">
        <v>273</v>
      </c>
      <c r="I14" s="43" t="s">
        <v>274</v>
      </c>
      <c r="J14" s="43" t="s">
        <v>275</v>
      </c>
      <c r="K14" s="43" t="s">
        <v>276</v>
      </c>
      <c r="L14" s="43" t="s">
        <v>277</v>
      </c>
      <c r="M14" s="43" t="s">
        <v>278</v>
      </c>
      <c r="N14" s="43"/>
      <c r="P14" s="50"/>
    </row>
    <row r="15" spans="1:17" ht="15.6" x14ac:dyDescent="0.3">
      <c r="A15" s="42"/>
      <c r="B15" s="43" t="s">
        <v>304</v>
      </c>
      <c r="C15" s="43" t="s">
        <v>304</v>
      </c>
      <c r="D15" s="43" t="s">
        <v>304</v>
      </c>
      <c r="E15" s="43" t="s">
        <v>304</v>
      </c>
      <c r="F15" s="43" t="s">
        <v>304</v>
      </c>
      <c r="G15" s="43" t="s">
        <v>304</v>
      </c>
      <c r="H15" s="43" t="s">
        <v>304</v>
      </c>
      <c r="I15" s="43" t="s">
        <v>304</v>
      </c>
      <c r="J15" s="43" t="s">
        <v>304</v>
      </c>
      <c r="K15" s="43" t="s">
        <v>304</v>
      </c>
      <c r="L15" s="43" t="s">
        <v>304</v>
      </c>
      <c r="M15" s="43" t="s">
        <v>304</v>
      </c>
      <c r="N15" s="43">
        <v>2020</v>
      </c>
      <c r="P15" s="50"/>
    </row>
    <row r="16" spans="1:17" ht="15.6" x14ac:dyDescent="0.3">
      <c r="A16" s="51" t="s">
        <v>279</v>
      </c>
      <c r="B16" s="66">
        <v>3101155</v>
      </c>
      <c r="C16" s="66">
        <v>2875633</v>
      </c>
      <c r="D16" s="66">
        <v>2842141</v>
      </c>
      <c r="E16" s="66">
        <v>2765627</v>
      </c>
      <c r="F16" s="66">
        <v>2380797</v>
      </c>
      <c r="G16" s="66">
        <v>2668962</v>
      </c>
      <c r="H16" s="66">
        <v>3235478</v>
      </c>
      <c r="I16" s="66">
        <v>2813571</v>
      </c>
      <c r="J16" s="66">
        <v>2810140</v>
      </c>
      <c r="K16" s="66">
        <v>2831588</v>
      </c>
      <c r="L16" s="66">
        <v>2368198</v>
      </c>
      <c r="M16" s="66">
        <v>2605721</v>
      </c>
      <c r="N16" s="66"/>
      <c r="P16" s="52"/>
    </row>
    <row r="17" spans="1:20" ht="15.6" x14ac:dyDescent="0.3">
      <c r="A17" s="53" t="s">
        <v>305</v>
      </c>
      <c r="B17" s="67">
        <v>273525.99849284103</v>
      </c>
      <c r="C17" s="67">
        <v>225528.2592313489</v>
      </c>
      <c r="D17" s="67">
        <v>214153.73021853805</v>
      </c>
      <c r="E17" s="67">
        <v>213432.55463451394</v>
      </c>
      <c r="F17" s="67">
        <v>227622.45666917862</v>
      </c>
      <c r="G17" s="67">
        <v>218349.66088922383</v>
      </c>
      <c r="H17" s="67">
        <v>323777.69404672197</v>
      </c>
      <c r="I17" s="67">
        <v>205205.72720422005</v>
      </c>
      <c r="J17" s="67">
        <v>197620.94951017332</v>
      </c>
      <c r="K17" s="67">
        <v>215886.96307460437</v>
      </c>
      <c r="L17" s="67">
        <v>210706.857573474</v>
      </c>
      <c r="M17" s="67">
        <v>230590.0527505652</v>
      </c>
      <c r="N17" s="66"/>
      <c r="P17" s="52"/>
    </row>
    <row r="18" spans="1:20" ht="15.6" x14ac:dyDescent="0.3">
      <c r="A18" s="53" t="s">
        <v>283</v>
      </c>
      <c r="B18" s="66">
        <v>67548.462166584679</v>
      </c>
      <c r="C18" s="66">
        <v>55695.206927772873</v>
      </c>
      <c r="D18" s="66">
        <v>52886.216386039479</v>
      </c>
      <c r="E18" s="66">
        <v>52708.118867261233</v>
      </c>
      <c r="F18" s="66">
        <v>56212.378301529148</v>
      </c>
      <c r="G18" s="66">
        <v>53922.420131658371</v>
      </c>
      <c r="H18" s="66">
        <v>79958.341939007471</v>
      </c>
      <c r="I18" s="66">
        <v>50676.467234552641</v>
      </c>
      <c r="J18" s="66">
        <v>48803.372640505557</v>
      </c>
      <c r="K18" s="66">
        <v>53314.245950501303</v>
      </c>
      <c r="L18" s="66">
        <v>52034.995852192347</v>
      </c>
      <c r="M18" s="66">
        <v>56945.239355812046</v>
      </c>
      <c r="N18" s="66"/>
      <c r="O18" s="47">
        <v>0.24695444871341038</v>
      </c>
    </row>
    <row r="19" spans="1:20" ht="15.6" x14ac:dyDescent="0.3">
      <c r="A19" s="53" t="s">
        <v>285</v>
      </c>
      <c r="B19" s="66">
        <v>21882.079879427281</v>
      </c>
      <c r="C19" s="66">
        <v>18042.260738507914</v>
      </c>
      <c r="D19" s="66">
        <v>17132.298417483045</v>
      </c>
      <c r="E19" s="66">
        <v>17074.604370761117</v>
      </c>
      <c r="F19" s="66">
        <v>18209.796533534289</v>
      </c>
      <c r="G19" s="66">
        <v>17467.972871137907</v>
      </c>
      <c r="H19" s="66">
        <v>25902.215523737759</v>
      </c>
      <c r="I19" s="66">
        <v>16416.458176337605</v>
      </c>
      <c r="J19" s="66">
        <v>15809.675960813865</v>
      </c>
      <c r="K19" s="66">
        <v>17270.957045968349</v>
      </c>
      <c r="L19" s="66">
        <v>16856.548605877921</v>
      </c>
      <c r="M19" s="66">
        <v>18447.204220045216</v>
      </c>
      <c r="N19" s="66"/>
      <c r="O19" s="48">
        <v>0.08</v>
      </c>
    </row>
    <row r="20" spans="1:20" ht="15.6" x14ac:dyDescent="0.3">
      <c r="A20" s="53" t="s">
        <v>286</v>
      </c>
      <c r="B20" s="67">
        <v>2738186</v>
      </c>
      <c r="C20" s="67">
        <v>2576357</v>
      </c>
      <c r="D20" s="67">
        <v>2557959</v>
      </c>
      <c r="E20" s="67">
        <v>2482402</v>
      </c>
      <c r="F20" s="67">
        <v>2078741.9999999998</v>
      </c>
      <c r="G20" s="67">
        <v>2379212</v>
      </c>
      <c r="H20" s="67">
        <v>2805825</v>
      </c>
      <c r="I20" s="67">
        <v>2541263</v>
      </c>
      <c r="J20" s="67">
        <v>2547897</v>
      </c>
      <c r="K20" s="67">
        <v>2545106</v>
      </c>
      <c r="L20" s="67">
        <v>2088590.0000000002</v>
      </c>
      <c r="M20" s="67">
        <v>2299728</v>
      </c>
      <c r="N20" s="66"/>
      <c r="P20" s="52"/>
    </row>
    <row r="21" spans="1:20" ht="15.6" x14ac:dyDescent="0.3">
      <c r="A21" s="51" t="s">
        <v>287</v>
      </c>
      <c r="B21" s="66">
        <v>0</v>
      </c>
      <c r="C21" s="66">
        <v>26302</v>
      </c>
      <c r="D21" s="66">
        <v>0</v>
      </c>
      <c r="E21" s="66">
        <v>49242</v>
      </c>
      <c r="F21" s="66">
        <v>694</v>
      </c>
      <c r="G21" s="66">
        <v>48957</v>
      </c>
      <c r="H21" s="66">
        <v>104744</v>
      </c>
      <c r="I21" s="66">
        <v>21147</v>
      </c>
      <c r="J21" s="66">
        <v>108966</v>
      </c>
      <c r="K21" s="66">
        <v>340859</v>
      </c>
      <c r="L21" s="66">
        <v>124783</v>
      </c>
      <c r="M21" s="66">
        <v>77580</v>
      </c>
      <c r="N21" s="66"/>
      <c r="O21" s="38" t="s">
        <v>311</v>
      </c>
      <c r="P21" s="52"/>
    </row>
    <row r="22" spans="1:20" ht="15.6" x14ac:dyDescent="0.3">
      <c r="A22" s="54" t="s">
        <v>312</v>
      </c>
      <c r="B22" s="68">
        <v>415614</v>
      </c>
      <c r="C22" s="68">
        <v>448795</v>
      </c>
      <c r="D22" s="68">
        <v>451534</v>
      </c>
      <c r="E22" s="68">
        <v>41530</v>
      </c>
      <c r="F22" s="68">
        <v>11626</v>
      </c>
      <c r="G22" s="68">
        <v>269662</v>
      </c>
      <c r="H22" s="68">
        <v>573190</v>
      </c>
      <c r="I22" s="68">
        <v>242172</v>
      </c>
      <c r="J22" s="68">
        <v>241731</v>
      </c>
      <c r="K22" s="68">
        <v>409257</v>
      </c>
      <c r="L22" s="68">
        <v>185384</v>
      </c>
      <c r="M22" s="68">
        <v>213895</v>
      </c>
      <c r="N22" s="68"/>
      <c r="O22" s="38" t="s">
        <v>313</v>
      </c>
      <c r="P22" s="52"/>
    </row>
    <row r="23" spans="1:20" ht="15.6" x14ac:dyDescent="0.3">
      <c r="A23" s="55" t="s">
        <v>291</v>
      </c>
      <c r="B23" s="66">
        <f t="shared" ref="B23:M23" si="0">+B16+B21+B22</f>
        <v>3516769</v>
      </c>
      <c r="C23" s="66">
        <f t="shared" si="0"/>
        <v>3350730</v>
      </c>
      <c r="D23" s="66">
        <f t="shared" si="0"/>
        <v>3293675</v>
      </c>
      <c r="E23" s="66">
        <f t="shared" si="0"/>
        <v>2856399</v>
      </c>
      <c r="F23" s="66">
        <f t="shared" si="0"/>
        <v>2393117</v>
      </c>
      <c r="G23" s="66">
        <f t="shared" si="0"/>
        <v>2987581</v>
      </c>
      <c r="H23" s="66">
        <f t="shared" si="0"/>
        <v>3913412</v>
      </c>
      <c r="I23" s="66">
        <f t="shared" si="0"/>
        <v>3076890</v>
      </c>
      <c r="J23" s="66">
        <f t="shared" si="0"/>
        <v>3160837</v>
      </c>
      <c r="K23" s="66">
        <f t="shared" si="0"/>
        <v>3581704</v>
      </c>
      <c r="L23" s="66">
        <f t="shared" si="0"/>
        <v>2678365</v>
      </c>
      <c r="M23" s="66">
        <f t="shared" si="0"/>
        <v>2897196</v>
      </c>
      <c r="N23" s="66">
        <f>+N16+N21+N22</f>
        <v>0</v>
      </c>
      <c r="P23" s="52"/>
    </row>
    <row r="24" spans="1:20" ht="15.6" hidden="1" x14ac:dyDescent="0.3">
      <c r="B24" s="39" t="s">
        <v>266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20" ht="15.6" hidden="1" x14ac:dyDescent="0.3">
      <c r="B25" s="39">
        <v>2021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20" ht="15.6" hidden="1" x14ac:dyDescent="0.3">
      <c r="A26" s="42"/>
      <c r="B26" s="43" t="s">
        <v>267</v>
      </c>
      <c r="C26" s="43" t="s">
        <v>268</v>
      </c>
      <c r="D26" s="43" t="s">
        <v>269</v>
      </c>
      <c r="E26" s="43" t="s">
        <v>270</v>
      </c>
      <c r="F26" s="43" t="s">
        <v>271</v>
      </c>
      <c r="G26" s="43" t="s">
        <v>272</v>
      </c>
      <c r="H26" s="43" t="s">
        <v>273</v>
      </c>
      <c r="I26" s="43" t="s">
        <v>274</v>
      </c>
      <c r="J26" s="43" t="s">
        <v>275</v>
      </c>
      <c r="K26" s="43" t="s">
        <v>276</v>
      </c>
      <c r="L26" s="43" t="s">
        <v>277</v>
      </c>
      <c r="M26" s="43" t="s">
        <v>278</v>
      </c>
      <c r="N26" s="43" t="s">
        <v>314</v>
      </c>
      <c r="R26" s="38" t="s">
        <v>315</v>
      </c>
    </row>
    <row r="27" spans="1:20" ht="15.6" hidden="1" x14ac:dyDescent="0.3">
      <c r="A27" s="51" t="s">
        <v>279</v>
      </c>
      <c r="B27" s="66">
        <v>3149808.164507742</v>
      </c>
      <c r="C27" s="66">
        <v>3078867.1121481801</v>
      </c>
      <c r="D27" s="66">
        <v>3058611.7479458773</v>
      </c>
      <c r="E27" s="66">
        <v>3147786.8398035234</v>
      </c>
      <c r="F27" s="66">
        <v>3048918.7888195273</v>
      </c>
      <c r="G27" s="66">
        <v>3076059.9400542928</v>
      </c>
      <c r="H27" s="66">
        <v>3503141.8273685654</v>
      </c>
      <c r="I27" s="66">
        <v>3097769.1865668767</v>
      </c>
      <c r="J27" s="66">
        <v>3252268.5923494804</v>
      </c>
      <c r="K27" s="66">
        <v>3139480.2753843488</v>
      </c>
      <c r="L27" s="66">
        <v>3122115.0230046744</v>
      </c>
      <c r="M27" s="66">
        <v>3126564.9223627835</v>
      </c>
      <c r="N27" s="44">
        <v>37801392.420315869</v>
      </c>
      <c r="P27" s="52"/>
      <c r="S27" s="38" t="s">
        <v>316</v>
      </c>
      <c r="T27" s="50" t="s">
        <v>317</v>
      </c>
    </row>
    <row r="28" spans="1:20" ht="15.6" hidden="1" x14ac:dyDescent="0.3">
      <c r="A28" s="53" t="s">
        <v>305</v>
      </c>
      <c r="B28" s="67">
        <v>240274.079938012</v>
      </c>
      <c r="C28" s="67">
        <v>212718.300526134</v>
      </c>
      <c r="D28" s="67">
        <v>235813.42313178399</v>
      </c>
      <c r="E28" s="67">
        <v>233599.61585043196</v>
      </c>
      <c r="F28" s="67">
        <v>222940.36049700601</v>
      </c>
      <c r="G28" s="67">
        <v>233715.226581984</v>
      </c>
      <c r="H28" s="67">
        <v>242206.31516847399</v>
      </c>
      <c r="I28" s="67">
        <v>225183.69530284597</v>
      </c>
      <c r="J28" s="67">
        <v>233732.85544798797</v>
      </c>
      <c r="K28" s="67">
        <v>231772.506514204</v>
      </c>
      <c r="L28" s="67">
        <v>225040.27574579802</v>
      </c>
      <c r="M28" s="67">
        <v>244367.50652056001</v>
      </c>
      <c r="N28" s="44">
        <v>2781364.1612252221</v>
      </c>
      <c r="P28" s="52"/>
      <c r="R28" s="38" t="s">
        <v>318</v>
      </c>
      <c r="S28" s="56">
        <v>37801391.241945863</v>
      </c>
      <c r="T28" s="56">
        <v>37722391.241945863</v>
      </c>
    </row>
    <row r="29" spans="1:20" ht="15.6" hidden="1" x14ac:dyDescent="0.3">
      <c r="A29" s="53" t="s">
        <v>306</v>
      </c>
      <c r="B29" s="66">
        <v>59336.752951213653</v>
      </c>
      <c r="C29" s="66">
        <v>52531.730637684974</v>
      </c>
      <c r="D29" s="66">
        <v>58235.173908731893</v>
      </c>
      <c r="E29" s="66">
        <v>57688.464352007868</v>
      </c>
      <c r="F29" s="66">
        <v>55056.11382250709</v>
      </c>
      <c r="G29" s="66">
        <v>57717.014936483654</v>
      </c>
      <c r="H29" s="66">
        <v>59813.927037337016</v>
      </c>
      <c r="I29" s="66">
        <v>55610.115332762907</v>
      </c>
      <c r="J29" s="66">
        <v>57721.368463369108</v>
      </c>
      <c r="K29" s="66">
        <v>57237.251573140566</v>
      </c>
      <c r="L29" s="66">
        <v>55574.697235117404</v>
      </c>
      <c r="M29" s="66">
        <v>60347.64285625561</v>
      </c>
      <c r="N29" s="44">
        <v>686870.25310661178</v>
      </c>
      <c r="O29" s="47">
        <v>0.24695444871341038</v>
      </c>
      <c r="P29" s="52"/>
      <c r="R29" s="38" t="s">
        <v>319</v>
      </c>
      <c r="S29" s="56">
        <v>1198563</v>
      </c>
      <c r="T29" s="56">
        <v>1198563</v>
      </c>
    </row>
    <row r="30" spans="1:20" ht="15.6" hidden="1" x14ac:dyDescent="0.3">
      <c r="A30" s="53" t="s">
        <v>307</v>
      </c>
      <c r="B30" s="66">
        <v>19221.926395040962</v>
      </c>
      <c r="C30" s="66">
        <v>17017.46404209072</v>
      </c>
      <c r="D30" s="66">
        <v>18865.073850542718</v>
      </c>
      <c r="E30" s="66">
        <v>18687.969268034558</v>
      </c>
      <c r="F30" s="66">
        <v>17835.228839760483</v>
      </c>
      <c r="G30" s="66">
        <v>18697.218126558721</v>
      </c>
      <c r="H30" s="66">
        <v>19376.505213477918</v>
      </c>
      <c r="I30" s="66">
        <v>18014.695624227679</v>
      </c>
      <c r="J30" s="66">
        <v>18698.628435839037</v>
      </c>
      <c r="K30" s="66">
        <v>18541.80052113632</v>
      </c>
      <c r="L30" s="66">
        <v>18003.222059663844</v>
      </c>
      <c r="M30" s="66">
        <v>19549.400521644802</v>
      </c>
      <c r="N30" s="44">
        <v>222509.13289801776</v>
      </c>
      <c r="O30" s="48">
        <v>0.08</v>
      </c>
      <c r="P30" s="52"/>
      <c r="R30" s="38" t="s">
        <v>320</v>
      </c>
      <c r="S30" s="56">
        <v>5497500</v>
      </c>
      <c r="T30" s="56">
        <v>5497500</v>
      </c>
    </row>
    <row r="31" spans="1:20" ht="15.6" hidden="1" x14ac:dyDescent="0.3">
      <c r="A31" s="53" t="s">
        <v>286</v>
      </c>
      <c r="B31" s="67">
        <v>2830964.4604300004</v>
      </c>
      <c r="C31" s="67">
        <v>2796589.9273500005</v>
      </c>
      <c r="D31" s="67">
        <v>2745687.3354500001</v>
      </c>
      <c r="E31" s="67">
        <v>2837800.1495700004</v>
      </c>
      <c r="F31" s="67">
        <v>2753076.9304400003</v>
      </c>
      <c r="G31" s="67">
        <v>2765919.8343799999</v>
      </c>
      <c r="H31" s="67">
        <v>3181734.0471400004</v>
      </c>
      <c r="I31" s="67">
        <v>2798950.4229000001</v>
      </c>
      <c r="J31" s="67">
        <v>2942105.0931700002</v>
      </c>
      <c r="K31" s="67">
        <v>2831918.1592400004</v>
      </c>
      <c r="L31" s="67">
        <v>2823486.5770900003</v>
      </c>
      <c r="M31" s="67">
        <v>2802289.2412100001</v>
      </c>
      <c r="N31" s="44">
        <v>34110522.178370006</v>
      </c>
      <c r="P31" s="52"/>
      <c r="R31" s="69" t="s">
        <v>321</v>
      </c>
      <c r="S31" s="57">
        <v>0</v>
      </c>
      <c r="T31" s="58">
        <v>79000</v>
      </c>
    </row>
    <row r="32" spans="1:20" ht="15.6" hidden="1" x14ac:dyDescent="0.3">
      <c r="A32" s="51" t="s">
        <v>287</v>
      </c>
      <c r="B32" s="66">
        <v>91834</v>
      </c>
      <c r="C32" s="66">
        <v>91834</v>
      </c>
      <c r="D32" s="66">
        <v>91834</v>
      </c>
      <c r="E32" s="66">
        <v>131397</v>
      </c>
      <c r="F32" s="66">
        <v>91834</v>
      </c>
      <c r="G32" s="66">
        <v>91834</v>
      </c>
      <c r="H32" s="66">
        <v>91834</v>
      </c>
      <c r="I32" s="66">
        <v>91834</v>
      </c>
      <c r="J32" s="66">
        <v>91834</v>
      </c>
      <c r="K32" s="66">
        <v>91834</v>
      </c>
      <c r="L32" s="66">
        <v>91834</v>
      </c>
      <c r="M32" s="66">
        <v>148826</v>
      </c>
      <c r="N32" s="44">
        <v>1198563</v>
      </c>
      <c r="O32" s="38" t="s">
        <v>311</v>
      </c>
      <c r="P32" s="52"/>
      <c r="R32" s="38" t="s">
        <v>322</v>
      </c>
      <c r="S32" s="56">
        <v>44497454.241945863</v>
      </c>
      <c r="T32" s="56">
        <v>44497454.241945863</v>
      </c>
    </row>
    <row r="33" spans="1:20" ht="15.6" hidden="1" x14ac:dyDescent="0.3">
      <c r="A33" s="54" t="s">
        <v>312</v>
      </c>
      <c r="B33" s="68">
        <v>458125</v>
      </c>
      <c r="C33" s="68">
        <v>458125</v>
      </c>
      <c r="D33" s="68">
        <v>458125</v>
      </c>
      <c r="E33" s="68">
        <v>458125</v>
      </c>
      <c r="F33" s="68">
        <v>458125</v>
      </c>
      <c r="G33" s="68">
        <v>458125</v>
      </c>
      <c r="H33" s="68">
        <v>458125</v>
      </c>
      <c r="I33" s="68">
        <v>458125</v>
      </c>
      <c r="J33" s="68">
        <v>458125</v>
      </c>
      <c r="K33" s="68">
        <v>458125</v>
      </c>
      <c r="L33" s="68">
        <v>458125</v>
      </c>
      <c r="M33" s="68">
        <v>458125</v>
      </c>
      <c r="N33" s="59">
        <v>5497500</v>
      </c>
      <c r="O33" s="38" t="s">
        <v>313</v>
      </c>
      <c r="P33" s="52"/>
      <c r="R33" s="38" t="s">
        <v>323</v>
      </c>
      <c r="S33" s="60">
        <v>-1.1783700063824654</v>
      </c>
      <c r="T33" s="56">
        <v>0</v>
      </c>
    </row>
    <row r="34" spans="1:20" ht="15.6" hidden="1" x14ac:dyDescent="0.3">
      <c r="A34" s="55" t="s">
        <v>291</v>
      </c>
      <c r="B34" s="66">
        <f t="shared" ref="B34:M34" si="1">+B27+B32+B33</f>
        <v>3699767.164507742</v>
      </c>
      <c r="C34" s="66">
        <f t="shared" si="1"/>
        <v>3628826.1121481801</v>
      </c>
      <c r="D34" s="66">
        <f t="shared" si="1"/>
        <v>3608570.7479458773</v>
      </c>
      <c r="E34" s="66">
        <f t="shared" si="1"/>
        <v>3737308.8398035234</v>
      </c>
      <c r="F34" s="66">
        <f t="shared" si="1"/>
        <v>3598877.7888195273</v>
      </c>
      <c r="G34" s="66">
        <f t="shared" si="1"/>
        <v>3626018.9400542928</v>
      </c>
      <c r="H34" s="66">
        <f t="shared" si="1"/>
        <v>4053100.8273685654</v>
      </c>
      <c r="I34" s="66">
        <f t="shared" si="1"/>
        <v>3647728.1865668767</v>
      </c>
      <c r="J34" s="66">
        <f t="shared" si="1"/>
        <v>3802227.5923494804</v>
      </c>
      <c r="K34" s="66">
        <f t="shared" si="1"/>
        <v>3689439.2753843488</v>
      </c>
      <c r="L34" s="66">
        <f t="shared" si="1"/>
        <v>3672074.0230046744</v>
      </c>
      <c r="M34" s="66">
        <f t="shared" si="1"/>
        <v>3733515.9223627835</v>
      </c>
      <c r="N34" s="66">
        <f>+N27+N32+N33</f>
        <v>44497455.420315869</v>
      </c>
      <c r="R34" s="38" t="s">
        <v>324</v>
      </c>
      <c r="T34" s="56">
        <v>-1.1783700063824654</v>
      </c>
    </row>
    <row r="35" spans="1:20" ht="15.6" x14ac:dyDescent="0.3">
      <c r="B35" s="61" t="s">
        <v>266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2">
        <f>N23-N17-N18-N19-N20-N21-N22</f>
        <v>0</v>
      </c>
      <c r="O35" s="41" t="s">
        <v>325</v>
      </c>
    </row>
    <row r="36" spans="1:20" ht="15.6" x14ac:dyDescent="0.3">
      <c r="B36" s="61">
        <v>2022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39"/>
    </row>
    <row r="37" spans="1:20" ht="15.6" x14ac:dyDescent="0.3">
      <c r="A37" s="51"/>
      <c r="B37" s="63" t="s">
        <v>267</v>
      </c>
      <c r="C37" s="63" t="s">
        <v>268</v>
      </c>
      <c r="D37" s="63" t="s">
        <v>269</v>
      </c>
      <c r="E37" s="63" t="s">
        <v>270</v>
      </c>
      <c r="F37" s="63" t="s">
        <v>271</v>
      </c>
      <c r="G37" s="63" t="s">
        <v>272</v>
      </c>
      <c r="H37" s="63" t="s">
        <v>273</v>
      </c>
      <c r="I37" s="63" t="s">
        <v>274</v>
      </c>
      <c r="J37" s="63" t="s">
        <v>275</v>
      </c>
      <c r="K37" s="63" t="s">
        <v>276</v>
      </c>
      <c r="L37" s="63" t="s">
        <v>277</v>
      </c>
      <c r="M37" s="63" t="s">
        <v>278</v>
      </c>
      <c r="N37" s="43" t="s">
        <v>326</v>
      </c>
      <c r="Q37" s="43"/>
      <c r="R37" s="38" t="s">
        <v>315</v>
      </c>
    </row>
    <row r="38" spans="1:20" ht="15.6" x14ac:dyDescent="0.3">
      <c r="A38" s="51" t="s">
        <v>279</v>
      </c>
      <c r="B38" s="66">
        <v>3161467.7826517024</v>
      </c>
      <c r="C38" s="66">
        <v>3110738.8284939113</v>
      </c>
      <c r="D38" s="66">
        <v>3108496.3008063179</v>
      </c>
      <c r="E38" s="66">
        <v>3170256.0386940474</v>
      </c>
      <c r="F38" s="66">
        <v>3100548.3680666578</v>
      </c>
      <c r="G38" s="66">
        <v>3057662.2199147008</v>
      </c>
      <c r="H38" s="66">
        <v>3458015.3078752737</v>
      </c>
      <c r="I38" s="66">
        <v>3105880.3946322063</v>
      </c>
      <c r="J38" s="66">
        <v>3234182.4178977655</v>
      </c>
      <c r="K38" s="66">
        <v>3108556.40428627</v>
      </c>
      <c r="L38" s="66">
        <v>3114802.3547583278</v>
      </c>
      <c r="M38" s="66">
        <v>4166863.0434625498</v>
      </c>
      <c r="N38" s="44">
        <v>38897469.46153973</v>
      </c>
      <c r="P38" s="52"/>
      <c r="S38" s="38" t="s">
        <v>316</v>
      </c>
      <c r="T38" s="50" t="s">
        <v>317</v>
      </c>
    </row>
    <row r="39" spans="1:20" ht="15.6" x14ac:dyDescent="0.3">
      <c r="A39" s="53" t="s">
        <v>305</v>
      </c>
      <c r="B39" s="67">
        <v>237807.21626603999</v>
      </c>
      <c r="C39" s="67">
        <v>224941.87025414</v>
      </c>
      <c r="D39" s="67">
        <v>260077.43341345197</v>
      </c>
      <c r="E39" s="67">
        <v>237078.87115853801</v>
      </c>
      <c r="F39" s="67">
        <v>248173.00783721998</v>
      </c>
      <c r="G39" s="67">
        <v>248337.05595179598</v>
      </c>
      <c r="H39" s="67">
        <v>236958.95343527201</v>
      </c>
      <c r="I39" s="67">
        <v>259680.04368164201</v>
      </c>
      <c r="J39" s="67">
        <v>248355.28352004397</v>
      </c>
      <c r="K39" s="67">
        <v>237126.80302908999</v>
      </c>
      <c r="L39" s="67">
        <v>247830.45070961595</v>
      </c>
      <c r="M39" s="67">
        <v>247959.11589742597</v>
      </c>
      <c r="N39" s="64">
        <v>2934326.1051542759</v>
      </c>
      <c r="P39" s="52"/>
      <c r="R39" s="38" t="s">
        <v>318</v>
      </c>
      <c r="S39" s="56">
        <v>38897469.461539723</v>
      </c>
      <c r="T39" s="56">
        <v>38820678.461539723</v>
      </c>
    </row>
    <row r="40" spans="1:20" ht="15.6" x14ac:dyDescent="0.3">
      <c r="A40" s="53" t="s">
        <v>283</v>
      </c>
      <c r="B40" s="66">
        <v>58727.549993050663</v>
      </c>
      <c r="C40" s="66">
        <v>55550.395561174628</v>
      </c>
      <c r="D40" s="66">
        <v>64227.279191417729</v>
      </c>
      <c r="E40" s="66">
        <v>58547.681928554404</v>
      </c>
      <c r="F40" s="66">
        <v>61287.428335989534</v>
      </c>
      <c r="G40" s="66">
        <v>61327.94074768712</v>
      </c>
      <c r="H40" s="66">
        <v>58518.067713314282</v>
      </c>
      <c r="I40" s="66">
        <v>64129.142029274226</v>
      </c>
      <c r="J40" s="66">
        <v>61332.442126755195</v>
      </c>
      <c r="K40" s="66">
        <v>58559.518917222369</v>
      </c>
      <c r="L40" s="66">
        <v>61202.832329389232</v>
      </c>
      <c r="M40" s="66">
        <v>61234.606769913466</v>
      </c>
      <c r="N40" s="44">
        <v>724644.88564374286</v>
      </c>
      <c r="O40" s="47">
        <v>0.24695444871341038</v>
      </c>
      <c r="R40" s="38" t="s">
        <v>319</v>
      </c>
      <c r="S40" s="56">
        <v>1198563</v>
      </c>
      <c r="T40" s="56">
        <v>1198563</v>
      </c>
    </row>
    <row r="41" spans="1:20" ht="15.6" x14ac:dyDescent="0.3">
      <c r="A41" s="53" t="s">
        <v>285</v>
      </c>
      <c r="B41" s="66">
        <v>19024.5773012832</v>
      </c>
      <c r="C41" s="66">
        <v>17995.349620331199</v>
      </c>
      <c r="D41" s="66">
        <v>20806.194673076159</v>
      </c>
      <c r="E41" s="66">
        <v>18966.30969268304</v>
      </c>
      <c r="F41" s="66">
        <v>19853.840626977599</v>
      </c>
      <c r="G41" s="66">
        <v>19866.964476143679</v>
      </c>
      <c r="H41" s="66">
        <v>18956.71627482176</v>
      </c>
      <c r="I41" s="66">
        <v>20774.403494531362</v>
      </c>
      <c r="J41" s="66">
        <v>19868.422681603519</v>
      </c>
      <c r="K41" s="66">
        <v>18970.144242327198</v>
      </c>
      <c r="L41" s="66">
        <v>19826.436056769275</v>
      </c>
      <c r="M41" s="66">
        <v>19836.72927179408</v>
      </c>
      <c r="N41" s="44">
        <v>234746.08841234207</v>
      </c>
      <c r="O41" s="48">
        <v>0.08</v>
      </c>
      <c r="R41" s="38" t="s">
        <v>320</v>
      </c>
      <c r="S41" s="56">
        <v>4972500</v>
      </c>
      <c r="T41" s="56">
        <v>4972500</v>
      </c>
    </row>
    <row r="42" spans="1:20" ht="15.6" x14ac:dyDescent="0.3">
      <c r="A42" s="53" t="s">
        <v>286</v>
      </c>
      <c r="B42" s="67">
        <v>2845897.6066666674</v>
      </c>
      <c r="C42" s="67">
        <v>2812240.9666666677</v>
      </c>
      <c r="D42" s="67">
        <v>2763373.5466666673</v>
      </c>
      <c r="E42" s="67">
        <v>2855652.3766666674</v>
      </c>
      <c r="F42" s="67">
        <v>2771222.7866666671</v>
      </c>
      <c r="G42" s="67">
        <v>2728118.9466666672</v>
      </c>
      <c r="H42" s="67">
        <v>3143570.7766666678</v>
      </c>
      <c r="I42" s="67">
        <v>2761284.976666667</v>
      </c>
      <c r="J42" s="67">
        <v>2904614.956666667</v>
      </c>
      <c r="K42" s="67">
        <v>2793889.1366666676</v>
      </c>
      <c r="L42" s="67">
        <v>2785931.3466666676</v>
      </c>
      <c r="M42" s="67">
        <v>3837821.2966666701</v>
      </c>
      <c r="N42" s="44">
        <v>35003618.720000006</v>
      </c>
      <c r="R42" s="69" t="s">
        <v>321</v>
      </c>
      <c r="S42" s="57">
        <v>0</v>
      </c>
      <c r="T42" s="58">
        <v>76790.73</v>
      </c>
    </row>
    <row r="43" spans="1:20" ht="15.6" x14ac:dyDescent="0.3">
      <c r="A43" s="51" t="s">
        <v>287</v>
      </c>
      <c r="B43" s="66">
        <v>91834</v>
      </c>
      <c r="C43" s="66">
        <v>91834</v>
      </c>
      <c r="D43" s="66">
        <v>91834</v>
      </c>
      <c r="E43" s="66">
        <v>131397</v>
      </c>
      <c r="F43" s="66">
        <v>91834</v>
      </c>
      <c r="G43" s="66">
        <v>91834</v>
      </c>
      <c r="H43" s="66">
        <v>91834</v>
      </c>
      <c r="I43" s="66">
        <v>91834</v>
      </c>
      <c r="J43" s="66">
        <v>91834</v>
      </c>
      <c r="K43" s="66">
        <v>91834</v>
      </c>
      <c r="L43" s="66">
        <v>91834</v>
      </c>
      <c r="M43" s="66">
        <v>148826</v>
      </c>
      <c r="N43" s="44">
        <v>1198563</v>
      </c>
      <c r="O43" s="38" t="s">
        <v>311</v>
      </c>
      <c r="R43" s="38" t="s">
        <v>322</v>
      </c>
      <c r="S43" s="56">
        <v>45068532.461539723</v>
      </c>
      <c r="T43" s="56">
        <v>45068532.19153972</v>
      </c>
    </row>
    <row r="44" spans="1:20" ht="15.6" x14ac:dyDescent="0.3">
      <c r="A44" s="54" t="s">
        <v>312</v>
      </c>
      <c r="B44" s="68">
        <v>489375</v>
      </c>
      <c r="C44" s="68">
        <v>489375</v>
      </c>
      <c r="D44" s="68">
        <v>489375</v>
      </c>
      <c r="E44" s="68">
        <v>489375</v>
      </c>
      <c r="F44" s="68">
        <v>489375</v>
      </c>
      <c r="G44" s="68">
        <v>489375</v>
      </c>
      <c r="H44" s="68">
        <v>489375</v>
      </c>
      <c r="I44" s="68">
        <v>489375</v>
      </c>
      <c r="J44" s="68">
        <v>489375</v>
      </c>
      <c r="K44" s="68">
        <v>489375</v>
      </c>
      <c r="L44" s="68">
        <v>489375</v>
      </c>
      <c r="M44" s="68">
        <v>489375</v>
      </c>
      <c r="N44" s="59">
        <v>5872500</v>
      </c>
      <c r="O44" s="38" t="s">
        <v>313</v>
      </c>
      <c r="R44" s="38" t="s">
        <v>323</v>
      </c>
      <c r="S44" s="60">
        <v>0</v>
      </c>
      <c r="T44" s="56">
        <v>-0.27000000327825546</v>
      </c>
    </row>
    <row r="45" spans="1:20" ht="15.6" x14ac:dyDescent="0.3">
      <c r="A45" s="55" t="s">
        <v>291</v>
      </c>
      <c r="B45" s="66">
        <v>3742676.7826517024</v>
      </c>
      <c r="C45" s="66">
        <v>3691947.8284939113</v>
      </c>
      <c r="D45" s="66">
        <v>3689705.3008063179</v>
      </c>
      <c r="E45" s="66">
        <v>3791028.0386940474</v>
      </c>
      <c r="F45" s="66">
        <v>3681757.3680666578</v>
      </c>
      <c r="G45" s="66">
        <v>3638871.2199147008</v>
      </c>
      <c r="H45" s="66">
        <v>4039224.3078752737</v>
      </c>
      <c r="I45" s="66">
        <v>3687089.3946322063</v>
      </c>
      <c r="J45" s="66">
        <v>3815391.4178977655</v>
      </c>
      <c r="K45" s="66">
        <v>3689765.40428627</v>
      </c>
      <c r="L45" s="66">
        <v>3696011.3547583278</v>
      </c>
      <c r="M45" s="66">
        <v>4805064.0434625503</v>
      </c>
      <c r="N45" s="66">
        <v>45968532.46153973</v>
      </c>
      <c r="P45" s="52"/>
      <c r="R45" s="38" t="s">
        <v>324</v>
      </c>
      <c r="T45" s="56">
        <v>0</v>
      </c>
    </row>
    <row r="46" spans="1:20" ht="15.6" x14ac:dyDescent="0.3">
      <c r="N46" s="62">
        <v>133.66638544946909</v>
      </c>
      <c r="O46" s="41" t="s">
        <v>325</v>
      </c>
    </row>
    <row r="48" spans="1:20" x14ac:dyDescent="0.25">
      <c r="N48" s="50"/>
    </row>
    <row r="49" spans="14:14" x14ac:dyDescent="0.25">
      <c r="N49" s="50"/>
    </row>
    <row r="50" spans="14:14" ht="15.6" x14ac:dyDescent="0.3">
      <c r="N50" s="65" t="s">
        <v>327</v>
      </c>
    </row>
    <row r="51" spans="14:14" ht="15.6" x14ac:dyDescent="0.3">
      <c r="N51" s="65"/>
    </row>
    <row r="52" spans="14:14" x14ac:dyDescent="0.25">
      <c r="N52" s="50"/>
    </row>
    <row r="53" spans="14:14" x14ac:dyDescent="0.25">
      <c r="N53" s="50"/>
    </row>
    <row r="54" spans="14:14" x14ac:dyDescent="0.25">
      <c r="N54" s="50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92EF-DEF9-4614-A275-453246239787}">
  <dimension ref="Q6:V8"/>
  <sheetViews>
    <sheetView workbookViewId="0">
      <selection activeCell="R22" sqref="R22"/>
    </sheetView>
  </sheetViews>
  <sheetFormatPr defaultRowHeight="14.4" x14ac:dyDescent="0.3"/>
  <cols>
    <col min="17" max="17" width="11.5546875" bestFit="1" customWidth="1"/>
    <col min="22" max="22" width="11.5546875" bestFit="1" customWidth="1"/>
  </cols>
  <sheetData>
    <row r="6" spans="17:22" x14ac:dyDescent="0.3">
      <c r="V6" s="71"/>
    </row>
    <row r="8" spans="17:22" ht="15.6" x14ac:dyDescent="0.3">
      <c r="Q8" s="95">
        <v>834143.5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F43D-56BE-46A9-8AD5-BFC00A1CD4A0}">
  <dimension ref="A1:S537"/>
  <sheetViews>
    <sheetView topLeftCell="B1" workbookViewId="0">
      <selection activeCell="R25" sqref="R25"/>
    </sheetView>
  </sheetViews>
  <sheetFormatPr defaultColWidth="11.5546875" defaultRowHeight="14.4" x14ac:dyDescent="0.3"/>
  <cols>
    <col min="1" max="1" width="1.5546875" bestFit="1" customWidth="1"/>
    <col min="2" max="2" width="35.33203125" bestFit="1" customWidth="1"/>
    <col min="3" max="3" width="25.88671875" bestFit="1" customWidth="1"/>
    <col min="4" max="4" width="11.5546875" customWidth="1"/>
    <col min="5" max="5" width="12.44140625" bestFit="1" customWidth="1"/>
    <col min="6" max="6" width="23.109375" bestFit="1" customWidth="1"/>
    <col min="7" max="7" width="13.88671875" customWidth="1"/>
    <col min="8" max="8" width="23.109375" bestFit="1" customWidth="1"/>
    <col min="9" max="9" width="15.44140625" customWidth="1"/>
    <col min="10" max="10" width="12.6640625" customWidth="1"/>
    <col min="11" max="11" width="10.6640625" customWidth="1"/>
    <col min="12" max="12" width="9.6640625" customWidth="1"/>
    <col min="13" max="13" width="16.44140625" customWidth="1"/>
    <col min="14" max="14" width="13.88671875" customWidth="1"/>
    <col min="15" max="15" width="13.6640625" customWidth="1"/>
    <col min="16" max="16" width="13.33203125" bestFit="1" customWidth="1"/>
    <col min="17" max="17" width="4.109375" style="219" customWidth="1"/>
    <col min="18" max="18" width="12" style="34" customWidth="1"/>
    <col min="19" max="19" width="11" customWidth="1"/>
  </cols>
  <sheetData>
    <row r="1" spans="1:19" x14ac:dyDescent="0.3">
      <c r="A1" s="131"/>
      <c r="B1" s="104"/>
      <c r="C1" s="104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214"/>
      <c r="R1" s="211"/>
    </row>
    <row r="2" spans="1:19" x14ac:dyDescent="0.3">
      <c r="A2" s="131"/>
      <c r="B2" s="175"/>
      <c r="C2" s="175"/>
      <c r="D2" s="176" t="s">
        <v>328</v>
      </c>
      <c r="E2" s="131"/>
      <c r="F2" s="131"/>
      <c r="G2" s="175"/>
      <c r="H2" s="131"/>
      <c r="I2" s="131"/>
      <c r="J2" s="131"/>
      <c r="K2" s="131"/>
      <c r="L2" s="131"/>
      <c r="M2" s="131"/>
      <c r="N2" s="131"/>
      <c r="O2" s="131"/>
      <c r="P2" s="131"/>
      <c r="Q2" s="214"/>
      <c r="R2" s="211"/>
    </row>
    <row r="3" spans="1:19" x14ac:dyDescent="0.3">
      <c r="A3" s="131"/>
      <c r="B3" s="177" t="s">
        <v>329</v>
      </c>
      <c r="C3" s="178">
        <v>1002</v>
      </c>
      <c r="D3" s="179" t="s">
        <v>330</v>
      </c>
      <c r="E3" s="131"/>
      <c r="F3" s="131"/>
      <c r="G3" s="175"/>
      <c r="H3" s="131"/>
      <c r="I3" s="131"/>
      <c r="J3" s="131"/>
      <c r="K3" s="131"/>
      <c r="L3" s="131"/>
      <c r="M3" s="131"/>
      <c r="N3" s="131"/>
      <c r="O3" s="131"/>
      <c r="P3" s="131"/>
      <c r="Q3" s="214"/>
      <c r="R3" s="211"/>
    </row>
    <row r="4" spans="1:19" x14ac:dyDescent="0.3">
      <c r="A4" s="131"/>
      <c r="B4" s="180" t="s">
        <v>331</v>
      </c>
      <c r="C4" s="181" t="s">
        <v>55</v>
      </c>
      <c r="D4" s="179" t="s">
        <v>60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214"/>
      <c r="R4" s="211"/>
    </row>
    <row r="5" spans="1:19" x14ac:dyDescent="0.3">
      <c r="A5" s="131"/>
      <c r="B5" s="180" t="s">
        <v>332</v>
      </c>
      <c r="C5" s="181" t="s">
        <v>333</v>
      </c>
      <c r="D5" s="179" t="s">
        <v>334</v>
      </c>
      <c r="E5" s="131"/>
      <c r="F5" s="131"/>
      <c r="G5" s="175"/>
      <c r="H5" s="131"/>
      <c r="I5" s="131"/>
      <c r="J5" s="131"/>
      <c r="K5" s="131"/>
      <c r="L5" s="131"/>
      <c r="M5" s="131"/>
      <c r="N5" s="131"/>
      <c r="O5" s="131"/>
      <c r="P5" s="131"/>
      <c r="Q5" s="214"/>
      <c r="R5" s="211"/>
    </row>
    <row r="6" spans="1:19" x14ac:dyDescent="0.3">
      <c r="A6" s="131"/>
      <c r="B6" s="180" t="s">
        <v>335</v>
      </c>
      <c r="C6" s="181" t="s">
        <v>336</v>
      </c>
      <c r="D6" s="179" t="s">
        <v>337</v>
      </c>
      <c r="E6" s="131"/>
      <c r="F6" s="131"/>
      <c r="G6" s="175"/>
      <c r="H6" s="131"/>
      <c r="I6" s="131"/>
      <c r="J6" s="131"/>
      <c r="K6" s="131"/>
      <c r="L6" s="131"/>
      <c r="M6" s="131"/>
      <c r="N6" s="131"/>
      <c r="O6" s="131"/>
      <c r="P6" s="131"/>
      <c r="Q6" s="214"/>
      <c r="R6" s="211"/>
    </row>
    <row r="7" spans="1:19" x14ac:dyDescent="0.3">
      <c r="A7" s="131"/>
      <c r="B7" s="182"/>
      <c r="C7" s="181" t="s">
        <v>338</v>
      </c>
      <c r="D7" s="183" t="s">
        <v>339</v>
      </c>
      <c r="E7" s="184"/>
      <c r="F7" s="131"/>
      <c r="G7" s="175"/>
      <c r="H7" s="131"/>
      <c r="I7" s="131"/>
      <c r="J7" s="131"/>
      <c r="K7" s="131"/>
      <c r="L7" s="131"/>
      <c r="M7" s="131"/>
      <c r="N7" s="131"/>
      <c r="O7" s="131"/>
      <c r="P7" s="131"/>
      <c r="Q7" s="214"/>
      <c r="R7" s="211"/>
    </row>
    <row r="8" spans="1:19" x14ac:dyDescent="0.3">
      <c r="A8" s="131"/>
      <c r="B8" s="131"/>
      <c r="C8" s="131"/>
      <c r="D8" s="131"/>
      <c r="E8" s="131"/>
      <c r="F8" s="131"/>
      <c r="G8" s="175"/>
      <c r="H8" s="131"/>
      <c r="I8" s="131"/>
      <c r="J8" s="131"/>
      <c r="K8" s="131"/>
      <c r="L8" s="131"/>
      <c r="M8" s="131"/>
      <c r="N8" s="131"/>
      <c r="O8" s="131"/>
      <c r="P8" s="131"/>
      <c r="Q8" s="214"/>
      <c r="R8" s="211"/>
    </row>
    <row r="9" spans="1:19" ht="18" x14ac:dyDescent="0.35">
      <c r="A9" s="131"/>
      <c r="B9" s="131"/>
      <c r="C9" s="185" t="s">
        <v>60</v>
      </c>
      <c r="D9" s="131"/>
      <c r="E9" s="131"/>
      <c r="F9" s="131"/>
      <c r="G9" s="175"/>
      <c r="H9" s="131"/>
      <c r="I9" s="131"/>
      <c r="J9" s="131"/>
      <c r="K9" s="131"/>
      <c r="L9" s="131"/>
      <c r="M9" s="131"/>
      <c r="N9" s="131"/>
      <c r="O9" s="131"/>
      <c r="P9" s="131"/>
      <c r="Q9" s="214"/>
      <c r="R9" s="211"/>
    </row>
    <row r="10" spans="1:19" x14ac:dyDescent="0.3">
      <c r="A10" s="131"/>
      <c r="B10" s="186" t="s">
        <v>340</v>
      </c>
      <c r="C10" s="187" t="s">
        <v>340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214"/>
      <c r="R10" s="211"/>
    </row>
    <row r="11" spans="1:19" ht="18" x14ac:dyDescent="0.35">
      <c r="A11" s="131"/>
      <c r="B11" s="188" t="s">
        <v>341</v>
      </c>
      <c r="C11" s="189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214"/>
      <c r="R11" s="211"/>
    </row>
    <row r="12" spans="1:19" ht="21.6" x14ac:dyDescent="0.3">
      <c r="A12" s="131"/>
      <c r="B12" s="190" t="s">
        <v>340</v>
      </c>
      <c r="C12" s="191" t="s">
        <v>340</v>
      </c>
      <c r="D12" s="192" t="s">
        <v>342</v>
      </c>
      <c r="E12" s="192" t="s">
        <v>342</v>
      </c>
      <c r="F12" s="192" t="s">
        <v>342</v>
      </c>
      <c r="G12" s="192" t="s">
        <v>342</v>
      </c>
      <c r="H12" s="192" t="s">
        <v>342</v>
      </c>
      <c r="I12" s="192" t="s">
        <v>342</v>
      </c>
      <c r="J12" s="192" t="s">
        <v>342</v>
      </c>
      <c r="K12" s="192" t="s">
        <v>342</v>
      </c>
      <c r="L12" s="192" t="s">
        <v>342</v>
      </c>
      <c r="M12" s="192" t="s">
        <v>342</v>
      </c>
      <c r="N12" s="192" t="s">
        <v>342</v>
      </c>
      <c r="O12" s="192" t="s">
        <v>342</v>
      </c>
      <c r="P12" s="192" t="s">
        <v>342</v>
      </c>
      <c r="Q12" s="215"/>
      <c r="R12" s="192"/>
      <c r="S12" s="192"/>
    </row>
    <row r="13" spans="1:19" ht="21.6" x14ac:dyDescent="0.3">
      <c r="A13" s="131"/>
      <c r="B13" s="193" t="s">
        <v>343</v>
      </c>
      <c r="C13" s="194" t="s">
        <v>344</v>
      </c>
      <c r="D13" s="195" t="s">
        <v>345</v>
      </c>
      <c r="E13" s="195" t="s">
        <v>346</v>
      </c>
      <c r="F13" s="195" t="s">
        <v>347</v>
      </c>
      <c r="G13" s="195" t="s">
        <v>348</v>
      </c>
      <c r="H13" s="195" t="s">
        <v>349</v>
      </c>
      <c r="I13" s="195" t="s">
        <v>350</v>
      </c>
      <c r="J13" s="195" t="s">
        <v>351</v>
      </c>
      <c r="K13" s="195" t="s">
        <v>352</v>
      </c>
      <c r="L13" s="195" t="s">
        <v>353</v>
      </c>
      <c r="M13" s="195" t="s">
        <v>354</v>
      </c>
      <c r="N13" s="195" t="s">
        <v>355</v>
      </c>
      <c r="O13" s="195" t="s">
        <v>356</v>
      </c>
      <c r="P13" s="195" t="s">
        <v>357</v>
      </c>
      <c r="Q13" s="216"/>
      <c r="R13" s="195" t="s">
        <v>358</v>
      </c>
      <c r="S13" s="195" t="s">
        <v>358</v>
      </c>
    </row>
    <row r="14" spans="1:19" x14ac:dyDescent="0.3">
      <c r="A14" s="103"/>
      <c r="B14" s="196" t="s">
        <v>359</v>
      </c>
      <c r="C14" s="197" t="s">
        <v>360</v>
      </c>
      <c r="D14" s="199">
        <v>856127.35</v>
      </c>
      <c r="E14" s="199">
        <v>857235.41</v>
      </c>
      <c r="F14" s="199">
        <v>859076.03</v>
      </c>
      <c r="G14" s="199">
        <v>860312.83</v>
      </c>
      <c r="H14" s="199">
        <v>861491.28</v>
      </c>
      <c r="I14" s="199">
        <v>862455.25</v>
      </c>
      <c r="J14" s="199">
        <v>863227.25</v>
      </c>
      <c r="K14" s="199">
        <v>863658.54</v>
      </c>
      <c r="L14" s="199">
        <v>864646.77</v>
      </c>
      <c r="M14" s="199">
        <v>865921.8</v>
      </c>
      <c r="N14" s="199">
        <v>866840.93</v>
      </c>
      <c r="O14" s="199">
        <v>868320.68</v>
      </c>
      <c r="P14" s="199">
        <f>SUM(D14:O14)</f>
        <v>10349314.120000001</v>
      </c>
      <c r="Q14" s="217"/>
      <c r="R14" s="212"/>
    </row>
    <row r="15" spans="1:19" x14ac:dyDescent="0.3">
      <c r="A15" s="103"/>
      <c r="B15" s="200" t="s">
        <v>361</v>
      </c>
      <c r="C15" s="198" t="s">
        <v>362</v>
      </c>
      <c r="D15" s="199">
        <v>763065.27</v>
      </c>
      <c r="E15" s="199">
        <v>764088.77</v>
      </c>
      <c r="F15" s="199">
        <v>765843.02</v>
      </c>
      <c r="G15" s="199">
        <v>766998.99</v>
      </c>
      <c r="H15" s="199">
        <v>768091.29</v>
      </c>
      <c r="I15" s="199">
        <v>768968.04</v>
      </c>
      <c r="J15" s="199">
        <v>769654.97</v>
      </c>
      <c r="K15" s="199">
        <v>770001.49</v>
      </c>
      <c r="L15" s="199">
        <v>770903.15</v>
      </c>
      <c r="M15" s="199">
        <v>772093.17</v>
      </c>
      <c r="N15" s="199">
        <v>772922.92</v>
      </c>
      <c r="O15" s="199">
        <v>774322.94</v>
      </c>
      <c r="P15" s="199">
        <f t="shared" ref="P15:P59" si="0">SUM(D15:O15)</f>
        <v>9226954.0199999996</v>
      </c>
      <c r="Q15" s="217"/>
      <c r="R15" s="212"/>
    </row>
    <row r="16" spans="1:19" x14ac:dyDescent="0.3">
      <c r="A16" s="201" t="s">
        <v>340</v>
      </c>
      <c r="B16" s="202" t="s">
        <v>363</v>
      </c>
      <c r="C16" s="203" t="s">
        <v>364</v>
      </c>
      <c r="D16" s="205">
        <v>763065.27</v>
      </c>
      <c r="E16" s="205">
        <v>764088.77</v>
      </c>
      <c r="F16" s="205">
        <v>765843.02</v>
      </c>
      <c r="G16" s="205">
        <v>766998.99</v>
      </c>
      <c r="H16" s="205">
        <v>768091.29</v>
      </c>
      <c r="I16" s="205">
        <v>768968.04</v>
      </c>
      <c r="J16" s="205">
        <v>769654.97</v>
      </c>
      <c r="K16" s="205">
        <v>770001.49</v>
      </c>
      <c r="L16" s="205">
        <v>770903.15</v>
      </c>
      <c r="M16" s="205">
        <v>772093.17</v>
      </c>
      <c r="N16" s="205">
        <v>772922.92</v>
      </c>
      <c r="O16" s="205">
        <v>774322.94</v>
      </c>
      <c r="P16" s="199">
        <f t="shared" si="0"/>
        <v>9226954.0199999996</v>
      </c>
      <c r="Q16" s="217"/>
      <c r="R16" s="213">
        <f>P16/12</f>
        <v>768912.83499999996</v>
      </c>
    </row>
    <row r="17" spans="1:18" x14ac:dyDescent="0.3">
      <c r="A17" s="103"/>
      <c r="B17" s="196" t="s">
        <v>365</v>
      </c>
      <c r="C17" s="197" t="s">
        <v>366</v>
      </c>
      <c r="D17" s="206">
        <v>82029.960000000006</v>
      </c>
      <c r="E17" s="206">
        <v>82110.67</v>
      </c>
      <c r="F17" s="206">
        <v>82183.740000000005</v>
      </c>
      <c r="G17" s="206">
        <v>82264.759999999995</v>
      </c>
      <c r="H17" s="206">
        <v>82343.28</v>
      </c>
      <c r="I17" s="206">
        <v>82424.69</v>
      </c>
      <c r="J17" s="206">
        <v>82503.13</v>
      </c>
      <c r="K17" s="206">
        <v>82585.09</v>
      </c>
      <c r="L17" s="206">
        <v>82665.850000000006</v>
      </c>
      <c r="M17" s="206">
        <v>82744.23</v>
      </c>
      <c r="N17" s="206">
        <v>82824.800000000003</v>
      </c>
      <c r="O17" s="206">
        <v>82902.89</v>
      </c>
      <c r="P17" s="199">
        <f t="shared" si="0"/>
        <v>989583.09</v>
      </c>
      <c r="Q17" s="217"/>
      <c r="R17" s="212"/>
    </row>
    <row r="18" spans="1:18" x14ac:dyDescent="0.3">
      <c r="A18" s="201" t="s">
        <v>340</v>
      </c>
      <c r="B18" s="202" t="s">
        <v>367</v>
      </c>
      <c r="C18" s="203" t="s">
        <v>368</v>
      </c>
      <c r="D18" s="205">
        <v>82029.960000000006</v>
      </c>
      <c r="E18" s="205">
        <v>82110.67</v>
      </c>
      <c r="F18" s="205">
        <v>82183.740000000005</v>
      </c>
      <c r="G18" s="205">
        <v>82264.759999999995</v>
      </c>
      <c r="H18" s="205">
        <v>82343.28</v>
      </c>
      <c r="I18" s="205">
        <v>82424.69</v>
      </c>
      <c r="J18" s="205">
        <v>82503.13</v>
      </c>
      <c r="K18" s="205">
        <v>82585.09</v>
      </c>
      <c r="L18" s="205">
        <v>82665.850000000006</v>
      </c>
      <c r="M18" s="205">
        <v>82744.23</v>
      </c>
      <c r="N18" s="205">
        <v>82824.800000000003</v>
      </c>
      <c r="O18" s="205">
        <v>82902.89</v>
      </c>
      <c r="P18" s="199">
        <f t="shared" si="0"/>
        <v>989583.09</v>
      </c>
      <c r="Q18" s="217"/>
      <c r="R18" s="213">
        <f>P18/12</f>
        <v>82465.257499999992</v>
      </c>
    </row>
    <row r="19" spans="1:18" x14ac:dyDescent="0.3">
      <c r="A19" s="103"/>
      <c r="B19" s="196" t="s">
        <v>369</v>
      </c>
      <c r="C19" s="197" t="s">
        <v>370</v>
      </c>
      <c r="D19" s="206">
        <v>1325.82</v>
      </c>
      <c r="E19" s="206">
        <v>1325.57</v>
      </c>
      <c r="F19" s="206">
        <v>1325.33</v>
      </c>
      <c r="G19" s="206">
        <v>1325.08</v>
      </c>
      <c r="H19" s="206">
        <v>1324.84</v>
      </c>
      <c r="I19" s="206">
        <v>1324.62</v>
      </c>
      <c r="J19" s="206">
        <v>1324.41</v>
      </c>
      <c r="K19" s="206">
        <v>1324.22</v>
      </c>
      <c r="L19" s="206">
        <v>1324.05</v>
      </c>
      <c r="M19" s="206">
        <v>1323.89</v>
      </c>
      <c r="N19" s="206">
        <v>1323.74</v>
      </c>
      <c r="O19" s="206">
        <v>1323.61</v>
      </c>
      <c r="P19" s="199">
        <f t="shared" si="0"/>
        <v>15895.179999999998</v>
      </c>
      <c r="Q19" s="217"/>
      <c r="R19" s="212"/>
    </row>
    <row r="20" spans="1:18" x14ac:dyDescent="0.3">
      <c r="A20" s="201" t="s">
        <v>340</v>
      </c>
      <c r="B20" s="202" t="s">
        <v>371</v>
      </c>
      <c r="C20" s="203" t="s">
        <v>372</v>
      </c>
      <c r="D20" s="204">
        <v>14</v>
      </c>
      <c r="E20" s="204">
        <v>14</v>
      </c>
      <c r="F20" s="204">
        <v>14</v>
      </c>
      <c r="G20" s="204">
        <v>14</v>
      </c>
      <c r="H20" s="204">
        <v>14</v>
      </c>
      <c r="I20" s="204">
        <v>14</v>
      </c>
      <c r="J20" s="204">
        <v>14</v>
      </c>
      <c r="K20" s="204">
        <v>14</v>
      </c>
      <c r="L20" s="204">
        <v>14</v>
      </c>
      <c r="M20" s="204">
        <v>14</v>
      </c>
      <c r="N20" s="204">
        <v>14</v>
      </c>
      <c r="O20" s="204">
        <v>14</v>
      </c>
      <c r="P20" s="199">
        <f t="shared" si="0"/>
        <v>168</v>
      </c>
      <c r="Q20" s="217"/>
      <c r="R20" s="213">
        <f>P20/12</f>
        <v>14</v>
      </c>
    </row>
    <row r="21" spans="1:18" x14ac:dyDescent="0.3">
      <c r="A21" s="201" t="s">
        <v>340</v>
      </c>
      <c r="B21" s="202" t="s">
        <v>373</v>
      </c>
      <c r="C21" s="203" t="s">
        <v>374</v>
      </c>
      <c r="D21" s="205">
        <v>1311.82</v>
      </c>
      <c r="E21" s="205">
        <v>1311.57</v>
      </c>
      <c r="F21" s="205">
        <v>1311.33</v>
      </c>
      <c r="G21" s="205">
        <v>1311.08</v>
      </c>
      <c r="H21" s="205">
        <v>1310.84</v>
      </c>
      <c r="I21" s="205">
        <v>1310.6199999999999</v>
      </c>
      <c r="J21" s="205">
        <v>1310.4100000000001</v>
      </c>
      <c r="K21" s="205">
        <v>1310.22</v>
      </c>
      <c r="L21" s="205">
        <v>1310.05</v>
      </c>
      <c r="M21" s="205">
        <v>1309.8900000000001</v>
      </c>
      <c r="N21" s="205">
        <v>1309.74</v>
      </c>
      <c r="O21" s="205">
        <v>1309.6099999999999</v>
      </c>
      <c r="P21" s="199">
        <f t="shared" si="0"/>
        <v>15727.179999999998</v>
      </c>
      <c r="Q21" s="217"/>
      <c r="R21" s="213">
        <f>P21/12</f>
        <v>1310.5983333333331</v>
      </c>
    </row>
    <row r="22" spans="1:18" x14ac:dyDescent="0.3">
      <c r="A22" s="103"/>
      <c r="B22" s="196" t="s">
        <v>375</v>
      </c>
      <c r="C22" s="197" t="s">
        <v>376</v>
      </c>
      <c r="D22" s="206">
        <v>9706.2999999999993</v>
      </c>
      <c r="E22" s="206">
        <v>9710.4</v>
      </c>
      <c r="F22" s="206">
        <v>9723.94</v>
      </c>
      <c r="G22" s="206">
        <v>9724</v>
      </c>
      <c r="H22" s="206">
        <v>9731.8700000000008</v>
      </c>
      <c r="I22" s="206">
        <v>9737.9</v>
      </c>
      <c r="J22" s="206">
        <v>9744.74</v>
      </c>
      <c r="K22" s="206">
        <v>9747.74</v>
      </c>
      <c r="L22" s="206">
        <v>9753.7199999999993</v>
      </c>
      <c r="M22" s="206">
        <v>9760.51</v>
      </c>
      <c r="N22" s="206">
        <v>9769.4699999999993</v>
      </c>
      <c r="O22" s="206">
        <v>9771.24</v>
      </c>
      <c r="P22" s="199">
        <f t="shared" si="0"/>
        <v>116881.83000000002</v>
      </c>
      <c r="Q22" s="217"/>
      <c r="R22" s="212"/>
    </row>
    <row r="23" spans="1:18" x14ac:dyDescent="0.3">
      <c r="A23" s="201" t="s">
        <v>340</v>
      </c>
      <c r="B23" s="202" t="s">
        <v>377</v>
      </c>
      <c r="C23" s="203" t="s">
        <v>378</v>
      </c>
      <c r="D23" s="205">
        <v>9706.2999999999993</v>
      </c>
      <c r="E23" s="205">
        <v>9710.4</v>
      </c>
      <c r="F23" s="205">
        <v>9723.94</v>
      </c>
      <c r="G23" s="205">
        <v>9724</v>
      </c>
      <c r="H23" s="205">
        <v>9731.8700000000008</v>
      </c>
      <c r="I23" s="205">
        <v>9737.9</v>
      </c>
      <c r="J23" s="205">
        <v>9744.74</v>
      </c>
      <c r="K23" s="205">
        <v>9747.74</v>
      </c>
      <c r="L23" s="205">
        <v>9753.7199999999993</v>
      </c>
      <c r="M23" s="205">
        <v>9760.51</v>
      </c>
      <c r="N23" s="205">
        <v>9769.4699999999993</v>
      </c>
      <c r="O23" s="205">
        <v>9771.24</v>
      </c>
      <c r="P23" s="199">
        <f t="shared" si="0"/>
        <v>116881.83000000002</v>
      </c>
      <c r="Q23" s="217"/>
      <c r="R23" s="213">
        <f>P23/12</f>
        <v>9740.152500000002</v>
      </c>
    </row>
    <row r="24" spans="1:18" x14ac:dyDescent="0.3">
      <c r="A24" s="103"/>
      <c r="B24" s="196" t="s">
        <v>379</v>
      </c>
      <c r="C24" s="197" t="s">
        <v>380</v>
      </c>
      <c r="D24" s="206">
        <v>1562134964.2</v>
      </c>
      <c r="E24" s="206">
        <v>1439940923.54</v>
      </c>
      <c r="F24" s="206">
        <v>1411571066.1199999</v>
      </c>
      <c r="G24" s="206">
        <v>1487817552.0999999</v>
      </c>
      <c r="H24" s="206">
        <v>1654225284.54</v>
      </c>
      <c r="I24" s="206">
        <v>1916093142.01</v>
      </c>
      <c r="J24" s="206">
        <v>2024070256.8199999</v>
      </c>
      <c r="K24" s="206">
        <v>2016775465.51</v>
      </c>
      <c r="L24" s="206">
        <v>2062991962.6700001</v>
      </c>
      <c r="M24" s="206">
        <v>1843260517.1400001</v>
      </c>
      <c r="N24" s="206">
        <v>1582067547.54</v>
      </c>
      <c r="O24" s="206">
        <v>1486647307.1099999</v>
      </c>
      <c r="P24" s="199">
        <f t="shared" si="0"/>
        <v>20487595989.299999</v>
      </c>
      <c r="Q24" s="217"/>
      <c r="R24" s="212"/>
    </row>
    <row r="25" spans="1:18" x14ac:dyDescent="0.3">
      <c r="A25" s="103"/>
      <c r="B25" s="200" t="s">
        <v>381</v>
      </c>
      <c r="C25" s="198" t="s">
        <v>382</v>
      </c>
      <c r="D25" s="199">
        <v>776556144.47000003</v>
      </c>
      <c r="E25" s="199">
        <v>705750681.59000003</v>
      </c>
      <c r="F25" s="199">
        <v>656275337.49000001</v>
      </c>
      <c r="G25" s="199">
        <v>693487390.11000001</v>
      </c>
      <c r="H25" s="199">
        <v>812629905.04999995</v>
      </c>
      <c r="I25" s="199">
        <v>1004324466.37</v>
      </c>
      <c r="J25" s="199">
        <v>1077211684.8599999</v>
      </c>
      <c r="K25" s="199">
        <v>1069628034.91</v>
      </c>
      <c r="L25" s="199">
        <v>1100343907.8499999</v>
      </c>
      <c r="M25" s="199">
        <v>944727055.13999999</v>
      </c>
      <c r="N25" s="199">
        <v>755882007.25999999</v>
      </c>
      <c r="O25" s="199">
        <v>702442228.42999995</v>
      </c>
      <c r="P25" s="199">
        <f t="shared" si="0"/>
        <v>10299258843.529999</v>
      </c>
      <c r="Q25" s="217"/>
      <c r="R25" s="220">
        <f>SUM(R14:R24)</f>
        <v>862442.84333333327</v>
      </c>
    </row>
    <row r="26" spans="1:18" x14ac:dyDescent="0.3">
      <c r="A26" s="103"/>
      <c r="B26" s="207" t="s">
        <v>383</v>
      </c>
      <c r="C26" s="208" t="s">
        <v>364</v>
      </c>
      <c r="D26" s="210">
        <v>776556144.47000003</v>
      </c>
      <c r="E26" s="210">
        <v>705750681.59000003</v>
      </c>
      <c r="F26" s="210">
        <v>656275337.49000001</v>
      </c>
      <c r="G26" s="210">
        <v>693487390.11000001</v>
      </c>
      <c r="H26" s="210">
        <v>812629905.04999995</v>
      </c>
      <c r="I26" s="210">
        <v>1004324466.37</v>
      </c>
      <c r="J26" s="210">
        <v>1077211684.8599999</v>
      </c>
      <c r="K26" s="210">
        <v>1069628034.91</v>
      </c>
      <c r="L26" s="210">
        <v>1100343907.8499999</v>
      </c>
      <c r="M26" s="210">
        <v>944727055.13999999</v>
      </c>
      <c r="N26" s="210">
        <v>755882007.25999999</v>
      </c>
      <c r="O26" s="210">
        <v>702442228.42999995</v>
      </c>
      <c r="P26" s="199">
        <f t="shared" si="0"/>
        <v>10299258843.529999</v>
      </c>
      <c r="Q26" s="217"/>
      <c r="R26" s="212"/>
    </row>
    <row r="27" spans="1:18" x14ac:dyDescent="0.3">
      <c r="A27" s="103"/>
      <c r="B27" s="196" t="s">
        <v>384</v>
      </c>
      <c r="C27" s="197" t="s">
        <v>385</v>
      </c>
      <c r="D27" s="206">
        <v>485345481.94999999</v>
      </c>
      <c r="E27" s="206">
        <v>446589546.26999998</v>
      </c>
      <c r="F27" s="206">
        <v>455055409.14999998</v>
      </c>
      <c r="G27" s="206">
        <v>484549841.31999999</v>
      </c>
      <c r="H27" s="206">
        <v>517165435.19999999</v>
      </c>
      <c r="I27" s="206">
        <v>575849675.38999999</v>
      </c>
      <c r="J27" s="206">
        <v>601789941.30999994</v>
      </c>
      <c r="K27" s="206">
        <v>603058527.49000001</v>
      </c>
      <c r="L27" s="206">
        <v>618695411</v>
      </c>
      <c r="M27" s="206">
        <v>565790645.63</v>
      </c>
      <c r="N27" s="206">
        <v>515758209.19</v>
      </c>
      <c r="O27" s="206">
        <v>481247573.99000001</v>
      </c>
      <c r="P27" s="199">
        <f t="shared" si="0"/>
        <v>6350895697.8899994</v>
      </c>
      <c r="Q27" s="217"/>
      <c r="R27" s="212"/>
    </row>
    <row r="28" spans="1:18" x14ac:dyDescent="0.3">
      <c r="A28" s="103"/>
      <c r="B28" s="207" t="s">
        <v>386</v>
      </c>
      <c r="C28" s="208" t="s">
        <v>368</v>
      </c>
      <c r="D28" s="210">
        <v>485345481.94999999</v>
      </c>
      <c r="E28" s="210">
        <v>446589546.26999998</v>
      </c>
      <c r="F28" s="210">
        <v>455055409.14999998</v>
      </c>
      <c r="G28" s="210">
        <v>484549841.31999999</v>
      </c>
      <c r="H28" s="210">
        <v>517165435.19999999</v>
      </c>
      <c r="I28" s="210">
        <v>575849675.38999999</v>
      </c>
      <c r="J28" s="210">
        <v>601789941.30999994</v>
      </c>
      <c r="K28" s="210">
        <v>603058527.49000001</v>
      </c>
      <c r="L28" s="210">
        <v>618695411</v>
      </c>
      <c r="M28" s="210">
        <v>565790645.63</v>
      </c>
      <c r="N28" s="210">
        <v>515758209.19</v>
      </c>
      <c r="O28" s="210">
        <v>481247573.99000001</v>
      </c>
      <c r="P28" s="199">
        <f t="shared" si="0"/>
        <v>6350895697.8899994</v>
      </c>
      <c r="Q28" s="217"/>
      <c r="R28" s="212"/>
    </row>
    <row r="29" spans="1:18" x14ac:dyDescent="0.3">
      <c r="A29" s="103"/>
      <c r="B29" s="196" t="s">
        <v>387</v>
      </c>
      <c r="C29" s="197" t="s">
        <v>388</v>
      </c>
      <c r="D29" s="206">
        <v>149093238.88999999</v>
      </c>
      <c r="E29" s="206">
        <v>139990404.88999999</v>
      </c>
      <c r="F29" s="206">
        <v>150076815.03999999</v>
      </c>
      <c r="G29" s="206">
        <v>153767268.83000001</v>
      </c>
      <c r="H29" s="206">
        <v>158128816.88999999</v>
      </c>
      <c r="I29" s="206">
        <v>156701752.34</v>
      </c>
      <c r="J29" s="206">
        <v>159918743.28</v>
      </c>
      <c r="K29" s="206">
        <v>158560339.75999999</v>
      </c>
      <c r="L29" s="206">
        <v>157349439.22</v>
      </c>
      <c r="M29" s="206">
        <v>154706475.38999999</v>
      </c>
      <c r="N29" s="206">
        <v>148257647.22</v>
      </c>
      <c r="O29" s="206">
        <v>149979684.88999999</v>
      </c>
      <c r="P29" s="199">
        <f t="shared" si="0"/>
        <v>1836530626.6400003</v>
      </c>
      <c r="Q29" s="217"/>
      <c r="R29" s="212"/>
    </row>
    <row r="30" spans="1:18" x14ac:dyDescent="0.3">
      <c r="A30" s="103"/>
      <c r="B30" s="207" t="s">
        <v>389</v>
      </c>
      <c r="C30" s="208" t="s">
        <v>372</v>
      </c>
      <c r="D30" s="210">
        <v>55210614.159999996</v>
      </c>
      <c r="E30" s="210">
        <v>49867651.5</v>
      </c>
      <c r="F30" s="210">
        <v>55210614.159999996</v>
      </c>
      <c r="G30" s="210">
        <v>53429626.600000001</v>
      </c>
      <c r="H30" s="210">
        <v>55210614.159999996</v>
      </c>
      <c r="I30" s="210">
        <v>53429626.600000001</v>
      </c>
      <c r="J30" s="210">
        <v>55210614.159999996</v>
      </c>
      <c r="K30" s="210">
        <v>55210614.159999996</v>
      </c>
      <c r="L30" s="210">
        <v>53429626.600000001</v>
      </c>
      <c r="M30" s="210">
        <v>55210614.159999996</v>
      </c>
      <c r="N30" s="210">
        <v>53429626.600000001</v>
      </c>
      <c r="O30" s="210">
        <v>55210614.159999996</v>
      </c>
      <c r="P30" s="199">
        <f t="shared" si="0"/>
        <v>650060457.01999998</v>
      </c>
      <c r="Q30" s="217"/>
      <c r="R30" s="212"/>
    </row>
    <row r="31" spans="1:18" x14ac:dyDescent="0.3">
      <c r="A31" s="103"/>
      <c r="B31" s="207" t="s">
        <v>390</v>
      </c>
      <c r="C31" s="208" t="s">
        <v>374</v>
      </c>
      <c r="D31" s="210">
        <v>93882624.730000004</v>
      </c>
      <c r="E31" s="210">
        <v>90122753.390000001</v>
      </c>
      <c r="F31" s="210">
        <v>94866200.879999995</v>
      </c>
      <c r="G31" s="210">
        <v>100337642.23</v>
      </c>
      <c r="H31" s="210">
        <v>102918202.73</v>
      </c>
      <c r="I31" s="210">
        <v>103272125.73999999</v>
      </c>
      <c r="J31" s="210">
        <v>104708129.12</v>
      </c>
      <c r="K31" s="210">
        <v>103349725.59999999</v>
      </c>
      <c r="L31" s="210">
        <v>103919812.62</v>
      </c>
      <c r="M31" s="210">
        <v>99495861.230000004</v>
      </c>
      <c r="N31" s="210">
        <v>94828020.620000005</v>
      </c>
      <c r="O31" s="210">
        <v>94769070.730000004</v>
      </c>
      <c r="P31" s="199">
        <f t="shared" si="0"/>
        <v>1186470169.6200001</v>
      </c>
      <c r="Q31" s="217"/>
      <c r="R31" s="212"/>
    </row>
    <row r="32" spans="1:18" x14ac:dyDescent="0.3">
      <c r="A32" s="103"/>
      <c r="B32" s="196" t="s">
        <v>391</v>
      </c>
      <c r="C32" s="197" t="s">
        <v>392</v>
      </c>
      <c r="D32" s="206">
        <v>149546077</v>
      </c>
      <c r="E32" s="206">
        <v>146182836.05000001</v>
      </c>
      <c r="F32" s="206">
        <v>148593668.88</v>
      </c>
      <c r="G32" s="206">
        <v>154371834.68000001</v>
      </c>
      <c r="H32" s="206">
        <v>164384623</v>
      </c>
      <c r="I32" s="206">
        <v>177144156.08000001</v>
      </c>
      <c r="J32" s="206">
        <v>182981589.52000001</v>
      </c>
      <c r="K32" s="206">
        <v>183329138.86000001</v>
      </c>
      <c r="L32" s="206">
        <v>184596259.63</v>
      </c>
      <c r="M32" s="206">
        <v>176183097.02000001</v>
      </c>
      <c r="N32" s="206">
        <v>160671042.63</v>
      </c>
      <c r="O32" s="206">
        <v>151413396.38999999</v>
      </c>
      <c r="P32" s="199">
        <f t="shared" si="0"/>
        <v>1979397719.7400002</v>
      </c>
      <c r="Q32" s="217"/>
      <c r="R32" s="212"/>
    </row>
    <row r="33" spans="1:18" x14ac:dyDescent="0.3">
      <c r="A33" s="103"/>
      <c r="B33" s="207" t="s">
        <v>393</v>
      </c>
      <c r="C33" s="208" t="s">
        <v>378</v>
      </c>
      <c r="D33" s="210">
        <v>149546077</v>
      </c>
      <c r="E33" s="210">
        <v>146182836.05000001</v>
      </c>
      <c r="F33" s="210">
        <v>148593668.88</v>
      </c>
      <c r="G33" s="210">
        <v>154371834.68000001</v>
      </c>
      <c r="H33" s="210">
        <v>164384623</v>
      </c>
      <c r="I33" s="210">
        <v>177144156.08000001</v>
      </c>
      <c r="J33" s="210">
        <v>182981589.52000001</v>
      </c>
      <c r="K33" s="210">
        <v>183329138.86000001</v>
      </c>
      <c r="L33" s="210">
        <v>184596259.63</v>
      </c>
      <c r="M33" s="210">
        <v>176183097.02000001</v>
      </c>
      <c r="N33" s="210">
        <v>160671042.63</v>
      </c>
      <c r="O33" s="210">
        <v>151413396.38999999</v>
      </c>
      <c r="P33" s="199">
        <f t="shared" si="0"/>
        <v>1979397719.7400002</v>
      </c>
      <c r="Q33" s="217"/>
      <c r="R33" s="212"/>
    </row>
    <row r="34" spans="1:18" x14ac:dyDescent="0.3">
      <c r="A34" s="103"/>
      <c r="B34" s="196" t="s">
        <v>394</v>
      </c>
      <c r="C34" s="197" t="s">
        <v>395</v>
      </c>
      <c r="D34" s="206">
        <v>1594021.89</v>
      </c>
      <c r="E34" s="206">
        <v>1427454.74</v>
      </c>
      <c r="F34" s="206">
        <v>1569835.56</v>
      </c>
      <c r="G34" s="206">
        <v>1641217.16</v>
      </c>
      <c r="H34" s="206">
        <v>1916504.4</v>
      </c>
      <c r="I34" s="206">
        <v>2073091.83</v>
      </c>
      <c r="J34" s="206">
        <v>2168297.85</v>
      </c>
      <c r="K34" s="206">
        <v>2199424.4900000002</v>
      </c>
      <c r="L34" s="206">
        <v>2006944.97</v>
      </c>
      <c r="M34" s="206">
        <v>1853243.96</v>
      </c>
      <c r="N34" s="206">
        <v>1498641.24</v>
      </c>
      <c r="O34" s="206">
        <v>1564423.41</v>
      </c>
      <c r="P34" s="199">
        <f t="shared" si="0"/>
        <v>21513101.5</v>
      </c>
      <c r="Q34" s="217"/>
      <c r="R34" s="212"/>
    </row>
    <row r="35" spans="1:18" x14ac:dyDescent="0.3">
      <c r="A35" s="103"/>
      <c r="B35" s="207" t="s">
        <v>396</v>
      </c>
      <c r="C35" s="208" t="s">
        <v>397</v>
      </c>
      <c r="D35" s="210">
        <v>1594021.89</v>
      </c>
      <c r="E35" s="210">
        <v>1427454.74</v>
      </c>
      <c r="F35" s="210">
        <v>1569835.56</v>
      </c>
      <c r="G35" s="210">
        <v>1641217.16</v>
      </c>
      <c r="H35" s="210">
        <v>1916504.4</v>
      </c>
      <c r="I35" s="210">
        <v>2073091.83</v>
      </c>
      <c r="J35" s="210">
        <v>2168297.85</v>
      </c>
      <c r="K35" s="210">
        <v>2199424.4900000002</v>
      </c>
      <c r="L35" s="210">
        <v>2006944.97</v>
      </c>
      <c r="M35" s="210">
        <v>1853243.96</v>
      </c>
      <c r="N35" s="210">
        <v>1498641.24</v>
      </c>
      <c r="O35" s="210">
        <v>1564423.41</v>
      </c>
      <c r="P35" s="199">
        <f t="shared" si="0"/>
        <v>21513101.5</v>
      </c>
      <c r="Q35" s="217"/>
      <c r="R35" s="212"/>
    </row>
    <row r="36" spans="1:18" x14ac:dyDescent="0.3">
      <c r="A36" s="103"/>
      <c r="B36" s="207" t="s">
        <v>398</v>
      </c>
      <c r="C36" s="208" t="s">
        <v>399</v>
      </c>
      <c r="D36" s="210">
        <v>1059712</v>
      </c>
      <c r="E36" s="210">
        <v>1053107</v>
      </c>
      <c r="F36" s="210">
        <v>1046508</v>
      </c>
      <c r="G36" s="210">
        <v>1039902</v>
      </c>
      <c r="H36" s="210">
        <v>1033300</v>
      </c>
      <c r="I36" s="210">
        <v>1026695</v>
      </c>
      <c r="J36" s="210">
        <v>1020095</v>
      </c>
      <c r="K36" s="210">
        <v>1013494.17</v>
      </c>
      <c r="L36" s="210">
        <v>1006890</v>
      </c>
      <c r="M36" s="210">
        <v>1000281</v>
      </c>
      <c r="N36" s="210">
        <v>993659</v>
      </c>
      <c r="O36" s="210">
        <v>987035</v>
      </c>
      <c r="P36" s="199">
        <f t="shared" si="0"/>
        <v>12280678.17</v>
      </c>
      <c r="Q36" s="217"/>
      <c r="R36" s="212"/>
    </row>
    <row r="37" spans="1:18" x14ac:dyDescent="0.3">
      <c r="A37" s="103"/>
      <c r="B37" s="207" t="s">
        <v>400</v>
      </c>
      <c r="C37" s="208" t="s">
        <v>401</v>
      </c>
      <c r="D37" s="210">
        <v>267833.12</v>
      </c>
      <c r="E37" s="210">
        <v>259091.45</v>
      </c>
      <c r="F37" s="210">
        <v>272091.45</v>
      </c>
      <c r="G37" s="210">
        <v>308068.5</v>
      </c>
      <c r="H37" s="210">
        <v>282243.52</v>
      </c>
      <c r="I37" s="210">
        <v>273828.57</v>
      </c>
      <c r="J37" s="210">
        <v>282243.52</v>
      </c>
      <c r="K37" s="210">
        <v>309288.53999999998</v>
      </c>
      <c r="L37" s="210">
        <v>276383.56</v>
      </c>
      <c r="M37" s="210">
        <v>282243.52</v>
      </c>
      <c r="N37" s="210">
        <v>276783.56</v>
      </c>
      <c r="O37" s="210">
        <v>284538.64</v>
      </c>
      <c r="P37" s="199">
        <f t="shared" si="0"/>
        <v>3374637.95</v>
      </c>
      <c r="Q37" s="217"/>
      <c r="R37" s="212"/>
    </row>
    <row r="38" spans="1:18" x14ac:dyDescent="0.3">
      <c r="A38" s="103"/>
      <c r="B38" s="207" t="s">
        <v>402</v>
      </c>
      <c r="C38" s="208" t="s">
        <v>403</v>
      </c>
      <c r="D38" s="210">
        <v>-267833.12</v>
      </c>
      <c r="E38" s="210">
        <v>-259091.45</v>
      </c>
      <c r="F38" s="210">
        <v>-272091.45</v>
      </c>
      <c r="G38" s="210">
        <v>-308068.5</v>
      </c>
      <c r="H38" s="210">
        <v>-282243.52</v>
      </c>
      <c r="I38" s="210">
        <v>-273828.57</v>
      </c>
      <c r="J38" s="210">
        <v>-282243.52</v>
      </c>
      <c r="K38" s="210">
        <v>-309288.53999999998</v>
      </c>
      <c r="L38" s="210">
        <v>-276383.56</v>
      </c>
      <c r="M38" s="210">
        <v>-282243.52</v>
      </c>
      <c r="N38" s="210">
        <v>-276783.56</v>
      </c>
      <c r="O38" s="210">
        <v>-284538.64</v>
      </c>
      <c r="P38" s="199">
        <f t="shared" si="0"/>
        <v>-3374637.95</v>
      </c>
      <c r="Q38" s="217"/>
      <c r="R38" s="212"/>
    </row>
    <row r="39" spans="1:18" x14ac:dyDescent="0.3">
      <c r="A39" s="103"/>
      <c r="B39" s="207" t="s">
        <v>404</v>
      </c>
      <c r="C39" s="208" t="s">
        <v>405</v>
      </c>
      <c r="D39" s="209" t="s">
        <v>406</v>
      </c>
      <c r="E39" s="210">
        <v>50000</v>
      </c>
      <c r="F39" s="209" t="s">
        <v>406</v>
      </c>
      <c r="G39" s="209" t="s">
        <v>406</v>
      </c>
      <c r="H39" s="209" t="s">
        <v>406</v>
      </c>
      <c r="I39" s="209" t="s">
        <v>406</v>
      </c>
      <c r="J39" s="209" t="s">
        <v>406</v>
      </c>
      <c r="K39" s="209" t="s">
        <v>406</v>
      </c>
      <c r="L39" s="209" t="s">
        <v>406</v>
      </c>
      <c r="M39" s="209" t="s">
        <v>406</v>
      </c>
      <c r="N39" s="209" t="s">
        <v>406</v>
      </c>
      <c r="O39" s="210">
        <v>50000</v>
      </c>
      <c r="P39" s="199">
        <f t="shared" si="0"/>
        <v>100000</v>
      </c>
      <c r="Q39" s="217"/>
      <c r="R39" s="212"/>
    </row>
    <row r="40" spans="1:18" x14ac:dyDescent="0.3">
      <c r="A40" s="103"/>
      <c r="B40" s="207" t="s">
        <v>407</v>
      </c>
      <c r="C40" s="208" t="s">
        <v>405</v>
      </c>
      <c r="D40" s="209" t="s">
        <v>406</v>
      </c>
      <c r="E40" s="210">
        <v>-50000</v>
      </c>
      <c r="F40" s="209" t="s">
        <v>406</v>
      </c>
      <c r="G40" s="209" t="s">
        <v>406</v>
      </c>
      <c r="H40" s="209" t="s">
        <v>406</v>
      </c>
      <c r="I40" s="209" t="s">
        <v>406</v>
      </c>
      <c r="J40" s="209" t="s">
        <v>406</v>
      </c>
      <c r="K40" s="209" t="s">
        <v>406</v>
      </c>
      <c r="L40" s="209" t="s">
        <v>406</v>
      </c>
      <c r="M40" s="209" t="s">
        <v>406</v>
      </c>
      <c r="N40" s="209" t="s">
        <v>406</v>
      </c>
      <c r="O40" s="210">
        <v>-50000</v>
      </c>
      <c r="P40" s="199">
        <f t="shared" si="0"/>
        <v>-100000</v>
      </c>
      <c r="Q40" s="217"/>
      <c r="R40" s="212"/>
    </row>
    <row r="41" spans="1:18" x14ac:dyDescent="0.3">
      <c r="A41" s="103"/>
      <c r="B41" s="207" t="s">
        <v>408</v>
      </c>
      <c r="C41" s="208" t="s">
        <v>409</v>
      </c>
      <c r="D41" s="209">
        <v>-944.34</v>
      </c>
      <c r="E41" s="209">
        <v>-869.63</v>
      </c>
      <c r="F41" s="209">
        <v>-849.58</v>
      </c>
      <c r="G41" s="209">
        <v>-896.07</v>
      </c>
      <c r="H41" s="209">
        <v>-999.55</v>
      </c>
      <c r="I41" s="210">
        <v>-1163.23</v>
      </c>
      <c r="J41" s="210">
        <v>-1230.1300000000001</v>
      </c>
      <c r="K41" s="210">
        <v>-1225.43</v>
      </c>
      <c r="L41" s="210">
        <v>-1254.3900000000001</v>
      </c>
      <c r="M41" s="210">
        <v>-1117.4000000000001</v>
      </c>
      <c r="N41" s="209">
        <v>-954.86</v>
      </c>
      <c r="O41" s="209">
        <v>-896.04</v>
      </c>
      <c r="P41" s="199">
        <f t="shared" si="0"/>
        <v>-12400.650000000001</v>
      </c>
      <c r="Q41" s="217"/>
      <c r="R41" s="212"/>
    </row>
    <row r="42" spans="1:18" x14ac:dyDescent="0.3">
      <c r="A42" s="103"/>
      <c r="B42" s="207" t="s">
        <v>410</v>
      </c>
      <c r="C42" s="208" t="s">
        <v>409</v>
      </c>
      <c r="D42" s="209">
        <v>944.34</v>
      </c>
      <c r="E42" s="209">
        <v>869.63</v>
      </c>
      <c r="F42" s="209">
        <v>849.58</v>
      </c>
      <c r="G42" s="209">
        <v>896.07</v>
      </c>
      <c r="H42" s="209">
        <v>999.55</v>
      </c>
      <c r="I42" s="210">
        <v>1163.23</v>
      </c>
      <c r="J42" s="210">
        <v>1230.1300000000001</v>
      </c>
      <c r="K42" s="210">
        <v>1225.43</v>
      </c>
      <c r="L42" s="210">
        <v>1254.3900000000001</v>
      </c>
      <c r="M42" s="210">
        <v>1117.4000000000001</v>
      </c>
      <c r="N42" s="209">
        <v>954.86</v>
      </c>
      <c r="O42" s="209">
        <v>896.04</v>
      </c>
      <c r="P42" s="199">
        <f t="shared" si="0"/>
        <v>12400.650000000001</v>
      </c>
      <c r="Q42" s="217"/>
      <c r="R42" s="212"/>
    </row>
    <row r="43" spans="1:18" x14ac:dyDescent="0.3">
      <c r="A43" s="103"/>
      <c r="B43" s="207" t="s">
        <v>411</v>
      </c>
      <c r="C43" s="208" t="s">
        <v>412</v>
      </c>
      <c r="D43" s="210">
        <v>-38171.03</v>
      </c>
      <c r="E43" s="210">
        <v>-34971.599999999999</v>
      </c>
      <c r="F43" s="210">
        <v>-34189.910000000003</v>
      </c>
      <c r="G43" s="210">
        <v>-36211.449999999997</v>
      </c>
      <c r="H43" s="210">
        <v>-40640.14</v>
      </c>
      <c r="I43" s="210">
        <v>-47681.23</v>
      </c>
      <c r="J43" s="210">
        <v>-50579.57</v>
      </c>
      <c r="K43" s="210">
        <v>-50331.25</v>
      </c>
      <c r="L43" s="210">
        <v>-51661.97</v>
      </c>
      <c r="M43" s="210">
        <v>-45619.21</v>
      </c>
      <c r="N43" s="210">
        <v>-38618.21</v>
      </c>
      <c r="O43" s="210">
        <v>-36090.230000000003</v>
      </c>
      <c r="P43" s="199">
        <f t="shared" si="0"/>
        <v>-504765.80000000005</v>
      </c>
      <c r="Q43" s="217"/>
      <c r="R43" s="212"/>
    </row>
    <row r="44" spans="1:18" x14ac:dyDescent="0.3">
      <c r="A44" s="103"/>
      <c r="B44" s="207" t="s">
        <v>413</v>
      </c>
      <c r="C44" s="208" t="s">
        <v>412</v>
      </c>
      <c r="D44" s="210">
        <v>38171.03</v>
      </c>
      <c r="E44" s="210">
        <v>34971.599999999999</v>
      </c>
      <c r="F44" s="210">
        <v>34189.910000000003</v>
      </c>
      <c r="G44" s="210">
        <v>36211.449999999997</v>
      </c>
      <c r="H44" s="210">
        <v>40640.14</v>
      </c>
      <c r="I44" s="210">
        <v>47681.23</v>
      </c>
      <c r="J44" s="210">
        <v>50579.57</v>
      </c>
      <c r="K44" s="210">
        <v>50331.25</v>
      </c>
      <c r="L44" s="210">
        <v>51661.97</v>
      </c>
      <c r="M44" s="210">
        <v>45619.21</v>
      </c>
      <c r="N44" s="210">
        <v>38618.21</v>
      </c>
      <c r="O44" s="210">
        <v>36090.230000000003</v>
      </c>
      <c r="P44" s="199">
        <f t="shared" si="0"/>
        <v>504765.80000000005</v>
      </c>
      <c r="Q44" s="217"/>
      <c r="R44" s="212"/>
    </row>
    <row r="45" spans="1:18" x14ac:dyDescent="0.3">
      <c r="A45" s="103"/>
      <c r="B45" s="207" t="s">
        <v>414</v>
      </c>
      <c r="C45" s="208" t="s">
        <v>415</v>
      </c>
      <c r="D45" s="209">
        <v>-4.03</v>
      </c>
      <c r="E45" s="209">
        <v>1.0900000000000001</v>
      </c>
      <c r="F45" s="209">
        <v>1.0900000000000001</v>
      </c>
      <c r="G45" s="209">
        <v>-4.03</v>
      </c>
      <c r="H45" s="209">
        <v>1.0900000000000001</v>
      </c>
      <c r="I45" s="209">
        <v>1.0900000000000001</v>
      </c>
      <c r="J45" s="209">
        <v>-4.03</v>
      </c>
      <c r="K45" s="209">
        <v>1.0900000000000001</v>
      </c>
      <c r="L45" s="209">
        <v>1.0900000000000001</v>
      </c>
      <c r="M45" s="209">
        <v>-4.03</v>
      </c>
      <c r="N45" s="209">
        <v>1.0900000000000001</v>
      </c>
      <c r="O45" s="209">
        <v>1.0900000000000001</v>
      </c>
      <c r="P45" s="199">
        <f t="shared" si="0"/>
        <v>-7.4000000000000021</v>
      </c>
      <c r="Q45" s="217"/>
      <c r="R45" s="212"/>
    </row>
    <row r="46" spans="1:18" x14ac:dyDescent="0.3">
      <c r="A46" s="103"/>
      <c r="B46" s="207" t="s">
        <v>416</v>
      </c>
      <c r="C46" s="208" t="s">
        <v>415</v>
      </c>
      <c r="D46" s="209">
        <v>4.03</v>
      </c>
      <c r="E46" s="209">
        <v>-1.0900000000000001</v>
      </c>
      <c r="F46" s="209">
        <v>-1.0900000000000001</v>
      </c>
      <c r="G46" s="209">
        <v>4.03</v>
      </c>
      <c r="H46" s="209">
        <v>-1.0900000000000001</v>
      </c>
      <c r="I46" s="209">
        <v>-1.0900000000000001</v>
      </c>
      <c r="J46" s="209">
        <v>4.03</v>
      </c>
      <c r="K46" s="209">
        <v>-1.0900000000000001</v>
      </c>
      <c r="L46" s="209">
        <v>-1.0900000000000001</v>
      </c>
      <c r="M46" s="209">
        <v>4.03</v>
      </c>
      <c r="N46" s="209">
        <v>-1.0900000000000001</v>
      </c>
      <c r="O46" s="209">
        <v>-1.0900000000000001</v>
      </c>
      <c r="P46" s="199">
        <f t="shared" si="0"/>
        <v>7.4000000000000021</v>
      </c>
      <c r="Q46" s="217"/>
      <c r="R46" s="212"/>
    </row>
    <row r="47" spans="1:18" x14ac:dyDescent="0.3">
      <c r="A47" s="103"/>
      <c r="B47" s="207" t="s">
        <v>417</v>
      </c>
      <c r="C47" s="208" t="s">
        <v>418</v>
      </c>
      <c r="D47" s="210">
        <v>3614157.42</v>
      </c>
      <c r="E47" s="210">
        <v>3316664.26</v>
      </c>
      <c r="F47" s="210">
        <v>3100701.27</v>
      </c>
      <c r="G47" s="210">
        <v>3324727.47</v>
      </c>
      <c r="H47" s="210">
        <v>3922953.66</v>
      </c>
      <c r="I47" s="210">
        <v>4831289.43</v>
      </c>
      <c r="J47" s="210">
        <v>5200532.6500000004</v>
      </c>
      <c r="K47" s="210">
        <v>5173516.99</v>
      </c>
      <c r="L47" s="210">
        <v>5282198.1399999997</v>
      </c>
      <c r="M47" s="210">
        <v>4593394.38</v>
      </c>
      <c r="N47" s="210">
        <v>3646630.37</v>
      </c>
      <c r="O47" s="210">
        <v>3324523.94</v>
      </c>
      <c r="P47" s="199">
        <f t="shared" si="0"/>
        <v>49331289.979999997</v>
      </c>
      <c r="Q47" s="217"/>
      <c r="R47" s="212"/>
    </row>
    <row r="48" spans="1:18" x14ac:dyDescent="0.3">
      <c r="A48" s="103"/>
      <c r="B48" s="207" t="s">
        <v>419</v>
      </c>
      <c r="C48" s="208" t="s">
        <v>420</v>
      </c>
      <c r="D48" s="210">
        <v>-3916.71</v>
      </c>
      <c r="E48" s="210">
        <v>-3702.35</v>
      </c>
      <c r="F48" s="210">
        <v>-3546.74</v>
      </c>
      <c r="G48" s="210">
        <v>-3708.16</v>
      </c>
      <c r="H48" s="210">
        <v>-4139.22</v>
      </c>
      <c r="I48" s="210">
        <v>-4793.7299999999996</v>
      </c>
      <c r="J48" s="210">
        <v>-5059.79</v>
      </c>
      <c r="K48" s="210">
        <v>-5040.32</v>
      </c>
      <c r="L48" s="210">
        <v>-5118.63</v>
      </c>
      <c r="M48" s="210">
        <v>-4622.3100000000004</v>
      </c>
      <c r="N48" s="210">
        <v>-3940.11</v>
      </c>
      <c r="O48" s="210">
        <v>-3708.02</v>
      </c>
      <c r="P48" s="199">
        <f t="shared" si="0"/>
        <v>-51296.09</v>
      </c>
      <c r="Q48" s="217"/>
      <c r="R48" s="212"/>
    </row>
    <row r="49" spans="1:18" x14ac:dyDescent="0.3">
      <c r="A49" s="103"/>
      <c r="B49" s="207" t="s">
        <v>421</v>
      </c>
      <c r="C49" s="208" t="s">
        <v>422</v>
      </c>
      <c r="D49" s="210">
        <v>3916.71</v>
      </c>
      <c r="E49" s="210">
        <v>3702.35</v>
      </c>
      <c r="F49" s="210">
        <v>3546.74</v>
      </c>
      <c r="G49" s="210">
        <v>3708.16</v>
      </c>
      <c r="H49" s="210">
        <v>4139.22</v>
      </c>
      <c r="I49" s="210">
        <v>4793.7299999999996</v>
      </c>
      <c r="J49" s="210">
        <v>5059.79</v>
      </c>
      <c r="K49" s="210">
        <v>5040.32</v>
      </c>
      <c r="L49" s="210">
        <v>5118.63</v>
      </c>
      <c r="M49" s="210">
        <v>4622.3100000000004</v>
      </c>
      <c r="N49" s="210">
        <v>3940.11</v>
      </c>
      <c r="O49" s="210">
        <v>3708.02</v>
      </c>
      <c r="P49" s="199">
        <f t="shared" si="0"/>
        <v>51296.09</v>
      </c>
      <c r="Q49" s="217"/>
      <c r="R49" s="212"/>
    </row>
    <row r="50" spans="1:18" x14ac:dyDescent="0.3">
      <c r="A50" s="103"/>
      <c r="B50" s="207" t="s">
        <v>423</v>
      </c>
      <c r="C50" s="208" t="s">
        <v>424</v>
      </c>
      <c r="D50" s="210">
        <v>-2063836</v>
      </c>
      <c r="E50" s="210">
        <v>-1864110</v>
      </c>
      <c r="F50" s="209" t="s">
        <v>406</v>
      </c>
      <c r="G50" s="210">
        <v>-1466386.01</v>
      </c>
      <c r="H50" s="209" t="s">
        <v>406</v>
      </c>
      <c r="I50" s="209" t="s">
        <v>406</v>
      </c>
      <c r="J50" s="209" t="s">
        <v>406</v>
      </c>
      <c r="K50" s="209" t="s">
        <v>406</v>
      </c>
      <c r="L50" s="209" t="s">
        <v>406</v>
      </c>
      <c r="M50" s="209" t="s">
        <v>406</v>
      </c>
      <c r="N50" s="209" t="s">
        <v>406</v>
      </c>
      <c r="O50" s="209" t="s">
        <v>406</v>
      </c>
      <c r="P50" s="199">
        <f t="shared" si="0"/>
        <v>-5394332.0099999998</v>
      </c>
      <c r="Q50" s="217"/>
      <c r="R50" s="212"/>
    </row>
    <row r="51" spans="1:18" x14ac:dyDescent="0.3">
      <c r="A51" s="103"/>
      <c r="B51" s="207" t="s">
        <v>425</v>
      </c>
      <c r="C51" s="208" t="s">
        <v>426</v>
      </c>
      <c r="D51" s="210">
        <v>40251</v>
      </c>
      <c r="E51" s="210">
        <v>40251</v>
      </c>
      <c r="F51" s="210">
        <v>40251</v>
      </c>
      <c r="G51" s="210">
        <v>40251</v>
      </c>
      <c r="H51" s="210">
        <v>40251</v>
      </c>
      <c r="I51" s="210">
        <v>40251</v>
      </c>
      <c r="J51" s="210">
        <v>40251</v>
      </c>
      <c r="K51" s="210">
        <v>40251</v>
      </c>
      <c r="L51" s="210">
        <v>40251</v>
      </c>
      <c r="M51" s="210">
        <v>40251</v>
      </c>
      <c r="N51" s="210">
        <v>40251</v>
      </c>
      <c r="O51" s="210">
        <v>40252</v>
      </c>
      <c r="P51" s="199">
        <f t="shared" si="0"/>
        <v>483013</v>
      </c>
      <c r="Q51" s="217"/>
      <c r="R51" s="212"/>
    </row>
    <row r="52" spans="1:18" x14ac:dyDescent="0.3">
      <c r="A52" s="103"/>
      <c r="B52" s="207" t="s">
        <v>427</v>
      </c>
      <c r="C52" s="208" t="s">
        <v>426</v>
      </c>
      <c r="D52" s="210">
        <v>-40251</v>
      </c>
      <c r="E52" s="210">
        <v>-40251</v>
      </c>
      <c r="F52" s="210">
        <v>-40251</v>
      </c>
      <c r="G52" s="210">
        <v>-40251</v>
      </c>
      <c r="H52" s="210">
        <v>-40251</v>
      </c>
      <c r="I52" s="210">
        <v>-40251</v>
      </c>
      <c r="J52" s="210">
        <v>-40251</v>
      </c>
      <c r="K52" s="210">
        <v>-40251</v>
      </c>
      <c r="L52" s="210">
        <v>-40251</v>
      </c>
      <c r="M52" s="210">
        <v>-40251</v>
      </c>
      <c r="N52" s="210">
        <v>-40251</v>
      </c>
      <c r="O52" s="210">
        <v>-40252</v>
      </c>
      <c r="P52" s="199">
        <f t="shared" si="0"/>
        <v>-483013</v>
      </c>
      <c r="Q52" s="217"/>
      <c r="R52" s="212"/>
    </row>
    <row r="53" spans="1:18" x14ac:dyDescent="0.3">
      <c r="A53" s="103"/>
      <c r="B53" s="207" t="s">
        <v>428</v>
      </c>
      <c r="C53" s="208" t="s">
        <v>424</v>
      </c>
      <c r="D53" s="210">
        <v>2063836</v>
      </c>
      <c r="E53" s="210">
        <v>1864110</v>
      </c>
      <c r="F53" s="209" t="s">
        <v>406</v>
      </c>
      <c r="G53" s="210">
        <v>1466386.01</v>
      </c>
      <c r="H53" s="209" t="s">
        <v>406</v>
      </c>
      <c r="I53" s="209" t="s">
        <v>406</v>
      </c>
      <c r="J53" s="209" t="s">
        <v>406</v>
      </c>
      <c r="K53" s="209" t="s">
        <v>406</v>
      </c>
      <c r="L53" s="209" t="s">
        <v>406</v>
      </c>
      <c r="M53" s="209" t="s">
        <v>406</v>
      </c>
      <c r="N53" s="209" t="s">
        <v>406</v>
      </c>
      <c r="O53" s="209" t="s">
        <v>406</v>
      </c>
      <c r="P53" s="199">
        <f t="shared" si="0"/>
        <v>5394332.0099999998</v>
      </c>
      <c r="Q53" s="217"/>
      <c r="R53" s="212"/>
    </row>
    <row r="54" spans="1:18" x14ac:dyDescent="0.3">
      <c r="A54" s="103"/>
      <c r="B54" s="207" t="s">
        <v>429</v>
      </c>
      <c r="C54" s="208" t="s">
        <v>430</v>
      </c>
      <c r="D54" s="209">
        <v>-207.44</v>
      </c>
      <c r="E54" s="209">
        <v>-196.56</v>
      </c>
      <c r="F54" s="209">
        <v>-189.09</v>
      </c>
      <c r="G54" s="209">
        <v>-197.44</v>
      </c>
      <c r="H54" s="209">
        <v>-219.19</v>
      </c>
      <c r="I54" s="209">
        <v>-253.53</v>
      </c>
      <c r="J54" s="209">
        <v>-266.33</v>
      </c>
      <c r="K54" s="209">
        <v>-265.20999999999998</v>
      </c>
      <c r="L54" s="209">
        <v>-269.18</v>
      </c>
      <c r="M54" s="209">
        <v>-244.09</v>
      </c>
      <c r="N54" s="209">
        <v>-208.43</v>
      </c>
      <c r="O54" s="209">
        <v>-197.32</v>
      </c>
      <c r="P54" s="199">
        <f t="shared" si="0"/>
        <v>-2713.81</v>
      </c>
      <c r="Q54" s="217"/>
      <c r="R54" s="212"/>
    </row>
    <row r="55" spans="1:18" x14ac:dyDescent="0.3">
      <c r="A55" s="103"/>
      <c r="B55" s="207" t="s">
        <v>431</v>
      </c>
      <c r="C55" s="208" t="s">
        <v>430</v>
      </c>
      <c r="D55" s="209">
        <v>207.44</v>
      </c>
      <c r="E55" s="209">
        <v>196.56</v>
      </c>
      <c r="F55" s="209">
        <v>189.09</v>
      </c>
      <c r="G55" s="209">
        <v>197.44</v>
      </c>
      <c r="H55" s="209">
        <v>219.19</v>
      </c>
      <c r="I55" s="209">
        <v>253.53</v>
      </c>
      <c r="J55" s="209">
        <v>266.33</v>
      </c>
      <c r="K55" s="209">
        <v>265.20999999999998</v>
      </c>
      <c r="L55" s="209">
        <v>269.18</v>
      </c>
      <c r="M55" s="209">
        <v>244.09</v>
      </c>
      <c r="N55" s="209">
        <v>208.43</v>
      </c>
      <c r="O55" s="209">
        <v>197.32</v>
      </c>
      <c r="P55" s="199">
        <f t="shared" si="0"/>
        <v>2713.81</v>
      </c>
      <c r="Q55" s="217"/>
      <c r="R55" s="212"/>
    </row>
    <row r="56" spans="1:18" x14ac:dyDescent="0.3">
      <c r="A56" s="103"/>
      <c r="B56" s="207" t="s">
        <v>432</v>
      </c>
      <c r="C56" s="208" t="s">
        <v>433</v>
      </c>
      <c r="D56" s="210">
        <v>1416</v>
      </c>
      <c r="E56" s="210">
        <v>1325</v>
      </c>
      <c r="F56" s="210">
        <v>1416</v>
      </c>
      <c r="G56" s="210">
        <v>1370</v>
      </c>
      <c r="H56" s="210">
        <v>1416</v>
      </c>
      <c r="I56" s="209">
        <v>757</v>
      </c>
      <c r="J56" s="209" t="s">
        <v>406</v>
      </c>
      <c r="K56" s="209" t="s">
        <v>406</v>
      </c>
      <c r="L56" s="210">
        <v>2350</v>
      </c>
      <c r="M56" s="209" t="s">
        <v>406</v>
      </c>
      <c r="N56" s="209" t="s">
        <v>406</v>
      </c>
      <c r="O56" s="209" t="s">
        <v>406</v>
      </c>
      <c r="P56" s="199">
        <f t="shared" si="0"/>
        <v>10050</v>
      </c>
      <c r="Q56" s="217"/>
      <c r="R56" s="212"/>
    </row>
    <row r="57" spans="1:18" x14ac:dyDescent="0.3">
      <c r="A57" s="103"/>
      <c r="B57" s="207" t="s">
        <v>434</v>
      </c>
      <c r="C57" s="208" t="s">
        <v>433</v>
      </c>
      <c r="D57" s="210">
        <v>-1416</v>
      </c>
      <c r="E57" s="210">
        <v>-1325</v>
      </c>
      <c r="F57" s="210">
        <v>-1416</v>
      </c>
      <c r="G57" s="210">
        <v>-1370</v>
      </c>
      <c r="H57" s="210">
        <v>-1416</v>
      </c>
      <c r="I57" s="209">
        <v>-757</v>
      </c>
      <c r="J57" s="209" t="s">
        <v>406</v>
      </c>
      <c r="K57" s="209" t="s">
        <v>406</v>
      </c>
      <c r="L57" s="210">
        <v>-2350</v>
      </c>
      <c r="M57" s="209" t="s">
        <v>406</v>
      </c>
      <c r="N57" s="209" t="s">
        <v>406</v>
      </c>
      <c r="O57" s="209" t="s">
        <v>406</v>
      </c>
      <c r="P57" s="199">
        <f t="shared" si="0"/>
        <v>-10050</v>
      </c>
      <c r="Q57" s="217"/>
      <c r="R57" s="212"/>
    </row>
    <row r="58" spans="1:18" x14ac:dyDescent="0.3">
      <c r="A58" s="103"/>
      <c r="B58" s="207" t="s">
        <v>435</v>
      </c>
      <c r="C58" s="208" t="s">
        <v>436</v>
      </c>
      <c r="D58" s="210">
        <v>303440</v>
      </c>
      <c r="E58" s="210">
        <v>283864</v>
      </c>
      <c r="F58" s="210">
        <v>303440</v>
      </c>
      <c r="G58" s="210">
        <v>293652</v>
      </c>
      <c r="H58" s="210">
        <v>303440</v>
      </c>
      <c r="I58" s="210">
        <v>293652</v>
      </c>
      <c r="J58" s="210">
        <v>303440</v>
      </c>
      <c r="K58" s="210">
        <v>303440</v>
      </c>
      <c r="L58" s="210">
        <v>293652</v>
      </c>
      <c r="M58" s="210">
        <v>303440</v>
      </c>
      <c r="N58" s="210">
        <v>293652</v>
      </c>
      <c r="O58" s="210">
        <v>303440</v>
      </c>
      <c r="P58" s="199">
        <f t="shared" si="0"/>
        <v>3582552</v>
      </c>
      <c r="Q58" s="217"/>
      <c r="R58" s="212"/>
    </row>
    <row r="59" spans="1:18" x14ac:dyDescent="0.3">
      <c r="A59" s="103"/>
      <c r="B59" s="207" t="s">
        <v>437</v>
      </c>
      <c r="C59" s="208" t="s">
        <v>436</v>
      </c>
      <c r="D59" s="210">
        <v>-303440</v>
      </c>
      <c r="E59" s="210">
        <v>-283864</v>
      </c>
      <c r="F59" s="210">
        <v>-303440</v>
      </c>
      <c r="G59" s="210">
        <v>-293652</v>
      </c>
      <c r="H59" s="210">
        <v>-303440</v>
      </c>
      <c r="I59" s="210">
        <v>-293652</v>
      </c>
      <c r="J59" s="210">
        <v>-303440</v>
      </c>
      <c r="K59" s="210">
        <v>-303440</v>
      </c>
      <c r="L59" s="210">
        <v>-293652</v>
      </c>
      <c r="M59" s="210">
        <v>-303440</v>
      </c>
      <c r="N59" s="210">
        <v>-293652</v>
      </c>
      <c r="O59" s="210">
        <v>-303440</v>
      </c>
      <c r="P59" s="199">
        <f t="shared" si="0"/>
        <v>-3582552</v>
      </c>
      <c r="Q59" s="217"/>
      <c r="R59" s="212"/>
    </row>
    <row r="60" spans="1:18" x14ac:dyDescent="0.3">
      <c r="A60" s="103"/>
      <c r="B60" s="104"/>
      <c r="C60" s="103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3"/>
      <c r="Q60" s="218"/>
      <c r="R60" s="212"/>
    </row>
    <row r="61" spans="1:18" x14ac:dyDescent="0.3">
      <c r="A61" s="103"/>
      <c r="B61" s="104"/>
      <c r="C61" s="103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3"/>
      <c r="Q61" s="218"/>
      <c r="R61" s="212"/>
    </row>
    <row r="62" spans="1:18" x14ac:dyDescent="0.3">
      <c r="A62" s="103"/>
      <c r="B62" s="104"/>
      <c r="C62" s="10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3"/>
      <c r="Q62" s="218"/>
      <c r="R62" s="212"/>
    </row>
    <row r="63" spans="1:18" x14ac:dyDescent="0.3">
      <c r="A63" s="103"/>
      <c r="B63" s="104"/>
      <c r="C63" s="103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3"/>
      <c r="Q63" s="218"/>
      <c r="R63" s="212"/>
    </row>
    <row r="64" spans="1:18" x14ac:dyDescent="0.3">
      <c r="A64" s="103"/>
      <c r="B64" s="104"/>
      <c r="C64" s="103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3"/>
      <c r="Q64" s="218"/>
      <c r="R64" s="212"/>
    </row>
    <row r="65" spans="1:18" x14ac:dyDescent="0.3">
      <c r="A65" s="103"/>
      <c r="B65" s="104"/>
      <c r="C65" s="103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3"/>
      <c r="Q65" s="218"/>
      <c r="R65" s="212"/>
    </row>
    <row r="66" spans="1:18" x14ac:dyDescent="0.3">
      <c r="A66" s="103"/>
      <c r="B66" s="104"/>
      <c r="C66" s="103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3"/>
      <c r="Q66" s="218"/>
      <c r="R66" s="212"/>
    </row>
    <row r="67" spans="1:18" x14ac:dyDescent="0.3">
      <c r="A67" s="103"/>
      <c r="B67" s="104"/>
      <c r="C67" s="103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3"/>
      <c r="Q67" s="218"/>
      <c r="R67" s="212"/>
    </row>
    <row r="68" spans="1:18" x14ac:dyDescent="0.3">
      <c r="A68" s="103"/>
      <c r="B68" s="104"/>
      <c r="C68" s="103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3"/>
      <c r="Q68" s="218"/>
      <c r="R68" s="212"/>
    </row>
    <row r="69" spans="1:18" x14ac:dyDescent="0.3">
      <c r="A69" s="103"/>
      <c r="B69" s="104"/>
      <c r="C69" s="103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3"/>
      <c r="Q69" s="218"/>
      <c r="R69" s="212"/>
    </row>
    <row r="70" spans="1:18" x14ac:dyDescent="0.3">
      <c r="A70" s="103"/>
      <c r="B70" s="104"/>
      <c r="C70" s="103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3"/>
      <c r="Q70" s="218"/>
      <c r="R70" s="212"/>
    </row>
    <row r="71" spans="1:18" x14ac:dyDescent="0.3">
      <c r="A71" s="103"/>
      <c r="B71" s="104"/>
      <c r="C71" s="103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3"/>
      <c r="Q71" s="218"/>
      <c r="R71" s="212"/>
    </row>
    <row r="72" spans="1:18" x14ac:dyDescent="0.3">
      <c r="A72" s="103"/>
      <c r="B72" s="104"/>
      <c r="C72" s="103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3"/>
      <c r="Q72" s="218"/>
      <c r="R72" s="212"/>
    </row>
    <row r="73" spans="1:18" x14ac:dyDescent="0.3">
      <c r="A73" s="103"/>
      <c r="B73" s="104"/>
      <c r="C73" s="10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3"/>
      <c r="Q73" s="218"/>
      <c r="R73" s="212"/>
    </row>
    <row r="74" spans="1:18" x14ac:dyDescent="0.3">
      <c r="A74" s="103"/>
      <c r="B74" s="104"/>
      <c r="C74" s="103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3"/>
      <c r="Q74" s="218"/>
      <c r="R74" s="212"/>
    </row>
    <row r="75" spans="1:18" x14ac:dyDescent="0.3">
      <c r="A75" s="103"/>
      <c r="B75" s="104"/>
      <c r="C75" s="103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3"/>
      <c r="Q75" s="218"/>
      <c r="R75" s="212"/>
    </row>
    <row r="76" spans="1:18" x14ac:dyDescent="0.3">
      <c r="A76" s="103"/>
      <c r="B76" s="104"/>
      <c r="C76" s="103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3"/>
      <c r="Q76" s="218"/>
      <c r="R76" s="212"/>
    </row>
    <row r="77" spans="1:18" x14ac:dyDescent="0.3">
      <c r="A77" s="103"/>
      <c r="B77" s="104"/>
      <c r="C77" s="103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3"/>
      <c r="Q77" s="218"/>
      <c r="R77" s="212"/>
    </row>
    <row r="78" spans="1:18" x14ac:dyDescent="0.3">
      <c r="A78" s="103"/>
      <c r="B78" s="104"/>
      <c r="C78" s="103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3"/>
      <c r="Q78" s="218"/>
      <c r="R78" s="212"/>
    </row>
    <row r="79" spans="1:18" x14ac:dyDescent="0.3">
      <c r="A79" s="103"/>
      <c r="B79" s="104"/>
      <c r="C79" s="103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3"/>
      <c r="Q79" s="218"/>
      <c r="R79" s="212"/>
    </row>
    <row r="80" spans="1:18" x14ac:dyDescent="0.3">
      <c r="A80" s="103"/>
      <c r="B80" s="104"/>
      <c r="C80" s="103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3"/>
      <c r="Q80" s="218"/>
      <c r="R80" s="212"/>
    </row>
    <row r="81" spans="1:18" x14ac:dyDescent="0.3">
      <c r="A81" s="103"/>
      <c r="B81" s="104"/>
      <c r="C81" s="103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3"/>
      <c r="Q81" s="218"/>
      <c r="R81" s="212"/>
    </row>
    <row r="82" spans="1:18" x14ac:dyDescent="0.3">
      <c r="A82" s="103"/>
      <c r="B82" s="104"/>
      <c r="C82" s="103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3"/>
      <c r="Q82" s="218"/>
      <c r="R82" s="212"/>
    </row>
    <row r="83" spans="1:18" x14ac:dyDescent="0.3">
      <c r="A83" s="103"/>
      <c r="B83" s="104"/>
      <c r="C83" s="103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3"/>
      <c r="Q83" s="218"/>
      <c r="R83" s="212"/>
    </row>
    <row r="84" spans="1:18" x14ac:dyDescent="0.3">
      <c r="A84" s="103"/>
      <c r="B84" s="104"/>
      <c r="C84" s="103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3"/>
      <c r="Q84" s="218"/>
      <c r="R84" s="212"/>
    </row>
    <row r="85" spans="1:18" x14ac:dyDescent="0.3">
      <c r="A85" s="103"/>
      <c r="B85" s="104"/>
      <c r="C85" s="103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3"/>
      <c r="Q85" s="218"/>
      <c r="R85" s="212"/>
    </row>
    <row r="86" spans="1:18" x14ac:dyDescent="0.3">
      <c r="A86" s="103"/>
      <c r="B86" s="104"/>
      <c r="C86" s="103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3"/>
      <c r="Q86" s="218"/>
      <c r="R86" s="212"/>
    </row>
    <row r="87" spans="1:18" x14ac:dyDescent="0.3">
      <c r="A87" s="103"/>
      <c r="B87" s="104"/>
      <c r="C87" s="103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3"/>
      <c r="Q87" s="218"/>
      <c r="R87" s="212"/>
    </row>
    <row r="88" spans="1:18" x14ac:dyDescent="0.3">
      <c r="A88" s="103"/>
      <c r="B88" s="104"/>
      <c r="C88" s="103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3"/>
      <c r="Q88" s="218"/>
      <c r="R88" s="212"/>
    </row>
    <row r="89" spans="1:18" x14ac:dyDescent="0.3">
      <c r="A89" s="103"/>
      <c r="B89" s="104"/>
      <c r="C89" s="103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3"/>
      <c r="Q89" s="218"/>
      <c r="R89" s="212"/>
    </row>
    <row r="90" spans="1:18" x14ac:dyDescent="0.3">
      <c r="A90" s="103"/>
      <c r="B90" s="104"/>
      <c r="C90" s="103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3"/>
      <c r="Q90" s="218"/>
      <c r="R90" s="212"/>
    </row>
    <row r="91" spans="1:18" x14ac:dyDescent="0.3">
      <c r="A91" s="103"/>
      <c r="B91" s="104"/>
      <c r="C91" s="103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3"/>
      <c r="Q91" s="218"/>
      <c r="R91" s="212"/>
    </row>
    <row r="92" spans="1:18" x14ac:dyDescent="0.3">
      <c r="A92" s="103"/>
      <c r="B92" s="104"/>
      <c r="C92" s="103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3"/>
      <c r="Q92" s="218"/>
      <c r="R92" s="212"/>
    </row>
    <row r="93" spans="1:18" x14ac:dyDescent="0.3">
      <c r="A93" s="103"/>
      <c r="B93" s="104"/>
      <c r="C93" s="103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3"/>
      <c r="Q93" s="218"/>
      <c r="R93" s="212"/>
    </row>
    <row r="94" spans="1:18" x14ac:dyDescent="0.3">
      <c r="A94" s="103"/>
      <c r="B94" s="104"/>
      <c r="C94" s="103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3"/>
      <c r="Q94" s="218"/>
      <c r="R94" s="212"/>
    </row>
    <row r="95" spans="1:18" x14ac:dyDescent="0.3">
      <c r="A95" s="103"/>
      <c r="B95" s="104"/>
      <c r="C95" s="103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3"/>
      <c r="Q95" s="218"/>
      <c r="R95" s="212"/>
    </row>
    <row r="96" spans="1:18" x14ac:dyDescent="0.3">
      <c r="A96" s="103"/>
      <c r="B96" s="104"/>
      <c r="C96" s="103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3"/>
      <c r="Q96" s="218"/>
      <c r="R96" s="212"/>
    </row>
    <row r="97" spans="1:18" x14ac:dyDescent="0.3">
      <c r="A97" s="103"/>
      <c r="B97" s="104"/>
      <c r="C97" s="103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3"/>
      <c r="Q97" s="218"/>
      <c r="R97" s="212"/>
    </row>
    <row r="98" spans="1:18" x14ac:dyDescent="0.3">
      <c r="A98" s="103"/>
      <c r="B98" s="104"/>
      <c r="C98" s="103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3"/>
      <c r="Q98" s="218"/>
      <c r="R98" s="212"/>
    </row>
    <row r="99" spans="1:18" x14ac:dyDescent="0.3">
      <c r="A99" s="103"/>
      <c r="B99" s="104"/>
      <c r="C99" s="103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3"/>
      <c r="Q99" s="218"/>
      <c r="R99" s="212"/>
    </row>
    <row r="100" spans="1:18" x14ac:dyDescent="0.3">
      <c r="A100" s="103"/>
      <c r="B100" s="104"/>
      <c r="C100" s="103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3"/>
      <c r="Q100" s="218"/>
      <c r="R100" s="212"/>
    </row>
    <row r="101" spans="1:18" x14ac:dyDescent="0.3">
      <c r="A101" s="103"/>
      <c r="B101" s="104"/>
      <c r="C101" s="103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3"/>
      <c r="Q101" s="218"/>
      <c r="R101" s="212"/>
    </row>
    <row r="102" spans="1:18" x14ac:dyDescent="0.3">
      <c r="A102" s="103"/>
      <c r="B102" s="104"/>
      <c r="C102" s="103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3"/>
      <c r="Q102" s="218"/>
      <c r="R102" s="212"/>
    </row>
    <row r="103" spans="1:18" x14ac:dyDescent="0.3">
      <c r="A103" s="103"/>
      <c r="B103" s="104"/>
      <c r="C103" s="103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3"/>
      <c r="Q103" s="218"/>
      <c r="R103" s="212"/>
    </row>
    <row r="104" spans="1:18" x14ac:dyDescent="0.3">
      <c r="A104" s="103"/>
      <c r="B104" s="104"/>
      <c r="C104" s="103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3"/>
      <c r="Q104" s="218"/>
      <c r="R104" s="212"/>
    </row>
    <row r="105" spans="1:18" x14ac:dyDescent="0.3">
      <c r="A105" s="103"/>
      <c r="B105" s="104"/>
      <c r="C105" s="103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3"/>
      <c r="Q105" s="218"/>
      <c r="R105" s="212"/>
    </row>
    <row r="106" spans="1:18" x14ac:dyDescent="0.3">
      <c r="A106" s="103"/>
      <c r="B106" s="104"/>
      <c r="C106" s="103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3"/>
      <c r="Q106" s="218"/>
      <c r="R106" s="212"/>
    </row>
    <row r="107" spans="1:18" x14ac:dyDescent="0.3">
      <c r="A107" s="103"/>
      <c r="B107" s="104"/>
      <c r="C107" s="103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3"/>
      <c r="Q107" s="218"/>
      <c r="R107" s="212"/>
    </row>
    <row r="108" spans="1:18" x14ac:dyDescent="0.3">
      <c r="A108" s="103"/>
      <c r="B108" s="104"/>
      <c r="C108" s="103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3"/>
      <c r="Q108" s="218"/>
      <c r="R108" s="212"/>
    </row>
    <row r="109" spans="1:18" x14ac:dyDescent="0.3">
      <c r="A109" s="103"/>
      <c r="B109" s="104"/>
      <c r="C109" s="103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3"/>
      <c r="Q109" s="218"/>
      <c r="R109" s="212"/>
    </row>
    <row r="110" spans="1:18" x14ac:dyDescent="0.3">
      <c r="A110" s="103"/>
      <c r="B110" s="104"/>
      <c r="C110" s="103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3"/>
      <c r="Q110" s="218"/>
      <c r="R110" s="212"/>
    </row>
    <row r="111" spans="1:18" x14ac:dyDescent="0.3">
      <c r="A111" s="103"/>
      <c r="B111" s="104"/>
      <c r="C111" s="103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3"/>
      <c r="Q111" s="218"/>
      <c r="R111" s="212"/>
    </row>
    <row r="112" spans="1:18" x14ac:dyDescent="0.3">
      <c r="A112" s="103"/>
      <c r="B112" s="104"/>
      <c r="C112" s="103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3"/>
      <c r="Q112" s="218"/>
      <c r="R112" s="212"/>
    </row>
    <row r="113" spans="1:18" x14ac:dyDescent="0.3">
      <c r="A113" s="103"/>
      <c r="B113" s="104"/>
      <c r="C113" s="103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3"/>
      <c r="Q113" s="218"/>
      <c r="R113" s="212"/>
    </row>
    <row r="114" spans="1:18" x14ac:dyDescent="0.3">
      <c r="A114" s="103"/>
      <c r="B114" s="104"/>
      <c r="C114" s="103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3"/>
      <c r="Q114" s="218"/>
      <c r="R114" s="212"/>
    </row>
    <row r="115" spans="1:18" x14ac:dyDescent="0.3">
      <c r="A115" s="103"/>
      <c r="B115" s="104"/>
      <c r="C115" s="103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3"/>
      <c r="Q115" s="218"/>
      <c r="R115" s="212"/>
    </row>
    <row r="116" spans="1:18" x14ac:dyDescent="0.3">
      <c r="A116" s="103"/>
      <c r="B116" s="104"/>
      <c r="C116" s="103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3"/>
      <c r="Q116" s="218"/>
      <c r="R116" s="212"/>
    </row>
    <row r="117" spans="1:18" x14ac:dyDescent="0.3">
      <c r="A117" s="103"/>
      <c r="B117" s="104"/>
      <c r="C117" s="103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3"/>
      <c r="Q117" s="218"/>
      <c r="R117" s="212"/>
    </row>
    <row r="118" spans="1:18" x14ac:dyDescent="0.3">
      <c r="A118" s="103"/>
      <c r="B118" s="104"/>
      <c r="C118" s="103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3"/>
      <c r="Q118" s="218"/>
      <c r="R118" s="212"/>
    </row>
    <row r="119" spans="1:18" x14ac:dyDescent="0.3">
      <c r="A119" s="103"/>
      <c r="B119" s="104"/>
      <c r="C119" s="103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3"/>
      <c r="Q119" s="218"/>
      <c r="R119" s="212"/>
    </row>
    <row r="120" spans="1:18" x14ac:dyDescent="0.3">
      <c r="A120" s="103"/>
      <c r="B120" s="104"/>
      <c r="C120" s="103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3"/>
      <c r="Q120" s="218"/>
      <c r="R120" s="212"/>
    </row>
    <row r="121" spans="1:18" x14ac:dyDescent="0.3">
      <c r="A121" s="103"/>
      <c r="B121" s="104"/>
      <c r="C121" s="103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3"/>
      <c r="Q121" s="218"/>
      <c r="R121" s="212"/>
    </row>
    <row r="122" spans="1:18" x14ac:dyDescent="0.3">
      <c r="A122" s="103"/>
      <c r="B122" s="104"/>
      <c r="C122" s="103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3"/>
      <c r="Q122" s="218"/>
      <c r="R122" s="212"/>
    </row>
    <row r="123" spans="1:18" x14ac:dyDescent="0.3">
      <c r="A123" s="103"/>
      <c r="B123" s="104"/>
      <c r="C123" s="103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3"/>
      <c r="Q123" s="218"/>
      <c r="R123" s="212"/>
    </row>
    <row r="124" spans="1:18" x14ac:dyDescent="0.3">
      <c r="A124" s="103"/>
      <c r="B124" s="104"/>
      <c r="C124" s="103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3"/>
      <c r="Q124" s="218"/>
      <c r="R124" s="212"/>
    </row>
    <row r="125" spans="1:18" x14ac:dyDescent="0.3">
      <c r="A125" s="103"/>
      <c r="B125" s="104"/>
      <c r="C125" s="103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3"/>
      <c r="Q125" s="218"/>
      <c r="R125" s="212"/>
    </row>
    <row r="126" spans="1:18" x14ac:dyDescent="0.3">
      <c r="A126" s="103"/>
      <c r="B126" s="104"/>
      <c r="C126" s="103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3"/>
      <c r="Q126" s="218"/>
      <c r="R126" s="212"/>
    </row>
    <row r="127" spans="1:18" x14ac:dyDescent="0.3">
      <c r="A127" s="103"/>
      <c r="B127" s="104"/>
      <c r="C127" s="103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3"/>
      <c r="Q127" s="218"/>
      <c r="R127" s="212"/>
    </row>
    <row r="128" spans="1:18" x14ac:dyDescent="0.3">
      <c r="A128" s="103"/>
      <c r="B128" s="104"/>
      <c r="C128" s="103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3"/>
      <c r="Q128" s="218"/>
      <c r="R128" s="212"/>
    </row>
    <row r="129" spans="1:18" x14ac:dyDescent="0.3">
      <c r="A129" s="103"/>
      <c r="B129" s="104"/>
      <c r="C129" s="103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3"/>
      <c r="Q129" s="218"/>
      <c r="R129" s="212"/>
    </row>
    <row r="130" spans="1:18" x14ac:dyDescent="0.3">
      <c r="A130" s="103"/>
      <c r="B130" s="104"/>
      <c r="C130" s="103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3"/>
      <c r="Q130" s="218"/>
      <c r="R130" s="212"/>
    </row>
    <row r="131" spans="1:18" x14ac:dyDescent="0.3">
      <c r="A131" s="103"/>
      <c r="B131" s="104"/>
      <c r="C131" s="103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3"/>
      <c r="Q131" s="218"/>
      <c r="R131" s="212"/>
    </row>
    <row r="132" spans="1:18" x14ac:dyDescent="0.3">
      <c r="A132" s="103"/>
      <c r="B132" s="104"/>
      <c r="C132" s="103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3"/>
      <c r="Q132" s="218"/>
      <c r="R132" s="212"/>
    </row>
    <row r="133" spans="1:18" x14ac:dyDescent="0.3">
      <c r="A133" s="103"/>
      <c r="B133" s="104"/>
      <c r="C133" s="103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3"/>
      <c r="Q133" s="218"/>
      <c r="R133" s="212"/>
    </row>
    <row r="134" spans="1:18" x14ac:dyDescent="0.3">
      <c r="A134" s="103"/>
      <c r="B134" s="104"/>
      <c r="C134" s="103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3"/>
      <c r="Q134" s="218"/>
      <c r="R134" s="212"/>
    </row>
    <row r="135" spans="1:18" x14ac:dyDescent="0.3">
      <c r="A135" s="103"/>
      <c r="B135" s="104"/>
      <c r="C135" s="103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3"/>
      <c r="Q135" s="218"/>
      <c r="R135" s="212"/>
    </row>
    <row r="136" spans="1:18" x14ac:dyDescent="0.3">
      <c r="A136" s="103"/>
      <c r="B136" s="104"/>
      <c r="C136" s="103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3"/>
      <c r="Q136" s="218"/>
      <c r="R136" s="212"/>
    </row>
    <row r="137" spans="1:18" x14ac:dyDescent="0.3">
      <c r="A137" s="103"/>
      <c r="B137" s="104"/>
      <c r="C137" s="103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3"/>
      <c r="Q137" s="218"/>
      <c r="R137" s="212"/>
    </row>
    <row r="138" spans="1:18" x14ac:dyDescent="0.3">
      <c r="A138" s="103"/>
      <c r="B138" s="104"/>
      <c r="C138" s="103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3"/>
      <c r="Q138" s="218"/>
      <c r="R138" s="212"/>
    </row>
    <row r="139" spans="1:18" x14ac:dyDescent="0.3">
      <c r="A139" s="103"/>
      <c r="B139" s="104"/>
      <c r="C139" s="103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3"/>
      <c r="Q139" s="218"/>
      <c r="R139" s="212"/>
    </row>
    <row r="140" spans="1:18" x14ac:dyDescent="0.3">
      <c r="A140" s="103"/>
      <c r="B140" s="104"/>
      <c r="C140" s="103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3"/>
      <c r="Q140" s="218"/>
      <c r="R140" s="212"/>
    </row>
    <row r="141" spans="1:18" x14ac:dyDescent="0.3">
      <c r="A141" s="103"/>
      <c r="B141" s="104"/>
      <c r="C141" s="103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3"/>
      <c r="Q141" s="218"/>
      <c r="R141" s="212"/>
    </row>
    <row r="142" spans="1:18" x14ac:dyDescent="0.3">
      <c r="A142" s="103"/>
      <c r="B142" s="104"/>
      <c r="C142" s="103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3"/>
      <c r="Q142" s="218"/>
      <c r="R142" s="212"/>
    </row>
    <row r="143" spans="1:18" x14ac:dyDescent="0.3">
      <c r="A143" s="103"/>
      <c r="B143" s="104"/>
      <c r="C143" s="103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3"/>
      <c r="Q143" s="218"/>
      <c r="R143" s="212"/>
    </row>
    <row r="144" spans="1:18" x14ac:dyDescent="0.3">
      <c r="A144" s="103"/>
      <c r="B144" s="104"/>
      <c r="C144" s="103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3"/>
      <c r="Q144" s="218"/>
      <c r="R144" s="212"/>
    </row>
    <row r="145" spans="1:18" x14ac:dyDescent="0.3">
      <c r="A145" s="103"/>
      <c r="B145" s="104"/>
      <c r="C145" s="103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3"/>
      <c r="Q145" s="218"/>
      <c r="R145" s="212"/>
    </row>
    <row r="146" spans="1:18" x14ac:dyDescent="0.3">
      <c r="A146" s="103"/>
      <c r="B146" s="104"/>
      <c r="C146" s="103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3"/>
      <c r="Q146" s="218"/>
      <c r="R146" s="212"/>
    </row>
    <row r="147" spans="1:18" x14ac:dyDescent="0.3">
      <c r="A147" s="103"/>
      <c r="B147" s="104"/>
      <c r="C147" s="103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3"/>
      <c r="Q147" s="218"/>
      <c r="R147" s="212"/>
    </row>
    <row r="148" spans="1:18" x14ac:dyDescent="0.3">
      <c r="A148" s="103"/>
      <c r="B148" s="104"/>
      <c r="C148" s="103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3"/>
      <c r="Q148" s="218"/>
      <c r="R148" s="212"/>
    </row>
    <row r="149" spans="1:18" x14ac:dyDescent="0.3">
      <c r="A149" s="103"/>
      <c r="B149" s="104"/>
      <c r="C149" s="103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3"/>
      <c r="Q149" s="218"/>
      <c r="R149" s="212"/>
    </row>
    <row r="150" spans="1:18" x14ac:dyDescent="0.3">
      <c r="A150" s="103"/>
      <c r="B150" s="104"/>
      <c r="C150" s="103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3"/>
      <c r="Q150" s="218"/>
      <c r="R150" s="212"/>
    </row>
    <row r="151" spans="1:18" x14ac:dyDescent="0.3">
      <c r="A151" s="103"/>
      <c r="B151" s="104"/>
      <c r="C151" s="103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3"/>
      <c r="Q151" s="218"/>
      <c r="R151" s="212"/>
    </row>
    <row r="152" spans="1:18" x14ac:dyDescent="0.3">
      <c r="A152" s="103"/>
      <c r="B152" s="104"/>
      <c r="C152" s="103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3"/>
      <c r="Q152" s="218"/>
      <c r="R152" s="212"/>
    </row>
    <row r="153" spans="1:18" x14ac:dyDescent="0.3">
      <c r="A153" s="103"/>
      <c r="B153" s="104"/>
      <c r="C153" s="103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3"/>
      <c r="Q153" s="218"/>
      <c r="R153" s="212"/>
    </row>
    <row r="154" spans="1:18" x14ac:dyDescent="0.3">
      <c r="A154" s="103"/>
      <c r="B154" s="104"/>
      <c r="C154" s="103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3"/>
      <c r="Q154" s="218"/>
      <c r="R154" s="212"/>
    </row>
    <row r="155" spans="1:18" x14ac:dyDescent="0.3">
      <c r="A155" s="103"/>
      <c r="B155" s="104"/>
      <c r="C155" s="103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3"/>
      <c r="Q155" s="218"/>
      <c r="R155" s="212"/>
    </row>
    <row r="156" spans="1:18" x14ac:dyDescent="0.3">
      <c r="A156" s="103"/>
      <c r="B156" s="104"/>
      <c r="C156" s="103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3"/>
      <c r="Q156" s="218"/>
      <c r="R156" s="212"/>
    </row>
    <row r="157" spans="1:18" x14ac:dyDescent="0.3">
      <c r="A157" s="103"/>
      <c r="B157" s="104"/>
      <c r="C157" s="103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3"/>
      <c r="Q157" s="218"/>
      <c r="R157" s="212"/>
    </row>
    <row r="158" spans="1:18" x14ac:dyDescent="0.3">
      <c r="A158" s="103"/>
      <c r="B158" s="104"/>
      <c r="C158" s="103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3"/>
      <c r="Q158" s="218"/>
      <c r="R158" s="212"/>
    </row>
    <row r="159" spans="1:18" x14ac:dyDescent="0.3">
      <c r="A159" s="103"/>
      <c r="B159" s="104"/>
      <c r="C159" s="103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3"/>
      <c r="Q159" s="218"/>
      <c r="R159" s="212"/>
    </row>
    <row r="160" spans="1:18" x14ac:dyDescent="0.3">
      <c r="A160" s="103"/>
      <c r="B160" s="104"/>
      <c r="C160" s="103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3"/>
      <c r="Q160" s="218"/>
      <c r="R160" s="212"/>
    </row>
    <row r="161" spans="1:18" x14ac:dyDescent="0.3">
      <c r="A161" s="103"/>
      <c r="B161" s="104"/>
      <c r="C161" s="103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3"/>
      <c r="Q161" s="218"/>
      <c r="R161" s="212"/>
    </row>
    <row r="162" spans="1:18" x14ac:dyDescent="0.3">
      <c r="A162" s="103"/>
      <c r="B162" s="104"/>
      <c r="C162" s="103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3"/>
      <c r="Q162" s="218"/>
      <c r="R162" s="212"/>
    </row>
    <row r="163" spans="1:18" x14ac:dyDescent="0.3">
      <c r="A163" s="103"/>
      <c r="B163" s="104"/>
      <c r="C163" s="103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3"/>
      <c r="Q163" s="218"/>
      <c r="R163" s="212"/>
    </row>
    <row r="164" spans="1:18" x14ac:dyDescent="0.3">
      <c r="A164" s="103"/>
      <c r="B164" s="104"/>
      <c r="C164" s="103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3"/>
      <c r="Q164" s="218"/>
      <c r="R164" s="212"/>
    </row>
    <row r="165" spans="1:18" x14ac:dyDescent="0.3">
      <c r="A165" s="103"/>
      <c r="B165" s="104"/>
      <c r="C165" s="103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3"/>
      <c r="Q165" s="218"/>
      <c r="R165" s="212"/>
    </row>
    <row r="166" spans="1:18" x14ac:dyDescent="0.3">
      <c r="A166" s="103"/>
      <c r="B166" s="104"/>
      <c r="C166" s="103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3"/>
      <c r="Q166" s="218"/>
      <c r="R166" s="212"/>
    </row>
    <row r="167" spans="1:18" x14ac:dyDescent="0.3">
      <c r="A167" s="103"/>
      <c r="B167" s="104"/>
      <c r="C167" s="103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3"/>
      <c r="Q167" s="218"/>
      <c r="R167" s="212"/>
    </row>
    <row r="168" spans="1:18" x14ac:dyDescent="0.3">
      <c r="A168" s="103"/>
      <c r="B168" s="104"/>
      <c r="C168" s="103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3"/>
      <c r="Q168" s="218"/>
      <c r="R168" s="212"/>
    </row>
    <row r="169" spans="1:18" x14ac:dyDescent="0.3">
      <c r="A169" s="103"/>
      <c r="B169" s="104"/>
      <c r="C169" s="103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3"/>
      <c r="Q169" s="218"/>
      <c r="R169" s="212"/>
    </row>
    <row r="170" spans="1:18" x14ac:dyDescent="0.3">
      <c r="A170" s="103"/>
      <c r="B170" s="104"/>
      <c r="C170" s="103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3"/>
      <c r="Q170" s="218"/>
      <c r="R170" s="212"/>
    </row>
    <row r="171" spans="1:18" x14ac:dyDescent="0.3">
      <c r="A171" s="103"/>
      <c r="B171" s="104"/>
      <c r="C171" s="103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3"/>
      <c r="Q171" s="218"/>
      <c r="R171" s="212"/>
    </row>
    <row r="172" spans="1:18" x14ac:dyDescent="0.3">
      <c r="A172" s="103"/>
      <c r="B172" s="104"/>
      <c r="C172" s="103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3"/>
      <c r="Q172" s="218"/>
      <c r="R172" s="212"/>
    </row>
    <row r="173" spans="1:18" x14ac:dyDescent="0.3">
      <c r="A173" s="103"/>
      <c r="B173" s="104"/>
      <c r="C173" s="103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3"/>
      <c r="Q173" s="218"/>
      <c r="R173" s="212"/>
    </row>
    <row r="174" spans="1:18" x14ac:dyDescent="0.3">
      <c r="A174" s="103"/>
      <c r="B174" s="104"/>
      <c r="C174" s="103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3"/>
      <c r="Q174" s="218"/>
      <c r="R174" s="212"/>
    </row>
    <row r="175" spans="1:18" x14ac:dyDescent="0.3">
      <c r="A175" s="103"/>
      <c r="B175" s="104"/>
      <c r="C175" s="103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3"/>
      <c r="Q175" s="218"/>
      <c r="R175" s="212"/>
    </row>
    <row r="176" spans="1:18" x14ac:dyDescent="0.3">
      <c r="A176" s="103"/>
      <c r="B176" s="104"/>
      <c r="C176" s="103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3"/>
      <c r="Q176" s="218"/>
      <c r="R176" s="212"/>
    </row>
    <row r="177" spans="1:18" x14ac:dyDescent="0.3">
      <c r="A177" s="103"/>
      <c r="B177" s="104"/>
      <c r="C177" s="103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3"/>
      <c r="Q177" s="218"/>
      <c r="R177" s="212"/>
    </row>
    <row r="178" spans="1:18" x14ac:dyDescent="0.3">
      <c r="A178" s="103"/>
      <c r="B178" s="104"/>
      <c r="C178" s="103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3"/>
      <c r="Q178" s="218"/>
      <c r="R178" s="212"/>
    </row>
    <row r="179" spans="1:18" x14ac:dyDescent="0.3">
      <c r="A179" s="103"/>
      <c r="B179" s="104"/>
      <c r="C179" s="103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3"/>
      <c r="Q179" s="218"/>
      <c r="R179" s="212"/>
    </row>
    <row r="180" spans="1:18" x14ac:dyDescent="0.3">
      <c r="A180" s="103"/>
      <c r="B180" s="104"/>
      <c r="C180" s="103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3"/>
      <c r="Q180" s="218"/>
      <c r="R180" s="212"/>
    </row>
    <row r="181" spans="1:18" x14ac:dyDescent="0.3">
      <c r="A181" s="103"/>
      <c r="B181" s="104"/>
      <c r="C181" s="103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3"/>
      <c r="Q181" s="218"/>
      <c r="R181" s="212"/>
    </row>
    <row r="182" spans="1:18" x14ac:dyDescent="0.3">
      <c r="A182" s="103"/>
      <c r="B182" s="104"/>
      <c r="C182" s="103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3"/>
      <c r="Q182" s="218"/>
      <c r="R182" s="212"/>
    </row>
    <row r="183" spans="1:18" x14ac:dyDescent="0.3">
      <c r="A183" s="103"/>
      <c r="B183" s="104"/>
      <c r="C183" s="103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3"/>
      <c r="Q183" s="218"/>
      <c r="R183" s="212"/>
    </row>
    <row r="184" spans="1:18" x14ac:dyDescent="0.3">
      <c r="A184" s="103"/>
      <c r="B184" s="104"/>
      <c r="C184" s="103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3"/>
      <c r="Q184" s="218"/>
      <c r="R184" s="212"/>
    </row>
    <row r="185" spans="1:18" x14ac:dyDescent="0.3">
      <c r="A185" s="103"/>
      <c r="B185" s="104"/>
      <c r="C185" s="103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3"/>
      <c r="Q185" s="218"/>
      <c r="R185" s="212"/>
    </row>
    <row r="186" spans="1:18" x14ac:dyDescent="0.3">
      <c r="A186" s="103"/>
      <c r="B186" s="104"/>
      <c r="C186" s="103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3"/>
      <c r="Q186" s="218"/>
      <c r="R186" s="212"/>
    </row>
    <row r="187" spans="1:18" x14ac:dyDescent="0.3">
      <c r="A187" s="103"/>
      <c r="B187" s="104"/>
      <c r="C187" s="103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3"/>
      <c r="Q187" s="218"/>
      <c r="R187" s="212"/>
    </row>
    <row r="188" spans="1:18" x14ac:dyDescent="0.3">
      <c r="A188" s="103"/>
      <c r="B188" s="104"/>
      <c r="C188" s="103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3"/>
      <c r="Q188" s="218"/>
      <c r="R188" s="212"/>
    </row>
    <row r="189" spans="1:18" x14ac:dyDescent="0.3">
      <c r="A189" s="103"/>
      <c r="B189" s="104"/>
      <c r="C189" s="103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3"/>
      <c r="Q189" s="218"/>
      <c r="R189" s="212"/>
    </row>
    <row r="190" spans="1:18" x14ac:dyDescent="0.3">
      <c r="A190" s="103"/>
      <c r="B190" s="104"/>
      <c r="C190" s="103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3"/>
      <c r="Q190" s="218"/>
      <c r="R190" s="212"/>
    </row>
    <row r="191" spans="1:18" x14ac:dyDescent="0.3">
      <c r="A191" s="103"/>
      <c r="B191" s="104"/>
      <c r="C191" s="103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3"/>
      <c r="Q191" s="218"/>
      <c r="R191" s="212"/>
    </row>
    <row r="192" spans="1:18" x14ac:dyDescent="0.3">
      <c r="A192" s="103"/>
      <c r="B192" s="104"/>
      <c r="C192" s="103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3"/>
      <c r="Q192" s="218"/>
      <c r="R192" s="212"/>
    </row>
    <row r="193" spans="1:18" x14ac:dyDescent="0.3">
      <c r="A193" s="103"/>
      <c r="B193" s="104"/>
      <c r="C193" s="103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3"/>
      <c r="Q193" s="218"/>
      <c r="R193" s="212"/>
    </row>
    <row r="194" spans="1:18" x14ac:dyDescent="0.3">
      <c r="A194" s="103"/>
      <c r="B194" s="104"/>
      <c r="C194" s="103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3"/>
      <c r="Q194" s="218"/>
      <c r="R194" s="212"/>
    </row>
    <row r="195" spans="1:18" x14ac:dyDescent="0.3">
      <c r="A195" s="103"/>
      <c r="B195" s="104"/>
      <c r="C195" s="103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3"/>
      <c r="Q195" s="218"/>
      <c r="R195" s="212"/>
    </row>
    <row r="196" spans="1:18" x14ac:dyDescent="0.3">
      <c r="A196" s="103"/>
      <c r="B196" s="104"/>
      <c r="C196" s="103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3"/>
      <c r="Q196" s="218"/>
      <c r="R196" s="212"/>
    </row>
    <row r="197" spans="1:18" x14ac:dyDescent="0.3">
      <c r="A197" s="103"/>
      <c r="B197" s="104"/>
      <c r="C197" s="103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3"/>
      <c r="Q197" s="218"/>
      <c r="R197" s="212"/>
    </row>
    <row r="198" spans="1:18" x14ac:dyDescent="0.3">
      <c r="A198" s="103"/>
      <c r="B198" s="104"/>
      <c r="C198" s="103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3"/>
      <c r="Q198" s="218"/>
      <c r="R198" s="212"/>
    </row>
    <row r="199" spans="1:18" x14ac:dyDescent="0.3">
      <c r="A199" s="103"/>
      <c r="B199" s="104"/>
      <c r="C199" s="103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3"/>
      <c r="Q199" s="218"/>
      <c r="R199" s="212"/>
    </row>
    <row r="200" spans="1:18" x14ac:dyDescent="0.3">
      <c r="A200" s="103"/>
      <c r="B200" s="104"/>
      <c r="C200" s="103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3"/>
      <c r="Q200" s="218"/>
      <c r="R200" s="212"/>
    </row>
    <row r="201" spans="1:18" x14ac:dyDescent="0.3">
      <c r="A201" s="103"/>
      <c r="B201" s="104"/>
      <c r="C201" s="103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3"/>
      <c r="Q201" s="218"/>
      <c r="R201" s="212"/>
    </row>
    <row r="202" spans="1:18" x14ac:dyDescent="0.3">
      <c r="A202" s="103"/>
      <c r="B202" s="104"/>
      <c r="C202" s="103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3"/>
      <c r="Q202" s="218"/>
      <c r="R202" s="212"/>
    </row>
    <row r="203" spans="1:18" x14ac:dyDescent="0.3">
      <c r="A203" s="103"/>
      <c r="B203" s="104"/>
      <c r="C203" s="103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3"/>
      <c r="Q203" s="218"/>
      <c r="R203" s="212"/>
    </row>
    <row r="204" spans="1:18" x14ac:dyDescent="0.3">
      <c r="A204" s="103"/>
      <c r="B204" s="104"/>
      <c r="C204" s="103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3"/>
      <c r="Q204" s="218"/>
      <c r="R204" s="212"/>
    </row>
    <row r="205" spans="1:18" x14ac:dyDescent="0.3">
      <c r="A205" s="103"/>
      <c r="B205" s="104"/>
      <c r="C205" s="103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3"/>
      <c r="Q205" s="218"/>
      <c r="R205" s="212"/>
    </row>
    <row r="206" spans="1:18" x14ac:dyDescent="0.3">
      <c r="A206" s="103"/>
      <c r="B206" s="104"/>
      <c r="C206" s="103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3"/>
      <c r="Q206" s="218"/>
      <c r="R206" s="212"/>
    </row>
    <row r="207" spans="1:18" x14ac:dyDescent="0.3">
      <c r="A207" s="103"/>
      <c r="B207" s="104"/>
      <c r="C207" s="103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3"/>
      <c r="Q207" s="218"/>
      <c r="R207" s="212"/>
    </row>
    <row r="208" spans="1:18" x14ac:dyDescent="0.3">
      <c r="A208" s="103"/>
      <c r="B208" s="104"/>
      <c r="C208" s="103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3"/>
      <c r="Q208" s="218"/>
      <c r="R208" s="212"/>
    </row>
    <row r="209" spans="1:18" x14ac:dyDescent="0.3">
      <c r="A209" s="103"/>
      <c r="B209" s="104"/>
      <c r="C209" s="103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3"/>
      <c r="Q209" s="218"/>
      <c r="R209" s="212"/>
    </row>
    <row r="210" spans="1:18" x14ac:dyDescent="0.3">
      <c r="A210" s="103"/>
      <c r="B210" s="104"/>
      <c r="C210" s="103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3"/>
      <c r="Q210" s="218"/>
      <c r="R210" s="212"/>
    </row>
    <row r="211" spans="1:18" x14ac:dyDescent="0.3">
      <c r="A211" s="103"/>
      <c r="B211" s="104"/>
      <c r="C211" s="103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3"/>
      <c r="Q211" s="218"/>
      <c r="R211" s="212"/>
    </row>
    <row r="212" spans="1:18" x14ac:dyDescent="0.3">
      <c r="A212" s="103"/>
      <c r="B212" s="104"/>
      <c r="C212" s="103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3"/>
      <c r="Q212" s="218"/>
      <c r="R212" s="212"/>
    </row>
    <row r="213" spans="1:18" x14ac:dyDescent="0.3">
      <c r="A213" s="103"/>
      <c r="B213" s="104"/>
      <c r="C213" s="103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3"/>
      <c r="Q213" s="218"/>
      <c r="R213" s="212"/>
    </row>
    <row r="214" spans="1:18" x14ac:dyDescent="0.3">
      <c r="A214" s="103"/>
      <c r="B214" s="104"/>
      <c r="C214" s="103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3"/>
      <c r="Q214" s="218"/>
      <c r="R214" s="212"/>
    </row>
    <row r="215" spans="1:18" x14ac:dyDescent="0.3">
      <c r="A215" s="103"/>
      <c r="B215" s="104"/>
      <c r="C215" s="103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3"/>
      <c r="Q215" s="218"/>
      <c r="R215" s="212"/>
    </row>
    <row r="216" spans="1:18" x14ac:dyDescent="0.3">
      <c r="A216" s="103"/>
      <c r="B216" s="104"/>
      <c r="C216" s="103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3"/>
      <c r="Q216" s="218"/>
      <c r="R216" s="212"/>
    </row>
    <row r="217" spans="1:18" x14ac:dyDescent="0.3">
      <c r="A217" s="103"/>
      <c r="B217" s="104"/>
      <c r="C217" s="103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3"/>
      <c r="Q217" s="218"/>
      <c r="R217" s="212"/>
    </row>
    <row r="218" spans="1:18" x14ac:dyDescent="0.3">
      <c r="A218" s="103"/>
      <c r="B218" s="104"/>
      <c r="C218" s="103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3"/>
      <c r="Q218" s="218"/>
      <c r="R218" s="212"/>
    </row>
    <row r="219" spans="1:18" x14ac:dyDescent="0.3">
      <c r="A219" s="103"/>
      <c r="B219" s="104"/>
      <c r="C219" s="103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3"/>
      <c r="Q219" s="218"/>
      <c r="R219" s="212"/>
    </row>
    <row r="220" spans="1:18" x14ac:dyDescent="0.3">
      <c r="A220" s="103"/>
      <c r="B220" s="104"/>
      <c r="C220" s="103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3"/>
      <c r="Q220" s="218"/>
      <c r="R220" s="212"/>
    </row>
    <row r="221" spans="1:18" x14ac:dyDescent="0.3">
      <c r="A221" s="103"/>
      <c r="B221" s="104"/>
      <c r="C221" s="103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3"/>
      <c r="Q221" s="218"/>
      <c r="R221" s="212"/>
    </row>
    <row r="222" spans="1:18" x14ac:dyDescent="0.3">
      <c r="A222" s="103"/>
      <c r="B222" s="104"/>
      <c r="C222" s="103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3"/>
      <c r="Q222" s="218"/>
      <c r="R222" s="212"/>
    </row>
    <row r="223" spans="1:18" x14ac:dyDescent="0.3">
      <c r="A223" s="103"/>
      <c r="B223" s="104"/>
      <c r="C223" s="103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3"/>
      <c r="Q223" s="218"/>
      <c r="R223" s="212"/>
    </row>
    <row r="224" spans="1:18" x14ac:dyDescent="0.3">
      <c r="A224" s="103"/>
      <c r="B224" s="104"/>
      <c r="C224" s="103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3"/>
      <c r="Q224" s="218"/>
      <c r="R224" s="212"/>
    </row>
    <row r="225" spans="1:18" x14ac:dyDescent="0.3">
      <c r="A225" s="103"/>
      <c r="B225" s="104"/>
      <c r="C225" s="103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3"/>
      <c r="Q225" s="218"/>
      <c r="R225" s="212"/>
    </row>
    <row r="226" spans="1:18" x14ac:dyDescent="0.3">
      <c r="A226" s="103"/>
      <c r="B226" s="104"/>
      <c r="C226" s="103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3"/>
      <c r="Q226" s="218"/>
      <c r="R226" s="212"/>
    </row>
    <row r="227" spans="1:18" x14ac:dyDescent="0.3">
      <c r="A227" s="103"/>
      <c r="B227" s="104"/>
      <c r="C227" s="103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3"/>
      <c r="Q227" s="218"/>
      <c r="R227" s="212"/>
    </row>
    <row r="228" spans="1:18" x14ac:dyDescent="0.3">
      <c r="A228" s="103"/>
      <c r="B228" s="104"/>
      <c r="C228" s="103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3"/>
      <c r="Q228" s="218"/>
      <c r="R228" s="212"/>
    </row>
    <row r="229" spans="1:18" x14ac:dyDescent="0.3">
      <c r="A229" s="103"/>
      <c r="B229" s="104"/>
      <c r="C229" s="103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3"/>
      <c r="Q229" s="218"/>
      <c r="R229" s="212"/>
    </row>
    <row r="230" spans="1:18" x14ac:dyDescent="0.3">
      <c r="A230" s="103"/>
      <c r="B230" s="104"/>
      <c r="C230" s="103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3"/>
      <c r="Q230" s="218"/>
      <c r="R230" s="212"/>
    </row>
    <row r="231" spans="1:18" x14ac:dyDescent="0.3">
      <c r="A231" s="103"/>
      <c r="B231" s="104"/>
      <c r="C231" s="103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3"/>
      <c r="Q231" s="218"/>
      <c r="R231" s="212"/>
    </row>
    <row r="232" spans="1:18" x14ac:dyDescent="0.3">
      <c r="A232" s="103"/>
      <c r="B232" s="104"/>
      <c r="C232" s="103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3"/>
      <c r="Q232" s="218"/>
      <c r="R232" s="212"/>
    </row>
    <row r="233" spans="1:18" x14ac:dyDescent="0.3">
      <c r="A233" s="103"/>
      <c r="B233" s="104"/>
      <c r="C233" s="103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3"/>
      <c r="Q233" s="218"/>
      <c r="R233" s="212"/>
    </row>
    <row r="234" spans="1:18" x14ac:dyDescent="0.3">
      <c r="A234" s="103"/>
      <c r="B234" s="104"/>
      <c r="C234" s="103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3"/>
      <c r="Q234" s="218"/>
      <c r="R234" s="212"/>
    </row>
    <row r="235" spans="1:18" x14ac:dyDescent="0.3">
      <c r="A235" s="103"/>
      <c r="B235" s="104"/>
      <c r="C235" s="103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3"/>
      <c r="Q235" s="218"/>
      <c r="R235" s="212"/>
    </row>
    <row r="236" spans="1:18" x14ac:dyDescent="0.3">
      <c r="A236" s="103"/>
      <c r="B236" s="104"/>
      <c r="C236" s="103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3"/>
      <c r="Q236" s="218"/>
      <c r="R236" s="212"/>
    </row>
    <row r="237" spans="1:18" x14ac:dyDescent="0.3">
      <c r="A237" s="103"/>
      <c r="B237" s="104"/>
      <c r="C237" s="103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3"/>
      <c r="Q237" s="218"/>
      <c r="R237" s="212"/>
    </row>
    <row r="238" spans="1:18" x14ac:dyDescent="0.3">
      <c r="A238" s="103"/>
      <c r="B238" s="104"/>
      <c r="C238" s="103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3"/>
      <c r="Q238" s="218"/>
      <c r="R238" s="212"/>
    </row>
    <row r="239" spans="1:18" x14ac:dyDescent="0.3">
      <c r="A239" s="103"/>
      <c r="B239" s="104"/>
      <c r="C239" s="103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3"/>
      <c r="Q239" s="218"/>
      <c r="R239" s="212"/>
    </row>
    <row r="240" spans="1:18" x14ac:dyDescent="0.3">
      <c r="A240" s="103"/>
      <c r="B240" s="104"/>
      <c r="C240" s="103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3"/>
      <c r="Q240" s="218"/>
      <c r="R240" s="212"/>
    </row>
    <row r="241" spans="1:18" x14ac:dyDescent="0.3">
      <c r="A241" s="103"/>
      <c r="B241" s="104"/>
      <c r="C241" s="103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3"/>
      <c r="Q241" s="218"/>
      <c r="R241" s="212"/>
    </row>
    <row r="242" spans="1:18" x14ac:dyDescent="0.3">
      <c r="A242" s="103"/>
      <c r="B242" s="104"/>
      <c r="C242" s="103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3"/>
      <c r="Q242" s="218"/>
      <c r="R242" s="212"/>
    </row>
    <row r="243" spans="1:18" x14ac:dyDescent="0.3">
      <c r="A243" s="103"/>
      <c r="B243" s="104"/>
      <c r="C243" s="103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3"/>
      <c r="Q243" s="218"/>
      <c r="R243" s="212"/>
    </row>
    <row r="244" spans="1:18" x14ac:dyDescent="0.3">
      <c r="A244" s="103"/>
      <c r="B244" s="104"/>
      <c r="C244" s="103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3"/>
      <c r="Q244" s="218"/>
      <c r="R244" s="212"/>
    </row>
    <row r="245" spans="1:18" x14ac:dyDescent="0.3">
      <c r="A245" s="103"/>
      <c r="B245" s="104"/>
      <c r="C245" s="103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3"/>
      <c r="Q245" s="218"/>
      <c r="R245" s="212"/>
    </row>
    <row r="246" spans="1:18" x14ac:dyDescent="0.3">
      <c r="A246" s="103"/>
      <c r="B246" s="104"/>
      <c r="C246" s="103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3"/>
      <c r="Q246" s="218"/>
      <c r="R246" s="212"/>
    </row>
    <row r="247" spans="1:18" x14ac:dyDescent="0.3">
      <c r="A247" s="103"/>
      <c r="B247" s="104"/>
      <c r="C247" s="103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3"/>
      <c r="Q247" s="218"/>
      <c r="R247" s="212"/>
    </row>
    <row r="248" spans="1:18" x14ac:dyDescent="0.3">
      <c r="A248" s="103"/>
      <c r="B248" s="104"/>
      <c r="C248" s="103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3"/>
      <c r="Q248" s="218"/>
      <c r="R248" s="212"/>
    </row>
    <row r="249" spans="1:18" x14ac:dyDescent="0.3">
      <c r="A249" s="103"/>
      <c r="B249" s="104"/>
      <c r="C249" s="103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3"/>
      <c r="Q249" s="218"/>
      <c r="R249" s="212"/>
    </row>
    <row r="250" spans="1:18" x14ac:dyDescent="0.3">
      <c r="A250" s="103"/>
      <c r="B250" s="104"/>
      <c r="C250" s="103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3"/>
      <c r="Q250" s="218"/>
      <c r="R250" s="212"/>
    </row>
    <row r="251" spans="1:18" x14ac:dyDescent="0.3">
      <c r="A251" s="103"/>
      <c r="B251" s="104"/>
      <c r="C251" s="103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3"/>
      <c r="Q251" s="218"/>
      <c r="R251" s="212"/>
    </row>
    <row r="252" spans="1:18" x14ac:dyDescent="0.3">
      <c r="A252" s="103"/>
      <c r="B252" s="104"/>
      <c r="C252" s="103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3"/>
      <c r="Q252" s="218"/>
      <c r="R252" s="212"/>
    </row>
    <row r="253" spans="1:18" x14ac:dyDescent="0.3">
      <c r="A253" s="103"/>
      <c r="B253" s="104"/>
      <c r="C253" s="103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3"/>
      <c r="Q253" s="218"/>
      <c r="R253" s="212"/>
    </row>
    <row r="254" spans="1:18" x14ac:dyDescent="0.3">
      <c r="A254" s="103"/>
      <c r="B254" s="104"/>
      <c r="C254" s="103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3"/>
      <c r="Q254" s="218"/>
      <c r="R254" s="212"/>
    </row>
    <row r="255" spans="1:18" x14ac:dyDescent="0.3">
      <c r="A255" s="103"/>
      <c r="B255" s="104"/>
      <c r="C255" s="103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3"/>
      <c r="Q255" s="218"/>
      <c r="R255" s="212"/>
    </row>
    <row r="256" spans="1:18" x14ac:dyDescent="0.3">
      <c r="A256" s="103"/>
      <c r="B256" s="104"/>
      <c r="C256" s="103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3"/>
      <c r="Q256" s="218"/>
      <c r="R256" s="212"/>
    </row>
    <row r="257" spans="1:18" x14ac:dyDescent="0.3">
      <c r="A257" s="103"/>
      <c r="B257" s="104"/>
      <c r="C257" s="103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3"/>
      <c r="Q257" s="218"/>
      <c r="R257" s="212"/>
    </row>
    <row r="258" spans="1:18" x14ac:dyDescent="0.3">
      <c r="A258" s="103"/>
      <c r="B258" s="104"/>
      <c r="C258" s="103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3"/>
      <c r="Q258" s="218"/>
      <c r="R258" s="212"/>
    </row>
    <row r="259" spans="1:18" x14ac:dyDescent="0.3">
      <c r="A259" s="103"/>
      <c r="B259" s="104"/>
      <c r="C259" s="103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3"/>
      <c r="Q259" s="218"/>
      <c r="R259" s="212"/>
    </row>
    <row r="260" spans="1:18" x14ac:dyDescent="0.3">
      <c r="A260" s="103"/>
      <c r="B260" s="104"/>
      <c r="C260" s="103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3"/>
      <c r="Q260" s="218"/>
      <c r="R260" s="212"/>
    </row>
    <row r="261" spans="1:18" x14ac:dyDescent="0.3">
      <c r="A261" s="103"/>
      <c r="B261" s="104"/>
      <c r="C261" s="103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3"/>
      <c r="Q261" s="218"/>
      <c r="R261" s="212"/>
    </row>
    <row r="262" spans="1:18" x14ac:dyDescent="0.3">
      <c r="A262" s="103"/>
      <c r="B262" s="104"/>
      <c r="C262" s="103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3"/>
      <c r="Q262" s="218"/>
      <c r="R262" s="212"/>
    </row>
    <row r="263" spans="1:18" x14ac:dyDescent="0.3">
      <c r="A263" s="103"/>
      <c r="B263" s="104"/>
      <c r="C263" s="103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3"/>
      <c r="Q263" s="218"/>
      <c r="R263" s="212"/>
    </row>
    <row r="264" spans="1:18" x14ac:dyDescent="0.3">
      <c r="A264" s="103"/>
      <c r="B264" s="104"/>
      <c r="C264" s="103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3"/>
      <c r="Q264" s="218"/>
      <c r="R264" s="212"/>
    </row>
    <row r="265" spans="1:18" x14ac:dyDescent="0.3">
      <c r="A265" s="103"/>
      <c r="B265" s="104"/>
      <c r="C265" s="103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3"/>
      <c r="Q265" s="218"/>
      <c r="R265" s="212"/>
    </row>
    <row r="266" spans="1:18" x14ac:dyDescent="0.3">
      <c r="A266" s="103"/>
      <c r="B266" s="104"/>
      <c r="C266" s="103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3"/>
      <c r="Q266" s="218"/>
      <c r="R266" s="212"/>
    </row>
    <row r="267" spans="1:18" x14ac:dyDescent="0.3">
      <c r="A267" s="103"/>
      <c r="B267" s="104"/>
      <c r="C267" s="103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3"/>
      <c r="Q267" s="218"/>
      <c r="R267" s="212"/>
    </row>
    <row r="268" spans="1:18" x14ac:dyDescent="0.3">
      <c r="A268" s="103"/>
      <c r="B268" s="104"/>
      <c r="C268" s="103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3"/>
      <c r="Q268" s="218"/>
      <c r="R268" s="212"/>
    </row>
    <row r="269" spans="1:18" x14ac:dyDescent="0.3">
      <c r="A269" s="103"/>
      <c r="B269" s="104"/>
      <c r="C269" s="103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3"/>
      <c r="Q269" s="218"/>
      <c r="R269" s="212"/>
    </row>
    <row r="270" spans="1:18" x14ac:dyDescent="0.3">
      <c r="A270" s="103"/>
      <c r="B270" s="104"/>
      <c r="C270" s="103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3"/>
      <c r="Q270" s="218"/>
      <c r="R270" s="212"/>
    </row>
    <row r="271" spans="1:18" x14ac:dyDescent="0.3">
      <c r="A271" s="103"/>
      <c r="B271" s="104"/>
      <c r="C271" s="103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3"/>
      <c r="Q271" s="218"/>
      <c r="R271" s="212"/>
    </row>
    <row r="272" spans="1:18" x14ac:dyDescent="0.3">
      <c r="A272" s="103"/>
      <c r="B272" s="104"/>
      <c r="C272" s="103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3"/>
      <c r="Q272" s="218"/>
      <c r="R272" s="212"/>
    </row>
    <row r="273" spans="1:18" x14ac:dyDescent="0.3">
      <c r="A273" s="103"/>
      <c r="B273" s="104"/>
      <c r="C273" s="103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3"/>
      <c r="Q273" s="218"/>
      <c r="R273" s="212"/>
    </row>
    <row r="274" spans="1:18" x14ac:dyDescent="0.3">
      <c r="A274" s="103"/>
      <c r="B274" s="104"/>
      <c r="C274" s="103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3"/>
      <c r="Q274" s="218"/>
      <c r="R274" s="212"/>
    </row>
    <row r="275" spans="1:18" x14ac:dyDescent="0.3">
      <c r="A275" s="103"/>
      <c r="B275" s="104"/>
      <c r="C275" s="103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3"/>
      <c r="Q275" s="218"/>
      <c r="R275" s="212"/>
    </row>
    <row r="276" spans="1:18" x14ac:dyDescent="0.3">
      <c r="A276" s="103"/>
      <c r="B276" s="104"/>
      <c r="C276" s="103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3"/>
      <c r="Q276" s="218"/>
      <c r="R276" s="212"/>
    </row>
    <row r="277" spans="1:18" x14ac:dyDescent="0.3">
      <c r="A277" s="103"/>
      <c r="B277" s="104"/>
      <c r="C277" s="103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3"/>
      <c r="Q277" s="218"/>
      <c r="R277" s="212"/>
    </row>
    <row r="278" spans="1:18" x14ac:dyDescent="0.3">
      <c r="A278" s="103"/>
      <c r="B278" s="104"/>
      <c r="C278" s="103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3"/>
      <c r="Q278" s="218"/>
      <c r="R278" s="212"/>
    </row>
    <row r="279" spans="1:18" x14ac:dyDescent="0.3">
      <c r="A279" s="103"/>
      <c r="B279" s="104"/>
      <c r="C279" s="103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3"/>
      <c r="Q279" s="218"/>
      <c r="R279" s="212"/>
    </row>
    <row r="280" spans="1:18" x14ac:dyDescent="0.3">
      <c r="A280" s="103"/>
      <c r="B280" s="104"/>
      <c r="C280" s="103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3"/>
      <c r="Q280" s="218"/>
      <c r="R280" s="212"/>
    </row>
    <row r="281" spans="1:18" x14ac:dyDescent="0.3">
      <c r="A281" s="103"/>
      <c r="B281" s="104"/>
      <c r="C281" s="103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3"/>
      <c r="Q281" s="218"/>
      <c r="R281" s="212"/>
    </row>
    <row r="282" spans="1:18" x14ac:dyDescent="0.3">
      <c r="A282" s="103"/>
      <c r="B282" s="104"/>
      <c r="C282" s="103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3"/>
      <c r="Q282" s="218"/>
      <c r="R282" s="212"/>
    </row>
    <row r="283" spans="1:18" x14ac:dyDescent="0.3">
      <c r="A283" s="103"/>
      <c r="B283" s="104"/>
      <c r="C283" s="103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3"/>
      <c r="Q283" s="218"/>
      <c r="R283" s="212"/>
    </row>
    <row r="284" spans="1:18" x14ac:dyDescent="0.3">
      <c r="A284" s="103"/>
      <c r="B284" s="104"/>
      <c r="C284" s="103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3"/>
      <c r="Q284" s="218"/>
      <c r="R284" s="212"/>
    </row>
    <row r="285" spans="1:18" x14ac:dyDescent="0.3">
      <c r="A285" s="103"/>
      <c r="B285" s="104"/>
      <c r="C285" s="103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3"/>
      <c r="Q285" s="218"/>
      <c r="R285" s="212"/>
    </row>
    <row r="286" spans="1:18" x14ac:dyDescent="0.3">
      <c r="A286" s="103"/>
      <c r="B286" s="104"/>
      <c r="C286" s="103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3"/>
      <c r="Q286" s="218"/>
      <c r="R286" s="212"/>
    </row>
    <row r="287" spans="1:18" x14ac:dyDescent="0.3">
      <c r="A287" s="103"/>
      <c r="B287" s="104"/>
      <c r="C287" s="103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3"/>
      <c r="Q287" s="218"/>
      <c r="R287" s="212"/>
    </row>
    <row r="288" spans="1:18" x14ac:dyDescent="0.3">
      <c r="A288" s="103"/>
      <c r="B288" s="104"/>
      <c r="C288" s="103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3"/>
      <c r="Q288" s="218"/>
      <c r="R288" s="212"/>
    </row>
    <row r="289" spans="1:18" x14ac:dyDescent="0.3">
      <c r="A289" s="103"/>
      <c r="B289" s="104"/>
      <c r="C289" s="103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3"/>
      <c r="Q289" s="218"/>
      <c r="R289" s="212"/>
    </row>
    <row r="290" spans="1:18" x14ac:dyDescent="0.3">
      <c r="A290" s="103"/>
      <c r="B290" s="104"/>
      <c r="C290" s="103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3"/>
      <c r="Q290" s="218"/>
      <c r="R290" s="212"/>
    </row>
    <row r="291" spans="1:18" x14ac:dyDescent="0.3">
      <c r="A291" s="103"/>
      <c r="B291" s="104"/>
      <c r="C291" s="103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3"/>
      <c r="Q291" s="218"/>
      <c r="R291" s="212"/>
    </row>
    <row r="292" spans="1:18" x14ac:dyDescent="0.3">
      <c r="A292" s="103"/>
      <c r="B292" s="104"/>
      <c r="C292" s="103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3"/>
      <c r="Q292" s="218"/>
      <c r="R292" s="212"/>
    </row>
    <row r="293" spans="1:18" x14ac:dyDescent="0.3">
      <c r="A293" s="103"/>
      <c r="B293" s="104"/>
      <c r="C293" s="103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3"/>
      <c r="Q293" s="218"/>
      <c r="R293" s="212"/>
    </row>
    <row r="294" spans="1:18" x14ac:dyDescent="0.3">
      <c r="A294" s="103"/>
      <c r="B294" s="104"/>
      <c r="C294" s="103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3"/>
      <c r="Q294" s="218"/>
      <c r="R294" s="212"/>
    </row>
    <row r="295" spans="1:18" x14ac:dyDescent="0.3">
      <c r="A295" s="103"/>
      <c r="B295" s="104"/>
      <c r="C295" s="103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3"/>
      <c r="Q295" s="218"/>
      <c r="R295" s="212"/>
    </row>
    <row r="296" spans="1:18" x14ac:dyDescent="0.3">
      <c r="A296" s="103"/>
      <c r="B296" s="104"/>
      <c r="C296" s="103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3"/>
      <c r="Q296" s="218"/>
      <c r="R296" s="212"/>
    </row>
    <row r="297" spans="1:18" x14ac:dyDescent="0.3">
      <c r="A297" s="103"/>
      <c r="B297" s="104"/>
      <c r="C297" s="103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3"/>
      <c r="Q297" s="218"/>
      <c r="R297" s="212"/>
    </row>
    <row r="298" spans="1:18" x14ac:dyDescent="0.3">
      <c r="A298" s="103"/>
      <c r="B298" s="104"/>
      <c r="C298" s="103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3"/>
      <c r="Q298" s="218"/>
      <c r="R298" s="212"/>
    </row>
    <row r="299" spans="1:18" x14ac:dyDescent="0.3">
      <c r="A299" s="103"/>
      <c r="B299" s="104"/>
      <c r="C299" s="103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3"/>
      <c r="Q299" s="218"/>
      <c r="R299" s="212"/>
    </row>
    <row r="300" spans="1:18" x14ac:dyDescent="0.3">
      <c r="A300" s="103"/>
      <c r="B300" s="104"/>
      <c r="C300" s="103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3"/>
      <c r="Q300" s="218"/>
      <c r="R300" s="212"/>
    </row>
    <row r="301" spans="1:18" x14ac:dyDescent="0.3">
      <c r="A301" s="103"/>
      <c r="B301" s="104"/>
      <c r="C301" s="103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3"/>
      <c r="Q301" s="218"/>
      <c r="R301" s="212"/>
    </row>
    <row r="302" spans="1:18" x14ac:dyDescent="0.3">
      <c r="A302" s="103"/>
      <c r="B302" s="104"/>
      <c r="C302" s="103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3"/>
      <c r="Q302" s="218"/>
      <c r="R302" s="212"/>
    </row>
    <row r="303" spans="1:18" x14ac:dyDescent="0.3">
      <c r="A303" s="103"/>
      <c r="B303" s="104"/>
      <c r="C303" s="103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3"/>
      <c r="Q303" s="218"/>
      <c r="R303" s="212"/>
    </row>
    <row r="304" spans="1:18" x14ac:dyDescent="0.3">
      <c r="A304" s="103"/>
      <c r="B304" s="104"/>
      <c r="C304" s="103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3"/>
      <c r="Q304" s="218"/>
      <c r="R304" s="212"/>
    </row>
    <row r="305" spans="1:18" x14ac:dyDescent="0.3">
      <c r="A305" s="103"/>
      <c r="B305" s="104"/>
      <c r="C305" s="103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3"/>
      <c r="Q305" s="218"/>
      <c r="R305" s="212"/>
    </row>
    <row r="306" spans="1:18" x14ac:dyDescent="0.3">
      <c r="A306" s="103"/>
      <c r="B306" s="104"/>
      <c r="C306" s="103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3"/>
      <c r="Q306" s="218"/>
      <c r="R306" s="212"/>
    </row>
    <row r="307" spans="1:18" x14ac:dyDescent="0.3">
      <c r="A307" s="103"/>
      <c r="B307" s="104"/>
      <c r="C307" s="103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3"/>
      <c r="Q307" s="218"/>
      <c r="R307" s="212"/>
    </row>
    <row r="308" spans="1:18" x14ac:dyDescent="0.3">
      <c r="A308" s="103"/>
      <c r="B308" s="104"/>
      <c r="C308" s="103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3"/>
      <c r="Q308" s="218"/>
      <c r="R308" s="212"/>
    </row>
    <row r="309" spans="1:18" x14ac:dyDescent="0.3">
      <c r="A309" s="103"/>
      <c r="B309" s="104"/>
      <c r="C309" s="103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3"/>
      <c r="Q309" s="218"/>
      <c r="R309" s="212"/>
    </row>
    <row r="310" spans="1:18" x14ac:dyDescent="0.3">
      <c r="A310" s="103"/>
      <c r="B310" s="104"/>
      <c r="C310" s="103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3"/>
      <c r="Q310" s="218"/>
      <c r="R310" s="212"/>
    </row>
    <row r="311" spans="1:18" x14ac:dyDescent="0.3">
      <c r="A311" s="103"/>
      <c r="B311" s="104"/>
      <c r="C311" s="103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3"/>
      <c r="Q311" s="218"/>
      <c r="R311" s="212"/>
    </row>
    <row r="312" spans="1:18" x14ac:dyDescent="0.3">
      <c r="A312" s="103"/>
      <c r="B312" s="104"/>
      <c r="C312" s="103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3"/>
      <c r="Q312" s="218"/>
      <c r="R312" s="212"/>
    </row>
    <row r="313" spans="1:18" x14ac:dyDescent="0.3">
      <c r="A313" s="103"/>
      <c r="B313" s="104"/>
      <c r="C313" s="103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3"/>
      <c r="Q313" s="218"/>
      <c r="R313" s="212"/>
    </row>
    <row r="314" spans="1:18" x14ac:dyDescent="0.3">
      <c r="A314" s="103"/>
      <c r="B314" s="104"/>
      <c r="C314" s="103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3"/>
      <c r="Q314" s="218"/>
      <c r="R314" s="212"/>
    </row>
    <row r="315" spans="1:18" x14ac:dyDescent="0.3">
      <c r="A315" s="103"/>
      <c r="B315" s="104"/>
      <c r="C315" s="103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3"/>
      <c r="Q315" s="218"/>
      <c r="R315" s="212"/>
    </row>
    <row r="316" spans="1:18" x14ac:dyDescent="0.3">
      <c r="A316" s="103"/>
      <c r="B316" s="104"/>
      <c r="C316" s="103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3"/>
      <c r="Q316" s="218"/>
      <c r="R316" s="212"/>
    </row>
    <row r="317" spans="1:18" x14ac:dyDescent="0.3">
      <c r="A317" s="103"/>
      <c r="B317" s="104"/>
      <c r="C317" s="103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3"/>
      <c r="Q317" s="218"/>
      <c r="R317" s="212"/>
    </row>
    <row r="318" spans="1:18" x14ac:dyDescent="0.3">
      <c r="A318" s="103"/>
      <c r="B318" s="104"/>
      <c r="C318" s="103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3"/>
      <c r="Q318" s="218"/>
      <c r="R318" s="212"/>
    </row>
    <row r="319" spans="1:18" x14ac:dyDescent="0.3">
      <c r="A319" s="103"/>
      <c r="B319" s="104"/>
      <c r="C319" s="103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3"/>
      <c r="Q319" s="218"/>
      <c r="R319" s="212"/>
    </row>
    <row r="320" spans="1:18" x14ac:dyDescent="0.3">
      <c r="A320" s="103"/>
      <c r="B320" s="104"/>
      <c r="C320" s="103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3"/>
      <c r="Q320" s="218"/>
      <c r="R320" s="212"/>
    </row>
    <row r="321" spans="1:18" x14ac:dyDescent="0.3">
      <c r="A321" s="103"/>
      <c r="B321" s="104"/>
      <c r="C321" s="103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3"/>
      <c r="Q321" s="218"/>
      <c r="R321" s="212"/>
    </row>
    <row r="322" spans="1:18" x14ac:dyDescent="0.3">
      <c r="A322" s="103"/>
      <c r="B322" s="104"/>
      <c r="C322" s="103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3"/>
      <c r="Q322" s="218"/>
      <c r="R322" s="212"/>
    </row>
    <row r="323" spans="1:18" x14ac:dyDescent="0.3">
      <c r="A323" s="103"/>
      <c r="B323" s="104"/>
      <c r="C323" s="103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3"/>
      <c r="Q323" s="218"/>
      <c r="R323" s="212"/>
    </row>
    <row r="324" spans="1:18" x14ac:dyDescent="0.3">
      <c r="A324" s="103"/>
      <c r="B324" s="104"/>
      <c r="C324" s="103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3"/>
      <c r="Q324" s="218"/>
      <c r="R324" s="212"/>
    </row>
    <row r="325" spans="1:18" x14ac:dyDescent="0.3">
      <c r="A325" s="103"/>
      <c r="B325" s="104"/>
      <c r="C325" s="103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3"/>
      <c r="Q325" s="218"/>
      <c r="R325" s="212"/>
    </row>
    <row r="326" spans="1:18" x14ac:dyDescent="0.3">
      <c r="A326" s="103"/>
      <c r="B326" s="104"/>
      <c r="C326" s="103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3"/>
      <c r="Q326" s="218"/>
      <c r="R326" s="212"/>
    </row>
    <row r="327" spans="1:18" x14ac:dyDescent="0.3">
      <c r="A327" s="103"/>
      <c r="B327" s="104"/>
      <c r="C327" s="103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3"/>
      <c r="Q327" s="218"/>
      <c r="R327" s="212"/>
    </row>
    <row r="328" spans="1:18" x14ac:dyDescent="0.3">
      <c r="A328" s="103"/>
      <c r="B328" s="104"/>
      <c r="C328" s="103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3"/>
      <c r="Q328" s="218"/>
      <c r="R328" s="212"/>
    </row>
    <row r="329" spans="1:18" x14ac:dyDescent="0.3">
      <c r="A329" s="103"/>
      <c r="B329" s="104"/>
      <c r="C329" s="103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3"/>
      <c r="Q329" s="218"/>
      <c r="R329" s="212"/>
    </row>
    <row r="330" spans="1:18" x14ac:dyDescent="0.3">
      <c r="A330" s="103"/>
      <c r="B330" s="104"/>
      <c r="C330" s="103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3"/>
      <c r="Q330" s="218"/>
      <c r="R330" s="212"/>
    </row>
    <row r="331" spans="1:18" x14ac:dyDescent="0.3">
      <c r="A331" s="103"/>
      <c r="B331" s="104"/>
      <c r="C331" s="103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3"/>
      <c r="Q331" s="218"/>
      <c r="R331" s="212"/>
    </row>
    <row r="332" spans="1:18" x14ac:dyDescent="0.3">
      <c r="A332" s="103"/>
      <c r="B332" s="104"/>
      <c r="C332" s="103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3"/>
      <c r="Q332" s="218"/>
      <c r="R332" s="212"/>
    </row>
    <row r="333" spans="1:18" x14ac:dyDescent="0.3">
      <c r="A333" s="103"/>
      <c r="B333" s="104"/>
      <c r="C333" s="103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3"/>
      <c r="Q333" s="218"/>
      <c r="R333" s="212"/>
    </row>
    <row r="334" spans="1:18" x14ac:dyDescent="0.3">
      <c r="A334" s="103"/>
      <c r="B334" s="104"/>
      <c r="C334" s="103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3"/>
      <c r="Q334" s="218"/>
      <c r="R334" s="212"/>
    </row>
    <row r="335" spans="1:18" x14ac:dyDescent="0.3">
      <c r="A335" s="103"/>
      <c r="B335" s="104"/>
      <c r="C335" s="103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3"/>
      <c r="Q335" s="218"/>
      <c r="R335" s="212"/>
    </row>
    <row r="336" spans="1:18" x14ac:dyDescent="0.3">
      <c r="A336" s="103"/>
      <c r="B336" s="104"/>
      <c r="C336" s="103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3"/>
      <c r="Q336" s="218"/>
      <c r="R336" s="212"/>
    </row>
    <row r="337" spans="1:18" x14ac:dyDescent="0.3">
      <c r="A337" s="103"/>
      <c r="B337" s="104"/>
      <c r="C337" s="103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3"/>
      <c r="Q337" s="218"/>
      <c r="R337" s="212"/>
    </row>
    <row r="338" spans="1:18" x14ac:dyDescent="0.3">
      <c r="A338" s="103"/>
      <c r="B338" s="104"/>
      <c r="C338" s="103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3"/>
      <c r="Q338" s="218"/>
      <c r="R338" s="212"/>
    </row>
    <row r="339" spans="1:18" x14ac:dyDescent="0.3">
      <c r="A339" s="103"/>
      <c r="B339" s="104"/>
      <c r="C339" s="103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3"/>
      <c r="Q339" s="218"/>
      <c r="R339" s="212"/>
    </row>
    <row r="340" spans="1:18" x14ac:dyDescent="0.3">
      <c r="A340" s="103"/>
      <c r="B340" s="104"/>
      <c r="C340" s="103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3"/>
      <c r="Q340" s="218"/>
      <c r="R340" s="212"/>
    </row>
    <row r="341" spans="1:18" x14ac:dyDescent="0.3">
      <c r="A341" s="103"/>
      <c r="B341" s="104"/>
      <c r="C341" s="103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3"/>
      <c r="Q341" s="218"/>
      <c r="R341" s="212"/>
    </row>
    <row r="342" spans="1:18" x14ac:dyDescent="0.3">
      <c r="A342" s="103"/>
      <c r="B342" s="104"/>
      <c r="C342" s="103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3"/>
      <c r="Q342" s="218"/>
      <c r="R342" s="212"/>
    </row>
    <row r="343" spans="1:18" x14ac:dyDescent="0.3">
      <c r="A343" s="103"/>
      <c r="B343" s="104"/>
      <c r="C343" s="103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3"/>
      <c r="Q343" s="218"/>
      <c r="R343" s="212"/>
    </row>
    <row r="344" spans="1:18" x14ac:dyDescent="0.3">
      <c r="A344" s="103"/>
      <c r="B344" s="104"/>
      <c r="C344" s="103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3"/>
      <c r="Q344" s="218"/>
      <c r="R344" s="212"/>
    </row>
    <row r="345" spans="1:18" x14ac:dyDescent="0.3">
      <c r="A345" s="103"/>
      <c r="B345" s="104"/>
      <c r="C345" s="103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3"/>
      <c r="Q345" s="218"/>
      <c r="R345" s="212"/>
    </row>
    <row r="346" spans="1:18" x14ac:dyDescent="0.3">
      <c r="A346" s="103"/>
      <c r="B346" s="104"/>
      <c r="C346" s="103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3"/>
      <c r="Q346" s="218"/>
      <c r="R346" s="212"/>
    </row>
    <row r="347" spans="1:18" x14ac:dyDescent="0.3">
      <c r="A347" s="103"/>
      <c r="B347" s="104"/>
      <c r="C347" s="103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3"/>
      <c r="Q347" s="218"/>
      <c r="R347" s="212"/>
    </row>
    <row r="348" spans="1:18" x14ac:dyDescent="0.3">
      <c r="A348" s="103"/>
      <c r="B348" s="104"/>
      <c r="C348" s="103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3"/>
      <c r="Q348" s="218"/>
      <c r="R348" s="212"/>
    </row>
    <row r="349" spans="1:18" x14ac:dyDescent="0.3">
      <c r="A349" s="103"/>
      <c r="B349" s="104"/>
      <c r="C349" s="103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3"/>
      <c r="Q349" s="218"/>
      <c r="R349" s="212"/>
    </row>
    <row r="350" spans="1:18" x14ac:dyDescent="0.3">
      <c r="A350" s="103"/>
      <c r="B350" s="104"/>
      <c r="C350" s="103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3"/>
      <c r="Q350" s="218"/>
      <c r="R350" s="212"/>
    </row>
    <row r="351" spans="1:18" x14ac:dyDescent="0.3">
      <c r="A351" s="103"/>
      <c r="B351" s="104"/>
      <c r="C351" s="103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3"/>
      <c r="Q351" s="218"/>
      <c r="R351" s="212"/>
    </row>
    <row r="352" spans="1:18" x14ac:dyDescent="0.3">
      <c r="A352" s="103"/>
      <c r="B352" s="104"/>
      <c r="C352" s="103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3"/>
      <c r="Q352" s="218"/>
      <c r="R352" s="212"/>
    </row>
    <row r="353" spans="1:18" x14ac:dyDescent="0.3">
      <c r="A353" s="103"/>
      <c r="B353" s="104"/>
      <c r="C353" s="103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3"/>
      <c r="Q353" s="218"/>
      <c r="R353" s="212"/>
    </row>
    <row r="354" spans="1:18" x14ac:dyDescent="0.3">
      <c r="A354" s="103"/>
      <c r="B354" s="104"/>
      <c r="C354" s="103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3"/>
      <c r="Q354" s="218"/>
      <c r="R354" s="212"/>
    </row>
    <row r="355" spans="1:18" x14ac:dyDescent="0.3">
      <c r="A355" s="103"/>
      <c r="B355" s="104"/>
      <c r="C355" s="103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3"/>
      <c r="Q355" s="218"/>
      <c r="R355" s="212"/>
    </row>
    <row r="356" spans="1:18" x14ac:dyDescent="0.3">
      <c r="A356" s="103"/>
      <c r="B356" s="104"/>
      <c r="C356" s="103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3"/>
      <c r="Q356" s="218"/>
      <c r="R356" s="212"/>
    </row>
    <row r="357" spans="1:18" x14ac:dyDescent="0.3">
      <c r="A357" s="103"/>
      <c r="B357" s="104"/>
      <c r="C357" s="103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3"/>
      <c r="Q357" s="218"/>
      <c r="R357" s="212"/>
    </row>
    <row r="358" spans="1:18" x14ac:dyDescent="0.3">
      <c r="A358" s="103"/>
      <c r="B358" s="104"/>
      <c r="C358" s="103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3"/>
      <c r="Q358" s="218"/>
      <c r="R358" s="212"/>
    </row>
    <row r="359" spans="1:18" x14ac:dyDescent="0.3">
      <c r="A359" s="103"/>
      <c r="B359" s="104"/>
      <c r="C359" s="103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3"/>
      <c r="Q359" s="218"/>
      <c r="R359" s="212"/>
    </row>
    <row r="360" spans="1:18" x14ac:dyDescent="0.3">
      <c r="A360" s="103"/>
      <c r="B360" s="104"/>
      <c r="C360" s="103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3"/>
      <c r="Q360" s="218"/>
      <c r="R360" s="212"/>
    </row>
    <row r="361" spans="1:18" x14ac:dyDescent="0.3">
      <c r="A361" s="103"/>
      <c r="B361" s="104"/>
      <c r="C361" s="103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3"/>
      <c r="Q361" s="218"/>
      <c r="R361" s="212"/>
    </row>
    <row r="362" spans="1:18" x14ac:dyDescent="0.3">
      <c r="A362" s="103"/>
      <c r="B362" s="104"/>
      <c r="C362" s="103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3"/>
      <c r="Q362" s="218"/>
      <c r="R362" s="212"/>
    </row>
    <row r="363" spans="1:18" x14ac:dyDescent="0.3">
      <c r="A363" s="103"/>
      <c r="B363" s="104"/>
      <c r="C363" s="103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3"/>
      <c r="Q363" s="218"/>
      <c r="R363" s="212"/>
    </row>
    <row r="364" spans="1:18" x14ac:dyDescent="0.3">
      <c r="A364" s="103"/>
      <c r="B364" s="104"/>
      <c r="C364" s="103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3"/>
      <c r="Q364" s="218"/>
      <c r="R364" s="212"/>
    </row>
    <row r="365" spans="1:18" x14ac:dyDescent="0.3">
      <c r="A365" s="103"/>
      <c r="B365" s="104"/>
      <c r="C365" s="103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3"/>
      <c r="Q365" s="218"/>
      <c r="R365" s="212"/>
    </row>
    <row r="366" spans="1:18" x14ac:dyDescent="0.3">
      <c r="A366" s="103"/>
      <c r="B366" s="104"/>
      <c r="C366" s="103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3"/>
      <c r="Q366" s="218"/>
      <c r="R366" s="212"/>
    </row>
    <row r="367" spans="1:18" x14ac:dyDescent="0.3">
      <c r="A367" s="103"/>
      <c r="B367" s="104"/>
      <c r="C367" s="103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3"/>
      <c r="Q367" s="218"/>
      <c r="R367" s="212"/>
    </row>
    <row r="368" spans="1:18" x14ac:dyDescent="0.3">
      <c r="A368" s="103"/>
      <c r="B368" s="104"/>
      <c r="C368" s="103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3"/>
      <c r="Q368" s="218"/>
      <c r="R368" s="212"/>
    </row>
    <row r="369" spans="1:18" x14ac:dyDescent="0.3">
      <c r="A369" s="103"/>
      <c r="B369" s="104"/>
      <c r="C369" s="103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3"/>
      <c r="Q369" s="218"/>
      <c r="R369" s="212"/>
    </row>
    <row r="370" spans="1:18" x14ac:dyDescent="0.3">
      <c r="A370" s="103"/>
      <c r="B370" s="104"/>
      <c r="C370" s="103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3"/>
      <c r="Q370" s="218"/>
      <c r="R370" s="212"/>
    </row>
    <row r="371" spans="1:18" x14ac:dyDescent="0.3">
      <c r="A371" s="103"/>
      <c r="B371" s="104"/>
      <c r="C371" s="103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3"/>
      <c r="Q371" s="218"/>
      <c r="R371" s="212"/>
    </row>
    <row r="372" spans="1:18" x14ac:dyDescent="0.3">
      <c r="A372" s="103"/>
      <c r="B372" s="104"/>
      <c r="C372" s="103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3"/>
      <c r="Q372" s="218"/>
      <c r="R372" s="212"/>
    </row>
    <row r="373" spans="1:18" x14ac:dyDescent="0.3">
      <c r="A373" s="103"/>
      <c r="B373" s="104"/>
      <c r="C373" s="103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3"/>
      <c r="Q373" s="218"/>
      <c r="R373" s="212"/>
    </row>
    <row r="374" spans="1:18" x14ac:dyDescent="0.3">
      <c r="A374" s="103"/>
      <c r="B374" s="104"/>
      <c r="C374" s="103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3"/>
      <c r="Q374" s="218"/>
      <c r="R374" s="212"/>
    </row>
    <row r="375" spans="1:18" x14ac:dyDescent="0.3">
      <c r="A375" s="103"/>
      <c r="B375" s="104"/>
      <c r="C375" s="103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3"/>
      <c r="Q375" s="218"/>
      <c r="R375" s="212"/>
    </row>
    <row r="376" spans="1:18" x14ac:dyDescent="0.3">
      <c r="A376" s="103"/>
      <c r="B376" s="104"/>
      <c r="C376" s="103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3"/>
      <c r="Q376" s="218"/>
      <c r="R376" s="212"/>
    </row>
    <row r="377" spans="1:18" x14ac:dyDescent="0.3">
      <c r="A377" s="103"/>
      <c r="B377" s="104"/>
      <c r="C377" s="103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3"/>
      <c r="Q377" s="218"/>
      <c r="R377" s="212"/>
    </row>
    <row r="378" spans="1:18" x14ac:dyDescent="0.3">
      <c r="A378" s="103"/>
      <c r="B378" s="104"/>
      <c r="C378" s="103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3"/>
      <c r="Q378" s="218"/>
      <c r="R378" s="212"/>
    </row>
    <row r="379" spans="1:18" x14ac:dyDescent="0.3">
      <c r="A379" s="103"/>
      <c r="B379" s="104"/>
      <c r="C379" s="103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3"/>
      <c r="Q379" s="218"/>
      <c r="R379" s="212"/>
    </row>
    <row r="380" spans="1:18" x14ac:dyDescent="0.3">
      <c r="A380" s="103"/>
      <c r="B380" s="104"/>
      <c r="C380" s="103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3"/>
      <c r="Q380" s="218"/>
      <c r="R380" s="212"/>
    </row>
    <row r="381" spans="1:18" x14ac:dyDescent="0.3">
      <c r="A381" s="103"/>
      <c r="B381" s="104"/>
      <c r="C381" s="103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3"/>
      <c r="Q381" s="218"/>
      <c r="R381" s="212"/>
    </row>
    <row r="382" spans="1:18" x14ac:dyDescent="0.3">
      <c r="A382" s="103"/>
      <c r="B382" s="104"/>
      <c r="C382" s="103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3"/>
      <c r="Q382" s="218"/>
      <c r="R382" s="212"/>
    </row>
    <row r="383" spans="1:18" x14ac:dyDescent="0.3">
      <c r="A383" s="103"/>
      <c r="B383" s="104"/>
      <c r="C383" s="103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3"/>
      <c r="Q383" s="218"/>
      <c r="R383" s="212"/>
    </row>
    <row r="384" spans="1:18" x14ac:dyDescent="0.3">
      <c r="A384" s="103"/>
      <c r="B384" s="104"/>
      <c r="C384" s="103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3"/>
      <c r="Q384" s="218"/>
      <c r="R384" s="212"/>
    </row>
    <row r="385" spans="1:18" x14ac:dyDescent="0.3">
      <c r="A385" s="103"/>
      <c r="B385" s="104"/>
      <c r="C385" s="103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3"/>
      <c r="Q385" s="218"/>
      <c r="R385" s="212"/>
    </row>
    <row r="386" spans="1:18" x14ac:dyDescent="0.3">
      <c r="A386" s="103"/>
      <c r="B386" s="104"/>
      <c r="C386" s="103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3"/>
      <c r="Q386" s="218"/>
      <c r="R386" s="212"/>
    </row>
    <row r="387" spans="1:18" x14ac:dyDescent="0.3">
      <c r="A387" s="103"/>
      <c r="B387" s="104"/>
      <c r="C387" s="103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3"/>
      <c r="Q387" s="218"/>
      <c r="R387" s="212"/>
    </row>
    <row r="388" spans="1:18" x14ac:dyDescent="0.3">
      <c r="A388" s="103"/>
      <c r="B388" s="104"/>
      <c r="C388" s="103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3"/>
      <c r="Q388" s="218"/>
      <c r="R388" s="212"/>
    </row>
    <row r="389" spans="1:18" x14ac:dyDescent="0.3">
      <c r="A389" s="103"/>
      <c r="B389" s="104"/>
      <c r="C389" s="103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3"/>
      <c r="Q389" s="218"/>
      <c r="R389" s="212"/>
    </row>
    <row r="390" spans="1:18" x14ac:dyDescent="0.3">
      <c r="A390" s="103"/>
      <c r="B390" s="104"/>
      <c r="C390" s="103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3"/>
      <c r="Q390" s="218"/>
      <c r="R390" s="212"/>
    </row>
    <row r="391" spans="1:18" x14ac:dyDescent="0.3">
      <c r="A391" s="103"/>
      <c r="B391" s="104"/>
      <c r="C391" s="103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3"/>
      <c r="Q391" s="218"/>
      <c r="R391" s="212"/>
    </row>
    <row r="392" spans="1:18" x14ac:dyDescent="0.3">
      <c r="A392" s="103"/>
      <c r="B392" s="104"/>
      <c r="C392" s="103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3"/>
      <c r="Q392" s="218"/>
      <c r="R392" s="212"/>
    </row>
    <row r="393" spans="1:18" x14ac:dyDescent="0.3">
      <c r="A393" s="103"/>
      <c r="B393" s="104"/>
      <c r="C393" s="103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3"/>
      <c r="Q393" s="218"/>
      <c r="R393" s="212"/>
    </row>
    <row r="394" spans="1:18" x14ac:dyDescent="0.3">
      <c r="A394" s="103"/>
      <c r="B394" s="104"/>
      <c r="C394" s="103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3"/>
      <c r="Q394" s="218"/>
      <c r="R394" s="212"/>
    </row>
    <row r="395" spans="1:18" x14ac:dyDescent="0.3">
      <c r="A395" s="103"/>
      <c r="B395" s="104"/>
      <c r="C395" s="103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3"/>
      <c r="Q395" s="218"/>
      <c r="R395" s="212"/>
    </row>
    <row r="396" spans="1:18" x14ac:dyDescent="0.3">
      <c r="A396" s="103"/>
      <c r="B396" s="104"/>
      <c r="C396" s="103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3"/>
      <c r="Q396" s="218"/>
      <c r="R396" s="212"/>
    </row>
    <row r="397" spans="1:18" x14ac:dyDescent="0.3">
      <c r="A397" s="103"/>
      <c r="B397" s="104"/>
      <c r="C397" s="103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3"/>
      <c r="Q397" s="218"/>
      <c r="R397" s="212"/>
    </row>
    <row r="398" spans="1:18" x14ac:dyDescent="0.3">
      <c r="A398" s="103"/>
      <c r="B398" s="104"/>
      <c r="C398" s="103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3"/>
      <c r="Q398" s="218"/>
      <c r="R398" s="212"/>
    </row>
    <row r="399" spans="1:18" x14ac:dyDescent="0.3">
      <c r="A399" s="103"/>
      <c r="B399" s="104"/>
      <c r="C399" s="103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3"/>
      <c r="Q399" s="218"/>
      <c r="R399" s="212"/>
    </row>
    <row r="400" spans="1:18" x14ac:dyDescent="0.3">
      <c r="A400" s="103"/>
      <c r="B400" s="104"/>
      <c r="C400" s="103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3"/>
      <c r="Q400" s="218"/>
      <c r="R400" s="212"/>
    </row>
    <row r="401" spans="1:18" x14ac:dyDescent="0.3">
      <c r="A401" s="103"/>
      <c r="B401" s="104"/>
      <c r="C401" s="103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3"/>
      <c r="Q401" s="218"/>
      <c r="R401" s="212"/>
    </row>
    <row r="402" spans="1:18" x14ac:dyDescent="0.3">
      <c r="A402" s="103"/>
      <c r="B402" s="104"/>
      <c r="C402" s="103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3"/>
      <c r="Q402" s="218"/>
      <c r="R402" s="212"/>
    </row>
    <row r="403" spans="1:18" x14ac:dyDescent="0.3">
      <c r="A403" s="103"/>
      <c r="B403" s="104"/>
      <c r="C403" s="103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3"/>
      <c r="Q403" s="218"/>
      <c r="R403" s="212"/>
    </row>
    <row r="404" spans="1:18" x14ac:dyDescent="0.3">
      <c r="A404" s="103"/>
      <c r="B404" s="104"/>
      <c r="C404" s="103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3"/>
      <c r="Q404" s="218"/>
      <c r="R404" s="212"/>
    </row>
    <row r="405" spans="1:18" x14ac:dyDescent="0.3">
      <c r="A405" s="103"/>
      <c r="B405" s="104"/>
      <c r="C405" s="103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3"/>
      <c r="Q405" s="218"/>
      <c r="R405" s="212"/>
    </row>
    <row r="406" spans="1:18" x14ac:dyDescent="0.3">
      <c r="A406" s="103"/>
      <c r="B406" s="104"/>
      <c r="C406" s="103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3"/>
      <c r="Q406" s="218"/>
      <c r="R406" s="212"/>
    </row>
    <row r="407" spans="1:18" x14ac:dyDescent="0.3">
      <c r="A407" s="103"/>
      <c r="B407" s="104"/>
      <c r="C407" s="103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3"/>
      <c r="Q407" s="218"/>
      <c r="R407" s="212"/>
    </row>
    <row r="408" spans="1:18" x14ac:dyDescent="0.3">
      <c r="A408" s="103"/>
      <c r="B408" s="104"/>
      <c r="C408" s="103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3"/>
      <c r="Q408" s="218"/>
      <c r="R408" s="212"/>
    </row>
    <row r="409" spans="1:18" x14ac:dyDescent="0.3">
      <c r="A409" s="103"/>
      <c r="B409" s="104"/>
      <c r="C409" s="103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3"/>
      <c r="Q409" s="218"/>
      <c r="R409" s="212"/>
    </row>
    <row r="410" spans="1:18" x14ac:dyDescent="0.3">
      <c r="A410" s="103"/>
      <c r="B410" s="104"/>
      <c r="C410" s="103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3"/>
      <c r="Q410" s="218"/>
      <c r="R410" s="212"/>
    </row>
    <row r="411" spans="1:18" x14ac:dyDescent="0.3">
      <c r="A411" s="103"/>
      <c r="B411" s="104"/>
      <c r="C411" s="103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3"/>
      <c r="Q411" s="218"/>
      <c r="R411" s="212"/>
    </row>
    <row r="412" spans="1:18" x14ac:dyDescent="0.3">
      <c r="A412" s="103"/>
      <c r="B412" s="104"/>
      <c r="C412" s="103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3"/>
      <c r="Q412" s="218"/>
      <c r="R412" s="212"/>
    </row>
    <row r="413" spans="1:18" x14ac:dyDescent="0.3">
      <c r="A413" s="103"/>
      <c r="B413" s="104"/>
      <c r="C413" s="103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3"/>
      <c r="Q413" s="218"/>
      <c r="R413" s="212"/>
    </row>
    <row r="414" spans="1:18" x14ac:dyDescent="0.3">
      <c r="A414" s="103"/>
      <c r="B414" s="104"/>
      <c r="C414" s="103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3"/>
      <c r="Q414" s="218"/>
      <c r="R414" s="212"/>
    </row>
    <row r="415" spans="1:18" x14ac:dyDescent="0.3">
      <c r="A415" s="103"/>
      <c r="B415" s="104"/>
      <c r="C415" s="103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3"/>
      <c r="Q415" s="218"/>
      <c r="R415" s="212"/>
    </row>
    <row r="416" spans="1:18" x14ac:dyDescent="0.3">
      <c r="A416" s="103"/>
      <c r="B416" s="104"/>
      <c r="C416" s="103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3"/>
      <c r="Q416" s="218"/>
      <c r="R416" s="212"/>
    </row>
    <row r="417" spans="1:18" x14ac:dyDescent="0.3">
      <c r="A417" s="103"/>
      <c r="B417" s="104"/>
      <c r="C417" s="103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3"/>
      <c r="Q417" s="218"/>
      <c r="R417" s="212"/>
    </row>
    <row r="418" spans="1:18" x14ac:dyDescent="0.3">
      <c r="A418" s="103"/>
      <c r="B418" s="104"/>
      <c r="C418" s="103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3"/>
      <c r="Q418" s="218"/>
      <c r="R418" s="212"/>
    </row>
    <row r="419" spans="1:18" x14ac:dyDescent="0.3">
      <c r="A419" s="103"/>
      <c r="B419" s="104"/>
      <c r="C419" s="103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3"/>
      <c r="Q419" s="218"/>
      <c r="R419" s="212"/>
    </row>
    <row r="420" spans="1:18" x14ac:dyDescent="0.3">
      <c r="A420" s="103"/>
      <c r="B420" s="104"/>
      <c r="C420" s="103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3"/>
      <c r="Q420" s="218"/>
      <c r="R420" s="212"/>
    </row>
    <row r="421" spans="1:18" x14ac:dyDescent="0.3">
      <c r="A421" s="103"/>
      <c r="B421" s="104"/>
      <c r="C421" s="103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3"/>
      <c r="Q421" s="218"/>
      <c r="R421" s="212"/>
    </row>
    <row r="422" spans="1:18" x14ac:dyDescent="0.3">
      <c r="A422" s="103"/>
      <c r="B422" s="104"/>
      <c r="C422" s="103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3"/>
      <c r="Q422" s="218"/>
      <c r="R422" s="212"/>
    </row>
    <row r="423" spans="1:18" x14ac:dyDescent="0.3">
      <c r="A423" s="103"/>
      <c r="B423" s="104"/>
      <c r="C423" s="103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3"/>
      <c r="Q423" s="218"/>
      <c r="R423" s="212"/>
    </row>
    <row r="424" spans="1:18" x14ac:dyDescent="0.3">
      <c r="A424" s="103"/>
      <c r="B424" s="104"/>
      <c r="C424" s="103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3"/>
      <c r="Q424" s="218"/>
      <c r="R424" s="212"/>
    </row>
    <row r="425" spans="1:18" x14ac:dyDescent="0.3">
      <c r="A425" s="103"/>
      <c r="B425" s="104"/>
      <c r="C425" s="103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3"/>
      <c r="Q425" s="218"/>
      <c r="R425" s="212"/>
    </row>
    <row r="426" spans="1:18" x14ac:dyDescent="0.3">
      <c r="A426" s="103"/>
      <c r="B426" s="104"/>
      <c r="C426" s="103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3"/>
      <c r="Q426" s="218"/>
      <c r="R426" s="212"/>
    </row>
    <row r="427" spans="1:18" x14ac:dyDescent="0.3">
      <c r="A427" s="103"/>
      <c r="B427" s="104"/>
      <c r="C427" s="103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3"/>
      <c r="Q427" s="218"/>
      <c r="R427" s="212"/>
    </row>
    <row r="428" spans="1:18" x14ac:dyDescent="0.3">
      <c r="A428" s="103"/>
      <c r="B428" s="104"/>
      <c r="C428" s="103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3"/>
      <c r="Q428" s="218"/>
      <c r="R428" s="212"/>
    </row>
    <row r="429" spans="1:18" x14ac:dyDescent="0.3">
      <c r="A429" s="103"/>
      <c r="B429" s="104"/>
      <c r="C429" s="103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3"/>
      <c r="Q429" s="218"/>
      <c r="R429" s="212"/>
    </row>
    <row r="430" spans="1:18" x14ac:dyDescent="0.3">
      <c r="A430" s="103"/>
      <c r="B430" s="104"/>
      <c r="C430" s="103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3"/>
      <c r="Q430" s="218"/>
      <c r="R430" s="212"/>
    </row>
    <row r="431" spans="1:18" x14ac:dyDescent="0.3">
      <c r="A431" s="103"/>
      <c r="B431" s="104"/>
      <c r="C431" s="103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3"/>
      <c r="Q431" s="218"/>
      <c r="R431" s="212"/>
    </row>
    <row r="432" spans="1:18" x14ac:dyDescent="0.3">
      <c r="A432" s="103"/>
      <c r="B432" s="104"/>
      <c r="C432" s="103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3"/>
      <c r="Q432" s="218"/>
      <c r="R432" s="212"/>
    </row>
    <row r="433" spans="1:18" x14ac:dyDescent="0.3">
      <c r="A433" s="103"/>
      <c r="B433" s="104"/>
      <c r="C433" s="103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3"/>
      <c r="Q433" s="218"/>
      <c r="R433" s="212"/>
    </row>
    <row r="434" spans="1:18" x14ac:dyDescent="0.3">
      <c r="A434" s="103"/>
      <c r="B434" s="104"/>
      <c r="C434" s="103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3"/>
      <c r="Q434" s="218"/>
      <c r="R434" s="212"/>
    </row>
    <row r="435" spans="1:18" x14ac:dyDescent="0.3">
      <c r="A435" s="103"/>
      <c r="B435" s="104"/>
      <c r="C435" s="103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3"/>
      <c r="Q435" s="218"/>
      <c r="R435" s="212"/>
    </row>
    <row r="436" spans="1:18" x14ac:dyDescent="0.3">
      <c r="A436" s="103"/>
      <c r="B436" s="104"/>
      <c r="C436" s="103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3"/>
      <c r="Q436" s="218"/>
      <c r="R436" s="212"/>
    </row>
    <row r="437" spans="1:18" x14ac:dyDescent="0.3">
      <c r="A437" s="103"/>
      <c r="B437" s="104"/>
      <c r="C437" s="103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3"/>
      <c r="Q437" s="218"/>
      <c r="R437" s="212"/>
    </row>
    <row r="438" spans="1:18" x14ac:dyDescent="0.3">
      <c r="A438" s="103"/>
      <c r="B438" s="104"/>
      <c r="C438" s="103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3"/>
      <c r="Q438" s="218"/>
      <c r="R438" s="212"/>
    </row>
    <row r="439" spans="1:18" x14ac:dyDescent="0.3">
      <c r="A439" s="103"/>
      <c r="B439" s="104"/>
      <c r="C439" s="103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3"/>
      <c r="Q439" s="218"/>
      <c r="R439" s="212"/>
    </row>
    <row r="440" spans="1:18" x14ac:dyDescent="0.3">
      <c r="A440" s="103"/>
      <c r="B440" s="104"/>
      <c r="C440" s="103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3"/>
      <c r="Q440" s="218"/>
      <c r="R440" s="212"/>
    </row>
    <row r="441" spans="1:18" x14ac:dyDescent="0.3">
      <c r="A441" s="103"/>
      <c r="B441" s="104"/>
      <c r="C441" s="103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3"/>
      <c r="Q441" s="218"/>
      <c r="R441" s="212"/>
    </row>
    <row r="442" spans="1:18" x14ac:dyDescent="0.3">
      <c r="A442" s="103"/>
      <c r="B442" s="104"/>
      <c r="C442" s="103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3"/>
      <c r="Q442" s="218"/>
      <c r="R442" s="212"/>
    </row>
    <row r="443" spans="1:18" x14ac:dyDescent="0.3">
      <c r="A443" s="103"/>
      <c r="B443" s="104"/>
      <c r="C443" s="103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3"/>
      <c r="Q443" s="218"/>
      <c r="R443" s="212"/>
    </row>
    <row r="444" spans="1:18" x14ac:dyDescent="0.3">
      <c r="A444" s="103"/>
      <c r="B444" s="104"/>
      <c r="C444" s="103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3"/>
      <c r="Q444" s="218"/>
      <c r="R444" s="212"/>
    </row>
    <row r="445" spans="1:18" x14ac:dyDescent="0.3">
      <c r="A445" s="103"/>
      <c r="B445" s="104"/>
      <c r="C445" s="103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3"/>
      <c r="Q445" s="218"/>
      <c r="R445" s="212"/>
    </row>
    <row r="446" spans="1:18" x14ac:dyDescent="0.3">
      <c r="A446" s="103"/>
      <c r="B446" s="104"/>
      <c r="C446" s="103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3"/>
      <c r="Q446" s="218"/>
      <c r="R446" s="212"/>
    </row>
    <row r="447" spans="1:18" x14ac:dyDescent="0.3">
      <c r="A447" s="103"/>
      <c r="B447" s="104"/>
      <c r="C447" s="103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3"/>
      <c r="Q447" s="218"/>
      <c r="R447" s="212"/>
    </row>
    <row r="448" spans="1:18" x14ac:dyDescent="0.3">
      <c r="A448" s="103"/>
      <c r="B448" s="104"/>
      <c r="C448" s="103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3"/>
      <c r="Q448" s="218"/>
      <c r="R448" s="212"/>
    </row>
    <row r="449" spans="1:18" x14ac:dyDescent="0.3">
      <c r="A449" s="103"/>
      <c r="B449" s="104"/>
      <c r="C449" s="103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3"/>
      <c r="Q449" s="218"/>
      <c r="R449" s="212"/>
    </row>
    <row r="450" spans="1:18" x14ac:dyDescent="0.3">
      <c r="A450" s="103"/>
      <c r="B450" s="104"/>
      <c r="C450" s="103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3"/>
      <c r="Q450" s="218"/>
      <c r="R450" s="212"/>
    </row>
    <row r="451" spans="1:18" x14ac:dyDescent="0.3">
      <c r="A451" s="103"/>
      <c r="B451" s="104"/>
      <c r="C451" s="103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3"/>
      <c r="Q451" s="218"/>
      <c r="R451" s="212"/>
    </row>
    <row r="452" spans="1:18" x14ac:dyDescent="0.3">
      <c r="A452" s="103"/>
      <c r="B452" s="104"/>
      <c r="C452" s="103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3"/>
      <c r="Q452" s="218"/>
      <c r="R452" s="212"/>
    </row>
    <row r="453" spans="1:18" x14ac:dyDescent="0.3">
      <c r="A453" s="103"/>
      <c r="B453" s="104"/>
      <c r="C453" s="103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3"/>
      <c r="Q453" s="218"/>
      <c r="R453" s="212"/>
    </row>
    <row r="454" spans="1:18" x14ac:dyDescent="0.3">
      <c r="A454" s="103"/>
      <c r="B454" s="104"/>
      <c r="C454" s="103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3"/>
      <c r="Q454" s="218"/>
      <c r="R454" s="212"/>
    </row>
    <row r="455" spans="1:18" x14ac:dyDescent="0.3">
      <c r="A455" s="103"/>
      <c r="B455" s="104"/>
      <c r="C455" s="103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3"/>
      <c r="Q455" s="218"/>
      <c r="R455" s="212"/>
    </row>
    <row r="456" spans="1:18" x14ac:dyDescent="0.3">
      <c r="A456" s="103"/>
      <c r="B456" s="104"/>
      <c r="C456" s="103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3"/>
      <c r="Q456" s="218"/>
      <c r="R456" s="212"/>
    </row>
    <row r="457" spans="1:18" x14ac:dyDescent="0.3">
      <c r="A457" s="103"/>
      <c r="B457" s="104"/>
      <c r="C457" s="103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3"/>
      <c r="Q457" s="218"/>
      <c r="R457" s="212"/>
    </row>
    <row r="458" spans="1:18" x14ac:dyDescent="0.3">
      <c r="A458" s="103"/>
      <c r="B458" s="104"/>
      <c r="C458" s="103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3"/>
      <c r="Q458" s="218"/>
      <c r="R458" s="212"/>
    </row>
    <row r="459" spans="1:18" x14ac:dyDescent="0.3">
      <c r="A459" s="103"/>
      <c r="B459" s="104"/>
      <c r="C459" s="103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3"/>
      <c r="Q459" s="218"/>
      <c r="R459" s="212"/>
    </row>
    <row r="460" spans="1:18" x14ac:dyDescent="0.3">
      <c r="A460" s="103"/>
      <c r="B460" s="104"/>
      <c r="C460" s="103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3"/>
      <c r="Q460" s="218"/>
      <c r="R460" s="212"/>
    </row>
    <row r="461" spans="1:18" x14ac:dyDescent="0.3">
      <c r="A461" s="103"/>
      <c r="B461" s="104"/>
      <c r="C461" s="103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3"/>
      <c r="Q461" s="218"/>
      <c r="R461" s="212"/>
    </row>
    <row r="462" spans="1:18" x14ac:dyDescent="0.3">
      <c r="A462" s="103"/>
      <c r="B462" s="104"/>
      <c r="C462" s="103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3"/>
      <c r="Q462" s="218"/>
      <c r="R462" s="212"/>
    </row>
    <row r="463" spans="1:18" x14ac:dyDescent="0.3">
      <c r="A463" s="103"/>
      <c r="B463" s="104"/>
      <c r="C463" s="103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3"/>
      <c r="Q463" s="218"/>
      <c r="R463" s="212"/>
    </row>
    <row r="464" spans="1:18" x14ac:dyDescent="0.3">
      <c r="A464" s="103"/>
      <c r="B464" s="104"/>
      <c r="C464" s="103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3"/>
      <c r="Q464" s="218"/>
      <c r="R464" s="212"/>
    </row>
    <row r="465" spans="1:18" x14ac:dyDescent="0.3">
      <c r="A465" s="103"/>
      <c r="B465" s="104"/>
      <c r="C465" s="103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3"/>
      <c r="Q465" s="218"/>
      <c r="R465" s="212"/>
    </row>
    <row r="466" spans="1:18" x14ac:dyDescent="0.3">
      <c r="A466" s="103"/>
      <c r="B466" s="104"/>
      <c r="C466" s="103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3"/>
      <c r="Q466" s="218"/>
      <c r="R466" s="212"/>
    </row>
    <row r="467" spans="1:18" x14ac:dyDescent="0.3">
      <c r="A467" s="103"/>
      <c r="B467" s="104"/>
      <c r="C467" s="103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3"/>
      <c r="Q467" s="218"/>
      <c r="R467" s="212"/>
    </row>
    <row r="468" spans="1:18" x14ac:dyDescent="0.3">
      <c r="A468" s="103"/>
      <c r="B468" s="104"/>
      <c r="C468" s="103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3"/>
      <c r="Q468" s="218"/>
      <c r="R468" s="212"/>
    </row>
    <row r="469" spans="1:18" x14ac:dyDescent="0.3">
      <c r="A469" s="103"/>
      <c r="B469" s="104"/>
      <c r="C469" s="103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3"/>
      <c r="Q469" s="218"/>
      <c r="R469" s="212"/>
    </row>
    <row r="470" spans="1:18" x14ac:dyDescent="0.3">
      <c r="A470" s="103"/>
      <c r="B470" s="104"/>
      <c r="C470" s="103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3"/>
      <c r="Q470" s="218"/>
      <c r="R470" s="212"/>
    </row>
    <row r="471" spans="1:18" x14ac:dyDescent="0.3">
      <c r="A471" s="103"/>
      <c r="B471" s="104"/>
      <c r="C471" s="103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3"/>
      <c r="Q471" s="218"/>
      <c r="R471" s="212"/>
    </row>
    <row r="472" spans="1:18" x14ac:dyDescent="0.3">
      <c r="A472" s="103"/>
      <c r="B472" s="104"/>
      <c r="C472" s="103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3"/>
      <c r="Q472" s="218"/>
      <c r="R472" s="212"/>
    </row>
    <row r="473" spans="1:18" x14ac:dyDescent="0.3">
      <c r="A473" s="103"/>
      <c r="B473" s="104"/>
      <c r="C473" s="103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3"/>
      <c r="Q473" s="218"/>
      <c r="R473" s="212"/>
    </row>
    <row r="474" spans="1:18" x14ac:dyDescent="0.3">
      <c r="A474" s="103"/>
      <c r="B474" s="104"/>
      <c r="C474" s="103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3"/>
      <c r="Q474" s="218"/>
      <c r="R474" s="212"/>
    </row>
    <row r="475" spans="1:18" x14ac:dyDescent="0.3">
      <c r="A475" s="103"/>
      <c r="B475" s="104"/>
      <c r="C475" s="103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3"/>
      <c r="Q475" s="218"/>
      <c r="R475" s="212"/>
    </row>
    <row r="476" spans="1:18" x14ac:dyDescent="0.3">
      <c r="A476" s="103"/>
      <c r="B476" s="104"/>
      <c r="C476" s="103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3"/>
      <c r="Q476" s="218"/>
      <c r="R476" s="212"/>
    </row>
    <row r="477" spans="1:18" x14ac:dyDescent="0.3">
      <c r="A477" s="103"/>
      <c r="B477" s="104"/>
      <c r="C477" s="103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3"/>
      <c r="Q477" s="218"/>
      <c r="R477" s="212"/>
    </row>
    <row r="478" spans="1:18" x14ac:dyDescent="0.3">
      <c r="A478" s="103"/>
      <c r="B478" s="104"/>
      <c r="C478" s="103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3"/>
      <c r="Q478" s="218"/>
      <c r="R478" s="212"/>
    </row>
    <row r="479" spans="1:18" x14ac:dyDescent="0.3">
      <c r="A479" s="103"/>
      <c r="B479" s="104"/>
      <c r="C479" s="103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3"/>
      <c r="Q479" s="218"/>
      <c r="R479" s="212"/>
    </row>
    <row r="480" spans="1:18" x14ac:dyDescent="0.3">
      <c r="A480" s="103"/>
      <c r="B480" s="104"/>
      <c r="C480" s="103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3"/>
      <c r="Q480" s="218"/>
      <c r="R480" s="212"/>
    </row>
    <row r="481" spans="1:18" x14ac:dyDescent="0.3">
      <c r="A481" s="103"/>
      <c r="B481" s="104"/>
      <c r="C481" s="103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3"/>
      <c r="Q481" s="218"/>
      <c r="R481" s="212"/>
    </row>
    <row r="482" spans="1:18" x14ac:dyDescent="0.3">
      <c r="A482" s="103"/>
      <c r="B482" s="104"/>
      <c r="C482" s="103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3"/>
      <c r="Q482" s="218"/>
      <c r="R482" s="212"/>
    </row>
    <row r="483" spans="1:18" x14ac:dyDescent="0.3">
      <c r="A483" s="103"/>
      <c r="B483" s="104"/>
      <c r="C483" s="103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3"/>
      <c r="Q483" s="218"/>
      <c r="R483" s="212"/>
    </row>
    <row r="484" spans="1:18" x14ac:dyDescent="0.3">
      <c r="A484" s="103"/>
      <c r="B484" s="104"/>
      <c r="C484" s="103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3"/>
      <c r="Q484" s="218"/>
      <c r="R484" s="212"/>
    </row>
    <row r="485" spans="1:18" x14ac:dyDescent="0.3">
      <c r="A485" s="103"/>
      <c r="B485" s="104"/>
      <c r="C485" s="103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3"/>
      <c r="Q485" s="218"/>
      <c r="R485" s="212"/>
    </row>
    <row r="486" spans="1:18" x14ac:dyDescent="0.3">
      <c r="A486" s="103"/>
      <c r="B486" s="104"/>
      <c r="C486" s="103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3"/>
      <c r="Q486" s="218"/>
      <c r="R486" s="212"/>
    </row>
    <row r="487" spans="1:18" x14ac:dyDescent="0.3">
      <c r="A487" s="103"/>
      <c r="B487" s="104"/>
      <c r="C487" s="103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3"/>
      <c r="Q487" s="218"/>
      <c r="R487" s="212"/>
    </row>
    <row r="488" spans="1:18" x14ac:dyDescent="0.3">
      <c r="A488" s="103"/>
      <c r="B488" s="104"/>
      <c r="C488" s="103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3"/>
      <c r="Q488" s="218"/>
      <c r="R488" s="212"/>
    </row>
    <row r="489" spans="1:18" x14ac:dyDescent="0.3">
      <c r="A489" s="103"/>
      <c r="B489" s="104"/>
      <c r="C489" s="103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3"/>
      <c r="Q489" s="218"/>
      <c r="R489" s="212"/>
    </row>
    <row r="490" spans="1:18" x14ac:dyDescent="0.3">
      <c r="A490" s="103"/>
      <c r="B490" s="104"/>
      <c r="C490" s="103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3"/>
      <c r="Q490" s="218"/>
      <c r="R490" s="212"/>
    </row>
    <row r="491" spans="1:18" x14ac:dyDescent="0.3">
      <c r="A491" s="103"/>
      <c r="B491" s="104"/>
      <c r="C491" s="103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3"/>
      <c r="Q491" s="218"/>
      <c r="R491" s="212"/>
    </row>
    <row r="492" spans="1:18" x14ac:dyDescent="0.3">
      <c r="A492" s="103"/>
      <c r="B492" s="104"/>
      <c r="C492" s="103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3"/>
      <c r="Q492" s="218"/>
      <c r="R492" s="212"/>
    </row>
    <row r="493" spans="1:18" x14ac:dyDescent="0.3">
      <c r="A493" s="103"/>
      <c r="B493" s="104"/>
      <c r="C493" s="103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3"/>
      <c r="Q493" s="218"/>
      <c r="R493" s="212"/>
    </row>
    <row r="494" spans="1:18" x14ac:dyDescent="0.3">
      <c r="A494" s="103"/>
      <c r="B494" s="104"/>
      <c r="C494" s="103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3"/>
      <c r="Q494" s="218"/>
      <c r="R494" s="212"/>
    </row>
    <row r="495" spans="1:18" x14ac:dyDescent="0.3">
      <c r="A495" s="103"/>
      <c r="B495" s="104"/>
      <c r="C495" s="103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3"/>
      <c r="Q495" s="218"/>
      <c r="R495" s="212"/>
    </row>
    <row r="496" spans="1:18" x14ac:dyDescent="0.3">
      <c r="A496" s="103"/>
      <c r="B496" s="104"/>
      <c r="C496" s="103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3"/>
      <c r="Q496" s="218"/>
      <c r="R496" s="212"/>
    </row>
    <row r="497" spans="1:18" x14ac:dyDescent="0.3">
      <c r="A497" s="103"/>
      <c r="B497" s="104"/>
      <c r="C497" s="103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3"/>
      <c r="Q497" s="218"/>
      <c r="R497" s="212"/>
    </row>
    <row r="498" spans="1:18" x14ac:dyDescent="0.3">
      <c r="A498" s="103"/>
      <c r="B498" s="104"/>
      <c r="C498" s="103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3"/>
      <c r="Q498" s="218"/>
      <c r="R498" s="212"/>
    </row>
    <row r="499" spans="1:18" x14ac:dyDescent="0.3">
      <c r="A499" s="103"/>
      <c r="B499" s="104"/>
      <c r="C499" s="103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3"/>
      <c r="Q499" s="218"/>
      <c r="R499" s="212"/>
    </row>
    <row r="500" spans="1:18" x14ac:dyDescent="0.3">
      <c r="A500" s="103"/>
      <c r="B500" s="104"/>
      <c r="C500" s="103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3"/>
      <c r="Q500" s="218"/>
      <c r="R500" s="212"/>
    </row>
    <row r="501" spans="1:18" x14ac:dyDescent="0.3">
      <c r="A501" s="103"/>
      <c r="B501" s="104"/>
      <c r="C501" s="103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3"/>
      <c r="Q501" s="218"/>
      <c r="R501" s="212"/>
    </row>
    <row r="502" spans="1:18" x14ac:dyDescent="0.3">
      <c r="A502" s="103"/>
      <c r="B502" s="104"/>
      <c r="C502" s="103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3"/>
      <c r="Q502" s="218"/>
      <c r="R502" s="212"/>
    </row>
    <row r="503" spans="1:18" x14ac:dyDescent="0.3">
      <c r="A503" s="103"/>
      <c r="B503" s="104"/>
      <c r="C503" s="103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3"/>
      <c r="Q503" s="218"/>
      <c r="R503" s="212"/>
    </row>
    <row r="504" spans="1:18" x14ac:dyDescent="0.3">
      <c r="A504" s="103"/>
      <c r="B504" s="104"/>
      <c r="C504" s="103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3"/>
      <c r="Q504" s="218"/>
      <c r="R504" s="212"/>
    </row>
    <row r="505" spans="1:18" x14ac:dyDescent="0.3">
      <c r="A505" s="103"/>
      <c r="B505" s="104"/>
      <c r="C505" s="103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3"/>
      <c r="Q505" s="218"/>
      <c r="R505" s="212"/>
    </row>
    <row r="506" spans="1:18" x14ac:dyDescent="0.3">
      <c r="A506" s="103"/>
      <c r="B506" s="104"/>
      <c r="C506" s="103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3"/>
      <c r="Q506" s="218"/>
      <c r="R506" s="212"/>
    </row>
    <row r="507" spans="1:18" x14ac:dyDescent="0.3">
      <c r="A507" s="103"/>
      <c r="B507" s="104"/>
      <c r="C507" s="103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3"/>
      <c r="Q507" s="218"/>
      <c r="R507" s="212"/>
    </row>
    <row r="508" spans="1:18" x14ac:dyDescent="0.3">
      <c r="A508" s="103"/>
      <c r="B508" s="104"/>
      <c r="C508" s="103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3"/>
      <c r="Q508" s="218"/>
      <c r="R508" s="212"/>
    </row>
    <row r="509" spans="1:18" x14ac:dyDescent="0.3">
      <c r="A509" s="103"/>
      <c r="B509" s="104"/>
      <c r="C509" s="103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3"/>
      <c r="Q509" s="218"/>
      <c r="R509" s="212"/>
    </row>
    <row r="510" spans="1:18" x14ac:dyDescent="0.3">
      <c r="A510" s="103"/>
      <c r="B510" s="104"/>
      <c r="C510" s="103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3"/>
      <c r="Q510" s="218"/>
      <c r="R510" s="212"/>
    </row>
    <row r="511" spans="1:18" x14ac:dyDescent="0.3">
      <c r="A511" s="103"/>
      <c r="B511" s="104"/>
      <c r="C511" s="103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3"/>
      <c r="Q511" s="218"/>
      <c r="R511" s="212"/>
    </row>
    <row r="512" spans="1:18" x14ac:dyDescent="0.3">
      <c r="A512" s="103"/>
      <c r="B512" s="104"/>
      <c r="C512" s="103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3"/>
      <c r="Q512" s="218"/>
      <c r="R512" s="212"/>
    </row>
    <row r="513" spans="1:18" x14ac:dyDescent="0.3">
      <c r="A513" s="103"/>
      <c r="B513" s="104"/>
      <c r="C513" s="103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3"/>
      <c r="Q513" s="218"/>
      <c r="R513" s="212"/>
    </row>
    <row r="514" spans="1:18" x14ac:dyDescent="0.3">
      <c r="A514" s="103"/>
      <c r="B514" s="104"/>
      <c r="C514" s="103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3"/>
      <c r="Q514" s="218"/>
      <c r="R514" s="212"/>
    </row>
    <row r="515" spans="1:18" x14ac:dyDescent="0.3">
      <c r="A515" s="103"/>
      <c r="B515" s="104"/>
      <c r="C515" s="103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3"/>
      <c r="Q515" s="218"/>
      <c r="R515" s="212"/>
    </row>
    <row r="516" spans="1:18" x14ac:dyDescent="0.3">
      <c r="A516" s="103"/>
      <c r="B516" s="104"/>
      <c r="C516" s="103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3"/>
      <c r="Q516" s="218"/>
      <c r="R516" s="212"/>
    </row>
    <row r="517" spans="1:18" x14ac:dyDescent="0.3">
      <c r="A517" s="103"/>
      <c r="B517" s="104"/>
      <c r="C517" s="103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3"/>
      <c r="Q517" s="218"/>
      <c r="R517" s="212"/>
    </row>
    <row r="518" spans="1:18" x14ac:dyDescent="0.3">
      <c r="A518" s="103"/>
      <c r="B518" s="104"/>
      <c r="C518" s="103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3"/>
      <c r="Q518" s="218"/>
      <c r="R518" s="212"/>
    </row>
    <row r="519" spans="1:18" x14ac:dyDescent="0.3">
      <c r="A519" s="103"/>
      <c r="B519" s="104"/>
      <c r="C519" s="103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3"/>
      <c r="Q519" s="218"/>
      <c r="R519" s="212"/>
    </row>
    <row r="520" spans="1:18" x14ac:dyDescent="0.3">
      <c r="A520" s="103"/>
      <c r="B520" s="104"/>
      <c r="C520" s="103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3"/>
      <c r="Q520" s="218"/>
      <c r="R520" s="212"/>
    </row>
    <row r="521" spans="1:18" x14ac:dyDescent="0.3">
      <c r="A521" s="103"/>
      <c r="B521" s="104"/>
      <c r="C521" s="103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3"/>
      <c r="Q521" s="218"/>
      <c r="R521" s="212"/>
    </row>
    <row r="522" spans="1:18" x14ac:dyDescent="0.3">
      <c r="A522" s="103"/>
      <c r="B522" s="104"/>
      <c r="C522" s="103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3"/>
      <c r="Q522" s="218"/>
      <c r="R522" s="212"/>
    </row>
    <row r="523" spans="1:18" x14ac:dyDescent="0.3">
      <c r="A523" s="103"/>
      <c r="B523" s="104"/>
      <c r="C523" s="103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3"/>
      <c r="Q523" s="218"/>
      <c r="R523" s="212"/>
    </row>
    <row r="524" spans="1:18" x14ac:dyDescent="0.3">
      <c r="A524" s="103"/>
      <c r="B524" s="104"/>
      <c r="C524" s="103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3"/>
      <c r="Q524" s="218"/>
      <c r="R524" s="212"/>
    </row>
    <row r="525" spans="1:18" x14ac:dyDescent="0.3">
      <c r="A525" s="103"/>
      <c r="B525" s="104"/>
      <c r="C525" s="103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3"/>
      <c r="Q525" s="218"/>
      <c r="R525" s="212"/>
    </row>
    <row r="526" spans="1:18" x14ac:dyDescent="0.3">
      <c r="A526" s="103"/>
      <c r="B526" s="104"/>
      <c r="C526" s="103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3"/>
      <c r="Q526" s="218"/>
      <c r="R526" s="212"/>
    </row>
    <row r="527" spans="1:18" x14ac:dyDescent="0.3">
      <c r="A527" s="103"/>
      <c r="B527" s="104"/>
      <c r="C527" s="103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3"/>
      <c r="Q527" s="218"/>
      <c r="R527" s="212"/>
    </row>
    <row r="528" spans="1:18" x14ac:dyDescent="0.3">
      <c r="A528" s="103"/>
      <c r="B528" s="104"/>
      <c r="C528" s="103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3"/>
      <c r="Q528" s="218"/>
      <c r="R528" s="212"/>
    </row>
    <row r="529" spans="1:18" x14ac:dyDescent="0.3">
      <c r="A529" s="103"/>
      <c r="B529" s="104"/>
      <c r="C529" s="103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3"/>
      <c r="Q529" s="218"/>
      <c r="R529" s="212"/>
    </row>
    <row r="530" spans="1:18" x14ac:dyDescent="0.3">
      <c r="A530" s="103"/>
      <c r="B530" s="104"/>
      <c r="C530" s="103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3"/>
      <c r="Q530" s="218"/>
      <c r="R530" s="212"/>
    </row>
    <row r="531" spans="1:18" x14ac:dyDescent="0.3">
      <c r="A531" s="103"/>
      <c r="B531" s="104"/>
      <c r="C531" s="103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3"/>
      <c r="Q531" s="218"/>
      <c r="R531" s="212"/>
    </row>
    <row r="532" spans="1:18" x14ac:dyDescent="0.3">
      <c r="A532" s="103"/>
      <c r="B532" s="104"/>
      <c r="C532" s="103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3"/>
      <c r="Q532" s="218"/>
      <c r="R532" s="212"/>
    </row>
    <row r="533" spans="1:18" x14ac:dyDescent="0.3">
      <c r="A533" s="103"/>
      <c r="B533" s="104"/>
      <c r="C533" s="103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3"/>
      <c r="Q533" s="218"/>
      <c r="R533" s="212"/>
    </row>
    <row r="534" spans="1:18" x14ac:dyDescent="0.3">
      <c r="A534" s="103"/>
      <c r="B534" s="104"/>
      <c r="C534" s="103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3"/>
      <c r="Q534" s="218"/>
      <c r="R534" s="212"/>
    </row>
    <row r="535" spans="1:18" x14ac:dyDescent="0.3">
      <c r="A535" s="103"/>
      <c r="B535" s="104"/>
      <c r="C535" s="103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3"/>
      <c r="Q535" s="218"/>
      <c r="R535" s="212"/>
    </row>
    <row r="536" spans="1:18" x14ac:dyDescent="0.3">
      <c r="A536" s="103"/>
      <c r="B536" s="104"/>
      <c r="C536" s="103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3"/>
      <c r="Q536" s="218"/>
      <c r="R536" s="212"/>
    </row>
    <row r="537" spans="1:18" x14ac:dyDescent="0.3">
      <c r="A537" s="103"/>
      <c r="B537" s="104"/>
      <c r="C537" s="103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3"/>
      <c r="Q537" s="218"/>
      <c r="R537" s="212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4DB61-B957-47F9-9BD6-084BA888F178}">
  <sheetPr>
    <tabColor rgb="FFC1FFE0"/>
  </sheetPr>
  <dimension ref="A1:R464"/>
  <sheetViews>
    <sheetView topLeftCell="C395" workbookViewId="0">
      <selection activeCell="Q412" sqref="Q412"/>
    </sheetView>
  </sheetViews>
  <sheetFormatPr defaultColWidth="15.6640625" defaultRowHeight="14.4" x14ac:dyDescent="0.3"/>
  <cols>
    <col min="1" max="1" width="11.88671875" customWidth="1"/>
    <col min="2" max="2" width="21.88671875" bestFit="1" customWidth="1"/>
    <col min="3" max="3" width="45.109375" bestFit="1" customWidth="1"/>
  </cols>
  <sheetData>
    <row r="1" spans="1:18" x14ac:dyDescent="0.3">
      <c r="A1" s="103"/>
      <c r="B1" s="103" t="s">
        <v>438</v>
      </c>
      <c r="C1" s="105" t="s">
        <v>336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x14ac:dyDescent="0.3">
      <c r="A2" s="103"/>
      <c r="B2" s="103" t="s">
        <v>439</v>
      </c>
      <c r="C2" s="106" t="s">
        <v>55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 x14ac:dyDescent="0.3">
      <c r="A3" s="103"/>
      <c r="B3" s="103" t="s">
        <v>440</v>
      </c>
      <c r="C3" s="106" t="s">
        <v>333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" thickBot="1" x14ac:dyDescent="0.35">
      <c r="A4" s="103"/>
      <c r="B4" s="103" t="s">
        <v>441</v>
      </c>
      <c r="C4" s="106" t="s">
        <v>442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x14ac:dyDescent="0.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x14ac:dyDescent="0.3">
      <c r="A6" s="107" t="s">
        <v>340</v>
      </c>
      <c r="B6" s="107" t="s">
        <v>340</v>
      </c>
      <c r="C6" s="108" t="s">
        <v>340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25.2" x14ac:dyDescent="0.6">
      <c r="A7" s="124" t="s">
        <v>340</v>
      </c>
      <c r="B7" s="124" t="s">
        <v>340</v>
      </c>
      <c r="C7" s="125" t="s">
        <v>340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x14ac:dyDescent="0.3">
      <c r="A8" s="109" t="s">
        <v>340</v>
      </c>
      <c r="B8" s="109" t="s">
        <v>340</v>
      </c>
      <c r="C8" s="110" t="s">
        <v>340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x14ac:dyDescent="0.3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8" ht="16.2" x14ac:dyDescent="0.4">
      <c r="A10" s="111" t="s">
        <v>340</v>
      </c>
      <c r="B10" s="112" t="s">
        <v>340</v>
      </c>
      <c r="C10" s="113" t="s">
        <v>443</v>
      </c>
      <c r="D10" s="114" t="s">
        <v>342</v>
      </c>
      <c r="E10" s="115" t="s">
        <v>342</v>
      </c>
      <c r="F10" s="115" t="s">
        <v>342</v>
      </c>
      <c r="G10" s="115" t="s">
        <v>342</v>
      </c>
      <c r="H10" s="115" t="s">
        <v>342</v>
      </c>
      <c r="I10" s="115" t="s">
        <v>342</v>
      </c>
      <c r="J10" s="115" t="s">
        <v>342</v>
      </c>
      <c r="K10" s="115" t="s">
        <v>342</v>
      </c>
      <c r="L10" s="115" t="s">
        <v>342</v>
      </c>
      <c r="M10" s="115" t="s">
        <v>342</v>
      </c>
      <c r="N10" s="115" t="s">
        <v>342</v>
      </c>
      <c r="O10" s="115" t="s">
        <v>342</v>
      </c>
      <c r="P10" s="115" t="s">
        <v>342</v>
      </c>
      <c r="Q10" s="115" t="s">
        <v>342</v>
      </c>
      <c r="R10" s="104"/>
    </row>
    <row r="11" spans="1:18" ht="16.2" x14ac:dyDescent="0.4">
      <c r="A11" s="116" t="s">
        <v>444</v>
      </c>
      <c r="B11" s="117" t="s">
        <v>343</v>
      </c>
      <c r="C11" s="118" t="s">
        <v>344</v>
      </c>
      <c r="D11" s="119" t="s">
        <v>445</v>
      </c>
      <c r="E11" s="120" t="s">
        <v>345</v>
      </c>
      <c r="F11" s="120" t="s">
        <v>346</v>
      </c>
      <c r="G11" s="120" t="s">
        <v>347</v>
      </c>
      <c r="H11" s="120" t="s">
        <v>348</v>
      </c>
      <c r="I11" s="120" t="s">
        <v>349</v>
      </c>
      <c r="J11" s="120" t="s">
        <v>350</v>
      </c>
      <c r="K11" s="120" t="s">
        <v>351</v>
      </c>
      <c r="L11" s="120" t="s">
        <v>352</v>
      </c>
      <c r="M11" s="120" t="s">
        <v>353</v>
      </c>
      <c r="N11" s="120" t="s">
        <v>354</v>
      </c>
      <c r="O11" s="120" t="s">
        <v>355</v>
      </c>
      <c r="P11" s="120" t="s">
        <v>356</v>
      </c>
      <c r="Q11" s="120" t="s">
        <v>357</v>
      </c>
      <c r="R11" s="104"/>
    </row>
    <row r="12" spans="1:18" ht="15.6" x14ac:dyDescent="0.3">
      <c r="A12" s="1" t="str">
        <f t="shared" ref="A12:A75" si="0">LEFT(RIGHT(B12,6),3)</f>
        <v>101</v>
      </c>
      <c r="B12" s="121" t="s">
        <v>446</v>
      </c>
      <c r="C12" s="122" t="s">
        <v>447</v>
      </c>
      <c r="D12" s="123">
        <v>11987983266.440001</v>
      </c>
      <c r="E12" s="123">
        <v>11571960811.700001</v>
      </c>
      <c r="F12" s="123">
        <v>11646604827.530001</v>
      </c>
      <c r="G12" s="123">
        <v>11699312509.530001</v>
      </c>
      <c r="H12" s="123">
        <v>11931074032.540001</v>
      </c>
      <c r="I12" s="123">
        <v>12227843933.66</v>
      </c>
      <c r="J12" s="123">
        <v>12620506628.41</v>
      </c>
      <c r="K12" s="123">
        <v>12677288185.309999</v>
      </c>
      <c r="L12" s="123">
        <v>12742732677.700001</v>
      </c>
      <c r="M12" s="123">
        <v>12812126338.200001</v>
      </c>
      <c r="N12" s="123">
        <v>12880285225.1</v>
      </c>
      <c r="O12" s="123">
        <v>12922495913.620001</v>
      </c>
      <c r="P12" s="123">
        <v>13336395117.290001</v>
      </c>
      <c r="Q12" s="123">
        <v>149068626200.59</v>
      </c>
      <c r="R12" s="104"/>
    </row>
    <row r="13" spans="1:18" ht="15.6" x14ac:dyDescent="0.3">
      <c r="A13" s="1" t="str">
        <f t="shared" si="0"/>
        <v>101</v>
      </c>
      <c r="B13" s="121" t="s">
        <v>448</v>
      </c>
      <c r="C13" s="122" t="s">
        <v>449</v>
      </c>
      <c r="D13" s="123">
        <v>21899425.850000001</v>
      </c>
      <c r="E13" s="123">
        <v>32522352.649999999</v>
      </c>
      <c r="F13" s="123">
        <v>32304541.039999999</v>
      </c>
      <c r="G13" s="123">
        <v>32086282.059999999</v>
      </c>
      <c r="H13" s="123">
        <v>31867574.370000001</v>
      </c>
      <c r="I13" s="123">
        <v>31648416.640000001</v>
      </c>
      <c r="J13" s="123">
        <v>31428807.559999999</v>
      </c>
      <c r="K13" s="123">
        <v>31208745.789999999</v>
      </c>
      <c r="L13" s="123">
        <v>30988226.710000001</v>
      </c>
      <c r="M13" s="123">
        <v>30767248.989999998</v>
      </c>
      <c r="N13" s="123">
        <v>30699412.68</v>
      </c>
      <c r="O13" s="123">
        <v>30631647.530000001</v>
      </c>
      <c r="P13" s="123">
        <v>30563953.850000001</v>
      </c>
      <c r="Q13" s="123">
        <v>376717209.88</v>
      </c>
      <c r="R13" s="104"/>
    </row>
    <row r="14" spans="1:18" ht="15.6" x14ac:dyDescent="0.3">
      <c r="A14" s="1" t="str">
        <f t="shared" si="0"/>
        <v>102</v>
      </c>
      <c r="B14" s="121" t="s">
        <v>450</v>
      </c>
      <c r="C14" s="122" t="s">
        <v>451</v>
      </c>
      <c r="D14" s="122" t="s">
        <v>452</v>
      </c>
      <c r="E14" s="122" t="s">
        <v>452</v>
      </c>
      <c r="F14" s="122" t="s">
        <v>452</v>
      </c>
      <c r="G14" s="122" t="s">
        <v>452</v>
      </c>
      <c r="H14" s="122" t="s">
        <v>452</v>
      </c>
      <c r="I14" s="122" t="s">
        <v>452</v>
      </c>
      <c r="J14" s="122" t="s">
        <v>452</v>
      </c>
      <c r="K14" s="122" t="s">
        <v>452</v>
      </c>
      <c r="L14" s="122" t="s">
        <v>452</v>
      </c>
      <c r="M14" s="122" t="s">
        <v>452</v>
      </c>
      <c r="N14" s="122" t="s">
        <v>452</v>
      </c>
      <c r="O14" s="122" t="s">
        <v>452</v>
      </c>
      <c r="P14" s="122" t="s">
        <v>452</v>
      </c>
      <c r="Q14" s="122" t="s">
        <v>452</v>
      </c>
      <c r="R14" s="104"/>
    </row>
    <row r="15" spans="1:18" ht="15.6" x14ac:dyDescent="0.3">
      <c r="A15" s="1" t="str">
        <f t="shared" si="0"/>
        <v>103</v>
      </c>
      <c r="B15" s="121" t="s">
        <v>453</v>
      </c>
      <c r="C15" s="122" t="s">
        <v>454</v>
      </c>
      <c r="D15" s="122" t="s">
        <v>452</v>
      </c>
      <c r="E15" s="122" t="s">
        <v>452</v>
      </c>
      <c r="F15" s="122" t="s">
        <v>452</v>
      </c>
      <c r="G15" s="122" t="s">
        <v>452</v>
      </c>
      <c r="H15" s="122" t="s">
        <v>452</v>
      </c>
      <c r="I15" s="122" t="s">
        <v>452</v>
      </c>
      <c r="J15" s="122" t="s">
        <v>452</v>
      </c>
      <c r="K15" s="122" t="s">
        <v>452</v>
      </c>
      <c r="L15" s="122" t="s">
        <v>452</v>
      </c>
      <c r="M15" s="122" t="s">
        <v>452</v>
      </c>
      <c r="N15" s="122" t="s">
        <v>452</v>
      </c>
      <c r="O15" s="122" t="s">
        <v>452</v>
      </c>
      <c r="P15" s="122" t="s">
        <v>452</v>
      </c>
      <c r="Q15" s="122" t="s">
        <v>452</v>
      </c>
      <c r="R15" s="104"/>
    </row>
    <row r="16" spans="1:18" ht="15.6" x14ac:dyDescent="0.3">
      <c r="A16" s="1" t="str">
        <f t="shared" si="0"/>
        <v>103</v>
      </c>
      <c r="B16" s="121" t="s">
        <v>455</v>
      </c>
      <c r="C16" s="122" t="s">
        <v>456</v>
      </c>
      <c r="D16" s="122" t="s">
        <v>452</v>
      </c>
      <c r="E16" s="122" t="s">
        <v>452</v>
      </c>
      <c r="F16" s="122" t="s">
        <v>452</v>
      </c>
      <c r="G16" s="122" t="s">
        <v>452</v>
      </c>
      <c r="H16" s="122" t="s">
        <v>452</v>
      </c>
      <c r="I16" s="122" t="s">
        <v>452</v>
      </c>
      <c r="J16" s="122" t="s">
        <v>452</v>
      </c>
      <c r="K16" s="122" t="s">
        <v>452</v>
      </c>
      <c r="L16" s="122" t="s">
        <v>452</v>
      </c>
      <c r="M16" s="122" t="s">
        <v>452</v>
      </c>
      <c r="N16" s="122" t="s">
        <v>452</v>
      </c>
      <c r="O16" s="122" t="s">
        <v>452</v>
      </c>
      <c r="P16" s="122" t="s">
        <v>452</v>
      </c>
      <c r="Q16" s="122" t="s">
        <v>452</v>
      </c>
      <c r="R16" s="104"/>
    </row>
    <row r="17" spans="1:18" ht="15.6" x14ac:dyDescent="0.3">
      <c r="A17" s="1" t="str">
        <f t="shared" si="0"/>
        <v>104</v>
      </c>
      <c r="B17" s="121" t="s">
        <v>457</v>
      </c>
      <c r="C17" s="122" t="s">
        <v>458</v>
      </c>
      <c r="D17" s="122" t="s">
        <v>452</v>
      </c>
      <c r="E17" s="122" t="s">
        <v>452</v>
      </c>
      <c r="F17" s="122" t="s">
        <v>452</v>
      </c>
      <c r="G17" s="122" t="s">
        <v>452</v>
      </c>
      <c r="H17" s="122" t="s">
        <v>452</v>
      </c>
      <c r="I17" s="122" t="s">
        <v>452</v>
      </c>
      <c r="J17" s="122" t="s">
        <v>452</v>
      </c>
      <c r="K17" s="122" t="s">
        <v>452</v>
      </c>
      <c r="L17" s="122" t="s">
        <v>452</v>
      </c>
      <c r="M17" s="122" t="s">
        <v>452</v>
      </c>
      <c r="N17" s="122" t="s">
        <v>452</v>
      </c>
      <c r="O17" s="122" t="s">
        <v>452</v>
      </c>
      <c r="P17" s="122" t="s">
        <v>452</v>
      </c>
      <c r="Q17" s="122" t="s">
        <v>452</v>
      </c>
      <c r="R17" s="104"/>
    </row>
    <row r="18" spans="1:18" ht="15.6" x14ac:dyDescent="0.3">
      <c r="A18" s="1" t="str">
        <f t="shared" si="0"/>
        <v>105</v>
      </c>
      <c r="B18" s="121" t="s">
        <v>459</v>
      </c>
      <c r="C18" s="122" t="s">
        <v>460</v>
      </c>
      <c r="D18" s="123">
        <v>72762399.530000001</v>
      </c>
      <c r="E18" s="123">
        <v>64262399.530000001</v>
      </c>
      <c r="F18" s="123">
        <v>70262399.530000001</v>
      </c>
      <c r="G18" s="123">
        <v>70262399.530000001</v>
      </c>
      <c r="H18" s="123">
        <v>70262399.530000001</v>
      </c>
      <c r="I18" s="123">
        <v>70262399.530000001</v>
      </c>
      <c r="J18" s="123">
        <v>70264952.269999996</v>
      </c>
      <c r="K18" s="123">
        <v>70264952.269999996</v>
      </c>
      <c r="L18" s="123">
        <v>70264952.269999996</v>
      </c>
      <c r="M18" s="123">
        <v>70764952.269999996</v>
      </c>
      <c r="N18" s="123">
        <v>70764952.269999996</v>
      </c>
      <c r="O18" s="123">
        <v>70764952.269999996</v>
      </c>
      <c r="P18" s="123">
        <v>70764952.269999996</v>
      </c>
      <c r="Q18" s="123">
        <v>839166663.53999996</v>
      </c>
      <c r="R18" s="104"/>
    </row>
    <row r="19" spans="1:18" ht="15.6" x14ac:dyDescent="0.3">
      <c r="A19" s="1" t="str">
        <f t="shared" si="0"/>
        <v>105</v>
      </c>
      <c r="B19" s="121" t="s">
        <v>461</v>
      </c>
      <c r="C19" s="122" t="s">
        <v>462</v>
      </c>
      <c r="D19" s="122" t="s">
        <v>452</v>
      </c>
      <c r="E19" s="122" t="s">
        <v>452</v>
      </c>
      <c r="F19" s="122" t="s">
        <v>452</v>
      </c>
      <c r="G19" s="122" t="s">
        <v>452</v>
      </c>
      <c r="H19" s="122" t="s">
        <v>452</v>
      </c>
      <c r="I19" s="122" t="s">
        <v>452</v>
      </c>
      <c r="J19" s="122" t="s">
        <v>452</v>
      </c>
      <c r="K19" s="122" t="s">
        <v>452</v>
      </c>
      <c r="L19" s="122" t="s">
        <v>452</v>
      </c>
      <c r="M19" s="122" t="s">
        <v>452</v>
      </c>
      <c r="N19" s="122" t="s">
        <v>452</v>
      </c>
      <c r="O19" s="122" t="s">
        <v>452</v>
      </c>
      <c r="P19" s="122" t="s">
        <v>452</v>
      </c>
      <c r="Q19" s="122" t="s">
        <v>452</v>
      </c>
      <c r="R19" s="104"/>
    </row>
    <row r="20" spans="1:18" ht="15.6" x14ac:dyDescent="0.3">
      <c r="A20" s="1" t="str">
        <f t="shared" si="0"/>
        <v>106</v>
      </c>
      <c r="B20" s="121" t="s">
        <v>463</v>
      </c>
      <c r="C20" s="122" t="s">
        <v>464</v>
      </c>
      <c r="D20" s="123">
        <v>1675384633.24</v>
      </c>
      <c r="E20" s="123">
        <v>2078381704.5999999</v>
      </c>
      <c r="F20" s="123">
        <v>2078381704.5999999</v>
      </c>
      <c r="G20" s="123">
        <v>2078381704.5999999</v>
      </c>
      <c r="H20" s="123">
        <v>2078381704.5999999</v>
      </c>
      <c r="I20" s="123">
        <v>2078381704.5999999</v>
      </c>
      <c r="J20" s="123">
        <v>2078381704.5999999</v>
      </c>
      <c r="K20" s="123">
        <v>2078381704.5999999</v>
      </c>
      <c r="L20" s="123">
        <v>2078381704.5999999</v>
      </c>
      <c r="M20" s="123">
        <v>2078381704.5999999</v>
      </c>
      <c r="N20" s="123">
        <v>2078381704.5999999</v>
      </c>
      <c r="O20" s="123">
        <v>2078381704.5999999</v>
      </c>
      <c r="P20" s="123">
        <v>2078381704.5999999</v>
      </c>
      <c r="Q20" s="123">
        <v>24940580455.200001</v>
      </c>
      <c r="R20" s="104"/>
    </row>
    <row r="21" spans="1:18" ht="15.6" x14ac:dyDescent="0.3">
      <c r="A21" s="1" t="str">
        <f t="shared" si="0"/>
        <v>107</v>
      </c>
      <c r="B21" s="121" t="s">
        <v>465</v>
      </c>
      <c r="C21" s="122" t="s">
        <v>466</v>
      </c>
      <c r="D21" s="123">
        <v>1104974975.99</v>
      </c>
      <c r="E21" s="123">
        <v>1214318497.9300001</v>
      </c>
      <c r="F21" s="123">
        <v>1262739751.25</v>
      </c>
      <c r="G21" s="123">
        <v>1343231884.01</v>
      </c>
      <c r="H21" s="123">
        <v>1234133481.72</v>
      </c>
      <c r="I21" s="123">
        <v>1049240158.98</v>
      </c>
      <c r="J21" s="123">
        <v>826404685.28999996</v>
      </c>
      <c r="K21" s="123">
        <v>945656796.55999994</v>
      </c>
      <c r="L21" s="123">
        <v>974098326.90999997</v>
      </c>
      <c r="M21" s="123">
        <v>989658225.41999996</v>
      </c>
      <c r="N21" s="123">
        <v>996139255.25</v>
      </c>
      <c r="O21" s="123">
        <v>1026714721.87</v>
      </c>
      <c r="P21" s="123">
        <v>711966473.15999997</v>
      </c>
      <c r="Q21" s="123">
        <v>12574302258.35</v>
      </c>
      <c r="R21" s="104"/>
    </row>
    <row r="22" spans="1:18" ht="15.6" x14ac:dyDescent="0.3">
      <c r="A22" s="1" t="str">
        <f t="shared" si="0"/>
        <v>108</v>
      </c>
      <c r="B22" s="121" t="s">
        <v>467</v>
      </c>
      <c r="C22" s="122" t="s">
        <v>468</v>
      </c>
      <c r="D22" s="123">
        <v>-3746478410.2800002</v>
      </c>
      <c r="E22" s="123">
        <v>-3821735977.6700001</v>
      </c>
      <c r="F22" s="123">
        <v>-3854584185.54</v>
      </c>
      <c r="G22" s="123">
        <v>-3884507734.1399999</v>
      </c>
      <c r="H22" s="123">
        <v>-3916435951.4400001</v>
      </c>
      <c r="I22" s="123">
        <v>-3930343542.4000001</v>
      </c>
      <c r="J22" s="123">
        <v>-3960794560.75</v>
      </c>
      <c r="K22" s="123">
        <v>-3993731316.4000001</v>
      </c>
      <c r="L22" s="123">
        <v>-4030220234.46</v>
      </c>
      <c r="M22" s="123">
        <v>-4063828317.0100002</v>
      </c>
      <c r="N22" s="123">
        <v>-4090890449.6399999</v>
      </c>
      <c r="O22" s="123">
        <v>-4125195695.21</v>
      </c>
      <c r="P22" s="123">
        <v>-4143340762.1500001</v>
      </c>
      <c r="Q22" s="123">
        <v>-47815608726.809998</v>
      </c>
      <c r="R22" s="104"/>
    </row>
    <row r="23" spans="1:18" ht="15.6" x14ac:dyDescent="0.3">
      <c r="A23" s="1" t="str">
        <f t="shared" si="0"/>
        <v>111</v>
      </c>
      <c r="B23" s="121" t="s">
        <v>469</v>
      </c>
      <c r="C23" s="122" t="s">
        <v>470</v>
      </c>
      <c r="D23" s="123">
        <v>-177131858.03999999</v>
      </c>
      <c r="E23" s="123">
        <v>-176207753.63</v>
      </c>
      <c r="F23" s="123">
        <v>-179444675.59</v>
      </c>
      <c r="G23" s="123">
        <v>-182683910.24000001</v>
      </c>
      <c r="H23" s="123">
        <v>-185936065.91999999</v>
      </c>
      <c r="I23" s="123">
        <v>-189133203.63999999</v>
      </c>
      <c r="J23" s="123">
        <v>-192389054.81999999</v>
      </c>
      <c r="K23" s="123">
        <v>-195326725.13999999</v>
      </c>
      <c r="L23" s="123">
        <v>-198172591.03</v>
      </c>
      <c r="M23" s="123">
        <v>-201428782.78</v>
      </c>
      <c r="N23" s="123">
        <v>-204629874.08000001</v>
      </c>
      <c r="O23" s="123">
        <v>-208198853.63999999</v>
      </c>
      <c r="P23" s="123">
        <v>-211782127.44999999</v>
      </c>
      <c r="Q23" s="123">
        <v>-2325333617.96</v>
      </c>
      <c r="R23" s="104"/>
    </row>
    <row r="24" spans="1:18" ht="15.6" x14ac:dyDescent="0.3">
      <c r="A24" s="1" t="str">
        <f t="shared" si="0"/>
        <v>114</v>
      </c>
      <c r="B24" s="121" t="s">
        <v>471</v>
      </c>
      <c r="C24" s="122" t="s">
        <v>472</v>
      </c>
      <c r="D24" s="123">
        <v>7484822.7599999998</v>
      </c>
      <c r="E24" s="123">
        <v>7484822.7599999998</v>
      </c>
      <c r="F24" s="123">
        <v>7484822.7599999998</v>
      </c>
      <c r="G24" s="123">
        <v>7484822.7599999998</v>
      </c>
      <c r="H24" s="123">
        <v>7484822.7599999998</v>
      </c>
      <c r="I24" s="123">
        <v>7484822.7599999998</v>
      </c>
      <c r="J24" s="123">
        <v>7484822.7599999998</v>
      </c>
      <c r="K24" s="123">
        <v>7484822.7599999998</v>
      </c>
      <c r="L24" s="123">
        <v>7484822.7599999998</v>
      </c>
      <c r="M24" s="123">
        <v>7484822.7599999998</v>
      </c>
      <c r="N24" s="123">
        <v>7484822.7599999998</v>
      </c>
      <c r="O24" s="123">
        <v>7484822.7599999998</v>
      </c>
      <c r="P24" s="123">
        <v>7484822.7599999998</v>
      </c>
      <c r="Q24" s="123">
        <v>89817873.120000005</v>
      </c>
      <c r="R24" s="104"/>
    </row>
    <row r="25" spans="1:18" ht="15.6" x14ac:dyDescent="0.3">
      <c r="A25" s="1" t="str">
        <f t="shared" si="0"/>
        <v>115</v>
      </c>
      <c r="B25" s="121" t="s">
        <v>473</v>
      </c>
      <c r="C25" s="122" t="s">
        <v>474</v>
      </c>
      <c r="D25" s="123">
        <v>-6883366.1900000004</v>
      </c>
      <c r="E25" s="123">
        <v>-6903091.9000000004</v>
      </c>
      <c r="F25" s="123">
        <v>-6922817.6299999999</v>
      </c>
      <c r="G25" s="123">
        <v>-6942543.3600000003</v>
      </c>
      <c r="H25" s="123">
        <v>-6962269.0899999999</v>
      </c>
      <c r="I25" s="123">
        <v>-6981994.8200000003</v>
      </c>
      <c r="J25" s="123">
        <v>-7001720.5499999998</v>
      </c>
      <c r="K25" s="123">
        <v>-7021446.2800000003</v>
      </c>
      <c r="L25" s="123">
        <v>-7041172.0099999998</v>
      </c>
      <c r="M25" s="123">
        <v>-7060897.7400000002</v>
      </c>
      <c r="N25" s="123">
        <v>-7080623.4699999997</v>
      </c>
      <c r="O25" s="123">
        <v>-7100349.2000000002</v>
      </c>
      <c r="P25" s="123">
        <v>-7120074.9299999997</v>
      </c>
      <c r="Q25" s="123">
        <v>-84139000.980000004</v>
      </c>
      <c r="R25" s="104"/>
    </row>
    <row r="26" spans="1:18" ht="15.6" x14ac:dyDescent="0.3">
      <c r="A26" s="1" t="str">
        <f t="shared" si="0"/>
        <v>116</v>
      </c>
      <c r="B26" s="121" t="s">
        <v>475</v>
      </c>
      <c r="C26" s="122" t="s">
        <v>476</v>
      </c>
      <c r="D26" s="122" t="s">
        <v>452</v>
      </c>
      <c r="E26" s="122" t="s">
        <v>452</v>
      </c>
      <c r="F26" s="122" t="s">
        <v>452</v>
      </c>
      <c r="G26" s="122" t="s">
        <v>452</v>
      </c>
      <c r="H26" s="122" t="s">
        <v>452</v>
      </c>
      <c r="I26" s="122" t="s">
        <v>452</v>
      </c>
      <c r="J26" s="122" t="s">
        <v>452</v>
      </c>
      <c r="K26" s="122" t="s">
        <v>452</v>
      </c>
      <c r="L26" s="122" t="s">
        <v>452</v>
      </c>
      <c r="M26" s="122" t="s">
        <v>452</v>
      </c>
      <c r="N26" s="122" t="s">
        <v>452</v>
      </c>
      <c r="O26" s="122" t="s">
        <v>452</v>
      </c>
      <c r="P26" s="122" t="s">
        <v>452</v>
      </c>
      <c r="Q26" s="122" t="s">
        <v>452</v>
      </c>
      <c r="R26" s="104"/>
    </row>
    <row r="27" spans="1:18" ht="15.6" x14ac:dyDescent="0.3">
      <c r="A27" s="1" t="str">
        <f t="shared" si="0"/>
        <v>117</v>
      </c>
      <c r="B27" s="121" t="s">
        <v>477</v>
      </c>
      <c r="C27" s="122" t="s">
        <v>478</v>
      </c>
      <c r="D27" s="122" t="s">
        <v>452</v>
      </c>
      <c r="E27" s="122" t="s">
        <v>452</v>
      </c>
      <c r="F27" s="122" t="s">
        <v>452</v>
      </c>
      <c r="G27" s="122" t="s">
        <v>452</v>
      </c>
      <c r="H27" s="122" t="s">
        <v>452</v>
      </c>
      <c r="I27" s="122" t="s">
        <v>452</v>
      </c>
      <c r="J27" s="122" t="s">
        <v>452</v>
      </c>
      <c r="K27" s="122" t="s">
        <v>452</v>
      </c>
      <c r="L27" s="122" t="s">
        <v>452</v>
      </c>
      <c r="M27" s="122" t="s">
        <v>452</v>
      </c>
      <c r="N27" s="122" t="s">
        <v>452</v>
      </c>
      <c r="O27" s="122" t="s">
        <v>452</v>
      </c>
      <c r="P27" s="122" t="s">
        <v>452</v>
      </c>
      <c r="Q27" s="122" t="s">
        <v>452</v>
      </c>
      <c r="R27" s="104"/>
    </row>
    <row r="28" spans="1:18" ht="15.6" x14ac:dyDescent="0.3">
      <c r="A28" s="1" t="str">
        <f t="shared" si="0"/>
        <v>117</v>
      </c>
      <c r="B28" s="121" t="s">
        <v>479</v>
      </c>
      <c r="C28" s="122" t="s">
        <v>480</v>
      </c>
      <c r="D28" s="122" t="s">
        <v>452</v>
      </c>
      <c r="E28" s="122" t="s">
        <v>452</v>
      </c>
      <c r="F28" s="122" t="s">
        <v>452</v>
      </c>
      <c r="G28" s="122" t="s">
        <v>452</v>
      </c>
      <c r="H28" s="122" t="s">
        <v>452</v>
      </c>
      <c r="I28" s="122" t="s">
        <v>452</v>
      </c>
      <c r="J28" s="122" t="s">
        <v>452</v>
      </c>
      <c r="K28" s="122" t="s">
        <v>452</v>
      </c>
      <c r="L28" s="122" t="s">
        <v>452</v>
      </c>
      <c r="M28" s="122" t="s">
        <v>452</v>
      </c>
      <c r="N28" s="122" t="s">
        <v>452</v>
      </c>
      <c r="O28" s="122" t="s">
        <v>452</v>
      </c>
      <c r="P28" s="122" t="s">
        <v>452</v>
      </c>
      <c r="Q28" s="122" t="s">
        <v>452</v>
      </c>
      <c r="R28" s="104"/>
    </row>
    <row r="29" spans="1:18" ht="15.6" x14ac:dyDescent="0.3">
      <c r="A29" s="1" t="str">
        <f t="shared" si="0"/>
        <v>117</v>
      </c>
      <c r="B29" s="121" t="s">
        <v>481</v>
      </c>
      <c r="C29" s="122" t="s">
        <v>482</v>
      </c>
      <c r="D29" s="122" t="s">
        <v>452</v>
      </c>
      <c r="E29" s="122" t="s">
        <v>452</v>
      </c>
      <c r="F29" s="122" t="s">
        <v>452</v>
      </c>
      <c r="G29" s="122" t="s">
        <v>452</v>
      </c>
      <c r="H29" s="122" t="s">
        <v>452</v>
      </c>
      <c r="I29" s="122" t="s">
        <v>452</v>
      </c>
      <c r="J29" s="122" t="s">
        <v>452</v>
      </c>
      <c r="K29" s="122" t="s">
        <v>452</v>
      </c>
      <c r="L29" s="122" t="s">
        <v>452</v>
      </c>
      <c r="M29" s="122" t="s">
        <v>452</v>
      </c>
      <c r="N29" s="122" t="s">
        <v>452</v>
      </c>
      <c r="O29" s="122" t="s">
        <v>452</v>
      </c>
      <c r="P29" s="122" t="s">
        <v>452</v>
      </c>
      <c r="Q29" s="122" t="s">
        <v>452</v>
      </c>
      <c r="R29" s="104"/>
    </row>
    <row r="30" spans="1:18" ht="15.6" x14ac:dyDescent="0.3">
      <c r="A30" s="1" t="str">
        <f t="shared" si="0"/>
        <v>117</v>
      </c>
      <c r="B30" s="121" t="s">
        <v>483</v>
      </c>
      <c r="C30" s="122" t="s">
        <v>484</v>
      </c>
      <c r="D30" s="122" t="s">
        <v>452</v>
      </c>
      <c r="E30" s="122" t="s">
        <v>452</v>
      </c>
      <c r="F30" s="122" t="s">
        <v>452</v>
      </c>
      <c r="G30" s="122" t="s">
        <v>452</v>
      </c>
      <c r="H30" s="122" t="s">
        <v>452</v>
      </c>
      <c r="I30" s="122" t="s">
        <v>452</v>
      </c>
      <c r="J30" s="122" t="s">
        <v>452</v>
      </c>
      <c r="K30" s="122" t="s">
        <v>452</v>
      </c>
      <c r="L30" s="122" t="s">
        <v>452</v>
      </c>
      <c r="M30" s="122" t="s">
        <v>452</v>
      </c>
      <c r="N30" s="122" t="s">
        <v>452</v>
      </c>
      <c r="O30" s="122" t="s">
        <v>452</v>
      </c>
      <c r="P30" s="122" t="s">
        <v>452</v>
      </c>
      <c r="Q30" s="122" t="s">
        <v>452</v>
      </c>
      <c r="R30" s="104"/>
    </row>
    <row r="31" spans="1:18" ht="15.6" x14ac:dyDescent="0.3">
      <c r="A31" s="1" t="str">
        <f t="shared" si="0"/>
        <v>118</v>
      </c>
      <c r="B31" s="121" t="s">
        <v>485</v>
      </c>
      <c r="C31" s="122" t="s">
        <v>486</v>
      </c>
      <c r="D31" s="122" t="s">
        <v>452</v>
      </c>
      <c r="E31" s="122" t="s">
        <v>452</v>
      </c>
      <c r="F31" s="122" t="s">
        <v>452</v>
      </c>
      <c r="G31" s="122" t="s">
        <v>452</v>
      </c>
      <c r="H31" s="122" t="s">
        <v>452</v>
      </c>
      <c r="I31" s="122" t="s">
        <v>452</v>
      </c>
      <c r="J31" s="122" t="s">
        <v>452</v>
      </c>
      <c r="K31" s="122" t="s">
        <v>452</v>
      </c>
      <c r="L31" s="122" t="s">
        <v>452</v>
      </c>
      <c r="M31" s="122" t="s">
        <v>452</v>
      </c>
      <c r="N31" s="122" t="s">
        <v>452</v>
      </c>
      <c r="O31" s="122" t="s">
        <v>452</v>
      </c>
      <c r="P31" s="122" t="s">
        <v>452</v>
      </c>
      <c r="Q31" s="122" t="s">
        <v>452</v>
      </c>
      <c r="R31" s="104"/>
    </row>
    <row r="32" spans="1:18" ht="15.6" x14ac:dyDescent="0.3">
      <c r="A32" s="1" t="str">
        <f t="shared" si="0"/>
        <v>119</v>
      </c>
      <c r="B32" s="121" t="s">
        <v>487</v>
      </c>
      <c r="C32" s="122" t="s">
        <v>488</v>
      </c>
      <c r="D32" s="122" t="s">
        <v>452</v>
      </c>
      <c r="E32" s="122" t="s">
        <v>452</v>
      </c>
      <c r="F32" s="122" t="s">
        <v>452</v>
      </c>
      <c r="G32" s="122" t="s">
        <v>452</v>
      </c>
      <c r="H32" s="122" t="s">
        <v>452</v>
      </c>
      <c r="I32" s="122" t="s">
        <v>452</v>
      </c>
      <c r="J32" s="122" t="s">
        <v>452</v>
      </c>
      <c r="K32" s="122" t="s">
        <v>452</v>
      </c>
      <c r="L32" s="122" t="s">
        <v>452</v>
      </c>
      <c r="M32" s="122" t="s">
        <v>452</v>
      </c>
      <c r="N32" s="122" t="s">
        <v>452</v>
      </c>
      <c r="O32" s="122" t="s">
        <v>452</v>
      </c>
      <c r="P32" s="122" t="s">
        <v>452</v>
      </c>
      <c r="Q32" s="122" t="s">
        <v>452</v>
      </c>
      <c r="R32" s="104"/>
    </row>
    <row r="33" spans="1:18" ht="15.6" x14ac:dyDescent="0.3">
      <c r="A33" s="1" t="str">
        <f t="shared" si="0"/>
        <v>121</v>
      </c>
      <c r="B33" s="121" t="s">
        <v>489</v>
      </c>
      <c r="C33" s="122" t="s">
        <v>490</v>
      </c>
      <c r="D33" s="123">
        <v>36292846.850000001</v>
      </c>
      <c r="E33" s="123">
        <v>24216635.350000001</v>
      </c>
      <c r="F33" s="123">
        <v>24302119.289999999</v>
      </c>
      <c r="G33" s="123">
        <v>24386070.52</v>
      </c>
      <c r="H33" s="123">
        <v>24470572.620000001</v>
      </c>
      <c r="I33" s="123">
        <v>24540049.289999999</v>
      </c>
      <c r="J33" s="123">
        <v>24618124.829999998</v>
      </c>
      <c r="K33" s="123">
        <v>24587159.18</v>
      </c>
      <c r="L33" s="123">
        <v>24605693.02</v>
      </c>
      <c r="M33" s="123">
        <v>24669946.780000001</v>
      </c>
      <c r="N33" s="123">
        <v>24707308.050000001</v>
      </c>
      <c r="O33" s="123">
        <v>24808146.48</v>
      </c>
      <c r="P33" s="123">
        <v>24891627.460000001</v>
      </c>
      <c r="Q33" s="123">
        <v>294803452.87</v>
      </c>
      <c r="R33" s="104"/>
    </row>
    <row r="34" spans="1:18" ht="15.6" x14ac:dyDescent="0.3">
      <c r="A34" s="1" t="str">
        <f t="shared" si="0"/>
        <v>122</v>
      </c>
      <c r="B34" s="121" t="s">
        <v>491</v>
      </c>
      <c r="C34" s="122" t="s">
        <v>492</v>
      </c>
      <c r="D34" s="123">
        <v>-9354989.4100000001</v>
      </c>
      <c r="E34" s="123">
        <v>-7928832.21</v>
      </c>
      <c r="F34" s="123">
        <v>-7994606.7699999996</v>
      </c>
      <c r="G34" s="123">
        <v>-8059442.2699999996</v>
      </c>
      <c r="H34" s="123">
        <v>-8125413.6600000001</v>
      </c>
      <c r="I34" s="123">
        <v>-8176947.7300000004</v>
      </c>
      <c r="J34" s="123">
        <v>-8237584.9000000004</v>
      </c>
      <c r="K34" s="123">
        <v>-8189733.1299999999</v>
      </c>
      <c r="L34" s="123">
        <v>-8191324.2699999996</v>
      </c>
      <c r="M34" s="123">
        <v>-8238855.1299999999</v>
      </c>
      <c r="N34" s="123">
        <v>-8259968.5800000001</v>
      </c>
      <c r="O34" s="123">
        <v>-8344884.0899999999</v>
      </c>
      <c r="P34" s="123">
        <v>-8408943.3000000007</v>
      </c>
      <c r="Q34" s="123">
        <v>-98156536.040000007</v>
      </c>
      <c r="R34" s="104"/>
    </row>
    <row r="35" spans="1:18" ht="15.6" x14ac:dyDescent="0.3">
      <c r="A35" s="1" t="str">
        <f t="shared" si="0"/>
        <v>123</v>
      </c>
      <c r="B35" s="121" t="s">
        <v>493</v>
      </c>
      <c r="C35" s="122" t="s">
        <v>494</v>
      </c>
      <c r="D35" s="122" t="s">
        <v>452</v>
      </c>
      <c r="E35" s="122" t="s">
        <v>452</v>
      </c>
      <c r="F35" s="122" t="s">
        <v>452</v>
      </c>
      <c r="G35" s="122" t="s">
        <v>452</v>
      </c>
      <c r="H35" s="122" t="s">
        <v>452</v>
      </c>
      <c r="I35" s="122" t="s">
        <v>452</v>
      </c>
      <c r="J35" s="122" t="s">
        <v>452</v>
      </c>
      <c r="K35" s="122" t="s">
        <v>452</v>
      </c>
      <c r="L35" s="122" t="s">
        <v>452</v>
      </c>
      <c r="M35" s="122" t="s">
        <v>452</v>
      </c>
      <c r="N35" s="122" t="s">
        <v>452</v>
      </c>
      <c r="O35" s="122" t="s">
        <v>452</v>
      </c>
      <c r="P35" s="122" t="s">
        <v>452</v>
      </c>
      <c r="Q35" s="122" t="s">
        <v>452</v>
      </c>
      <c r="R35" s="104"/>
    </row>
    <row r="36" spans="1:18" ht="15.6" x14ac:dyDescent="0.3">
      <c r="A36" s="1" t="str">
        <f t="shared" si="0"/>
        <v>123</v>
      </c>
      <c r="B36" s="121" t="s">
        <v>495</v>
      </c>
      <c r="C36" s="122" t="s">
        <v>496</v>
      </c>
      <c r="D36" s="122" t="s">
        <v>452</v>
      </c>
      <c r="E36" s="122" t="s">
        <v>452</v>
      </c>
      <c r="F36" s="122" t="s">
        <v>452</v>
      </c>
      <c r="G36" s="122" t="s">
        <v>452</v>
      </c>
      <c r="H36" s="122" t="s">
        <v>452</v>
      </c>
      <c r="I36" s="122" t="s">
        <v>452</v>
      </c>
      <c r="J36" s="122" t="s">
        <v>452</v>
      </c>
      <c r="K36" s="122" t="s">
        <v>452</v>
      </c>
      <c r="L36" s="122" t="s">
        <v>452</v>
      </c>
      <c r="M36" s="122" t="s">
        <v>452</v>
      </c>
      <c r="N36" s="122" t="s">
        <v>452</v>
      </c>
      <c r="O36" s="122" t="s">
        <v>452</v>
      </c>
      <c r="P36" s="122" t="s">
        <v>452</v>
      </c>
      <c r="Q36" s="122" t="s">
        <v>452</v>
      </c>
      <c r="R36" s="104"/>
    </row>
    <row r="37" spans="1:18" ht="15.6" x14ac:dyDescent="0.3">
      <c r="A37" s="1" t="str">
        <f t="shared" si="0"/>
        <v>124</v>
      </c>
      <c r="B37" s="121" t="s">
        <v>497</v>
      </c>
      <c r="C37" s="122" t="s">
        <v>498</v>
      </c>
      <c r="D37" s="122" t="s">
        <v>452</v>
      </c>
      <c r="E37" s="122" t="s">
        <v>452</v>
      </c>
      <c r="F37" s="122" t="s">
        <v>452</v>
      </c>
      <c r="G37" s="122" t="s">
        <v>452</v>
      </c>
      <c r="H37" s="122" t="s">
        <v>452</v>
      </c>
      <c r="I37" s="122" t="s">
        <v>452</v>
      </c>
      <c r="J37" s="122" t="s">
        <v>452</v>
      </c>
      <c r="K37" s="122" t="s">
        <v>452</v>
      </c>
      <c r="L37" s="122" t="s">
        <v>452</v>
      </c>
      <c r="M37" s="122" t="s">
        <v>452</v>
      </c>
      <c r="N37" s="122" t="s">
        <v>452</v>
      </c>
      <c r="O37" s="122" t="s">
        <v>452</v>
      </c>
      <c r="P37" s="122" t="s">
        <v>452</v>
      </c>
      <c r="Q37" s="122" t="s">
        <v>452</v>
      </c>
      <c r="R37" s="104"/>
    </row>
    <row r="38" spans="1:18" ht="15.6" x14ac:dyDescent="0.3">
      <c r="A38" s="1" t="str">
        <f t="shared" si="0"/>
        <v>125</v>
      </c>
      <c r="B38" s="121" t="s">
        <v>499</v>
      </c>
      <c r="C38" s="122" t="s">
        <v>500</v>
      </c>
      <c r="D38" s="122" t="s">
        <v>452</v>
      </c>
      <c r="E38" s="122" t="s">
        <v>452</v>
      </c>
      <c r="F38" s="122" t="s">
        <v>452</v>
      </c>
      <c r="G38" s="122" t="s">
        <v>452</v>
      </c>
      <c r="H38" s="122" t="s">
        <v>452</v>
      </c>
      <c r="I38" s="122" t="s">
        <v>452</v>
      </c>
      <c r="J38" s="122" t="s">
        <v>452</v>
      </c>
      <c r="K38" s="122" t="s">
        <v>452</v>
      </c>
      <c r="L38" s="122" t="s">
        <v>452</v>
      </c>
      <c r="M38" s="122" t="s">
        <v>452</v>
      </c>
      <c r="N38" s="122" t="s">
        <v>452</v>
      </c>
      <c r="O38" s="122" t="s">
        <v>452</v>
      </c>
      <c r="P38" s="122" t="s">
        <v>452</v>
      </c>
      <c r="Q38" s="122" t="s">
        <v>452</v>
      </c>
      <c r="R38" s="104"/>
    </row>
    <row r="39" spans="1:18" ht="15.6" x14ac:dyDescent="0.3">
      <c r="A39" s="1" t="str">
        <f t="shared" si="0"/>
        <v>126</v>
      </c>
      <c r="B39" s="121" t="s">
        <v>501</v>
      </c>
      <c r="C39" s="122" t="s">
        <v>502</v>
      </c>
      <c r="D39" s="122" t="s">
        <v>452</v>
      </c>
      <c r="E39" s="122" t="s">
        <v>452</v>
      </c>
      <c r="F39" s="122" t="s">
        <v>452</v>
      </c>
      <c r="G39" s="122" t="s">
        <v>452</v>
      </c>
      <c r="H39" s="122" t="s">
        <v>452</v>
      </c>
      <c r="I39" s="122" t="s">
        <v>452</v>
      </c>
      <c r="J39" s="122" t="s">
        <v>452</v>
      </c>
      <c r="K39" s="122" t="s">
        <v>452</v>
      </c>
      <c r="L39" s="122" t="s">
        <v>452</v>
      </c>
      <c r="M39" s="122" t="s">
        <v>452</v>
      </c>
      <c r="N39" s="122" t="s">
        <v>452</v>
      </c>
      <c r="O39" s="122" t="s">
        <v>452</v>
      </c>
      <c r="P39" s="122" t="s">
        <v>452</v>
      </c>
      <c r="Q39" s="122" t="s">
        <v>452</v>
      </c>
      <c r="R39" s="104"/>
    </row>
    <row r="40" spans="1:18" ht="15.6" x14ac:dyDescent="0.3">
      <c r="A40" s="1" t="str">
        <f t="shared" si="0"/>
        <v>127</v>
      </c>
      <c r="B40" s="121" t="s">
        <v>503</v>
      </c>
      <c r="C40" s="122" t="s">
        <v>504</v>
      </c>
      <c r="D40" s="122" t="s">
        <v>452</v>
      </c>
      <c r="E40" s="122" t="s">
        <v>452</v>
      </c>
      <c r="F40" s="122" t="s">
        <v>452</v>
      </c>
      <c r="G40" s="122" t="s">
        <v>452</v>
      </c>
      <c r="H40" s="122" t="s">
        <v>452</v>
      </c>
      <c r="I40" s="122" t="s">
        <v>452</v>
      </c>
      <c r="J40" s="122" t="s">
        <v>452</v>
      </c>
      <c r="K40" s="122" t="s">
        <v>452</v>
      </c>
      <c r="L40" s="122" t="s">
        <v>452</v>
      </c>
      <c r="M40" s="122" t="s">
        <v>452</v>
      </c>
      <c r="N40" s="122" t="s">
        <v>452</v>
      </c>
      <c r="O40" s="122" t="s">
        <v>452</v>
      </c>
      <c r="P40" s="122" t="s">
        <v>452</v>
      </c>
      <c r="Q40" s="122" t="s">
        <v>452</v>
      </c>
      <c r="R40" s="104"/>
    </row>
    <row r="41" spans="1:18" ht="15.6" x14ac:dyDescent="0.3">
      <c r="A41" s="1" t="str">
        <f t="shared" si="0"/>
        <v>128</v>
      </c>
      <c r="B41" s="121" t="s">
        <v>505</v>
      </c>
      <c r="C41" s="122" t="s">
        <v>506</v>
      </c>
      <c r="D41" s="122" t="s">
        <v>452</v>
      </c>
      <c r="E41" s="122" t="s">
        <v>452</v>
      </c>
      <c r="F41" s="122" t="s">
        <v>452</v>
      </c>
      <c r="G41" s="122" t="s">
        <v>452</v>
      </c>
      <c r="H41" s="122" t="s">
        <v>452</v>
      </c>
      <c r="I41" s="122" t="s">
        <v>452</v>
      </c>
      <c r="J41" s="122" t="s">
        <v>452</v>
      </c>
      <c r="K41" s="122" t="s">
        <v>452</v>
      </c>
      <c r="L41" s="122" t="s">
        <v>452</v>
      </c>
      <c r="M41" s="122" t="s">
        <v>452</v>
      </c>
      <c r="N41" s="122" t="s">
        <v>452</v>
      </c>
      <c r="O41" s="122" t="s">
        <v>452</v>
      </c>
      <c r="P41" s="122" t="s">
        <v>452</v>
      </c>
      <c r="Q41" s="122" t="s">
        <v>452</v>
      </c>
      <c r="R41" s="104"/>
    </row>
    <row r="42" spans="1:18" ht="15.6" x14ac:dyDescent="0.3">
      <c r="A42" s="1" t="str">
        <f t="shared" si="0"/>
        <v>131</v>
      </c>
      <c r="B42" s="121" t="s">
        <v>507</v>
      </c>
      <c r="C42" s="122" t="s">
        <v>508</v>
      </c>
      <c r="D42" s="123">
        <v>1000000</v>
      </c>
      <c r="E42" s="123">
        <v>1000000</v>
      </c>
      <c r="F42" s="123">
        <v>1000000</v>
      </c>
      <c r="G42" s="123">
        <v>1000000</v>
      </c>
      <c r="H42" s="123">
        <v>1000000</v>
      </c>
      <c r="I42" s="123">
        <v>1000000</v>
      </c>
      <c r="J42" s="123">
        <v>1000000</v>
      </c>
      <c r="K42" s="123">
        <v>1000000</v>
      </c>
      <c r="L42" s="123">
        <v>1000000</v>
      </c>
      <c r="M42" s="123">
        <v>1000000</v>
      </c>
      <c r="N42" s="123">
        <v>1000000</v>
      </c>
      <c r="O42" s="123">
        <v>1000000</v>
      </c>
      <c r="P42" s="123">
        <v>1000000</v>
      </c>
      <c r="Q42" s="123">
        <v>12000000</v>
      </c>
      <c r="R42" s="104"/>
    </row>
    <row r="43" spans="1:18" ht="15.6" x14ac:dyDescent="0.3">
      <c r="A43" s="1" t="str">
        <f t="shared" si="0"/>
        <v>132</v>
      </c>
      <c r="B43" s="121" t="s">
        <v>509</v>
      </c>
      <c r="C43" s="122" t="s">
        <v>510</v>
      </c>
      <c r="D43" s="122" t="s">
        <v>452</v>
      </c>
      <c r="E43" s="122" t="s">
        <v>452</v>
      </c>
      <c r="F43" s="122" t="s">
        <v>452</v>
      </c>
      <c r="G43" s="122" t="s">
        <v>452</v>
      </c>
      <c r="H43" s="122" t="s">
        <v>452</v>
      </c>
      <c r="I43" s="122" t="s">
        <v>452</v>
      </c>
      <c r="J43" s="122" t="s">
        <v>452</v>
      </c>
      <c r="K43" s="122" t="s">
        <v>452</v>
      </c>
      <c r="L43" s="122" t="s">
        <v>452</v>
      </c>
      <c r="M43" s="122" t="s">
        <v>452</v>
      </c>
      <c r="N43" s="122" t="s">
        <v>452</v>
      </c>
      <c r="O43" s="122" t="s">
        <v>452</v>
      </c>
      <c r="P43" s="122" t="s">
        <v>452</v>
      </c>
      <c r="Q43" s="122" t="s">
        <v>452</v>
      </c>
      <c r="R43" s="104"/>
    </row>
    <row r="44" spans="1:18" ht="15.6" x14ac:dyDescent="0.3">
      <c r="A44" s="1" t="str">
        <f t="shared" si="0"/>
        <v>133</v>
      </c>
      <c r="B44" s="121" t="s">
        <v>511</v>
      </c>
      <c r="C44" s="122" t="s">
        <v>512</v>
      </c>
      <c r="D44" s="122" t="s">
        <v>452</v>
      </c>
      <c r="E44" s="122" t="s">
        <v>452</v>
      </c>
      <c r="F44" s="122" t="s">
        <v>452</v>
      </c>
      <c r="G44" s="122" t="s">
        <v>452</v>
      </c>
      <c r="H44" s="122" t="s">
        <v>452</v>
      </c>
      <c r="I44" s="122" t="s">
        <v>452</v>
      </c>
      <c r="J44" s="122" t="s">
        <v>452</v>
      </c>
      <c r="K44" s="122" t="s">
        <v>452</v>
      </c>
      <c r="L44" s="122" t="s">
        <v>452</v>
      </c>
      <c r="M44" s="122" t="s">
        <v>452</v>
      </c>
      <c r="N44" s="122" t="s">
        <v>452</v>
      </c>
      <c r="O44" s="122" t="s">
        <v>452</v>
      </c>
      <c r="P44" s="122" t="s">
        <v>452</v>
      </c>
      <c r="Q44" s="122" t="s">
        <v>452</v>
      </c>
      <c r="R44" s="104"/>
    </row>
    <row r="45" spans="1:18" ht="15.6" x14ac:dyDescent="0.3">
      <c r="A45" s="1" t="str">
        <f t="shared" si="0"/>
        <v>134</v>
      </c>
      <c r="B45" s="121" t="s">
        <v>513</v>
      </c>
      <c r="C45" s="122" t="s">
        <v>514</v>
      </c>
      <c r="D45" s="122" t="s">
        <v>452</v>
      </c>
      <c r="E45" s="122" t="s">
        <v>452</v>
      </c>
      <c r="F45" s="122" t="s">
        <v>452</v>
      </c>
      <c r="G45" s="122" t="s">
        <v>452</v>
      </c>
      <c r="H45" s="122" t="s">
        <v>452</v>
      </c>
      <c r="I45" s="122" t="s">
        <v>452</v>
      </c>
      <c r="J45" s="122" t="s">
        <v>452</v>
      </c>
      <c r="K45" s="122" t="s">
        <v>452</v>
      </c>
      <c r="L45" s="122" t="s">
        <v>452</v>
      </c>
      <c r="M45" s="122" t="s">
        <v>452</v>
      </c>
      <c r="N45" s="122" t="s">
        <v>452</v>
      </c>
      <c r="O45" s="122" t="s">
        <v>452</v>
      </c>
      <c r="P45" s="122" t="s">
        <v>452</v>
      </c>
      <c r="Q45" s="122" t="s">
        <v>452</v>
      </c>
      <c r="R45" s="104"/>
    </row>
    <row r="46" spans="1:18" ht="15.6" x14ac:dyDescent="0.3">
      <c r="A46" s="1" t="str">
        <f t="shared" si="0"/>
        <v>135</v>
      </c>
      <c r="B46" s="121" t="s">
        <v>515</v>
      </c>
      <c r="C46" s="122" t="s">
        <v>516</v>
      </c>
      <c r="D46" s="122" t="s">
        <v>452</v>
      </c>
      <c r="E46" s="123">
        <v>52665.39</v>
      </c>
      <c r="F46" s="123">
        <v>52665.39</v>
      </c>
      <c r="G46" s="123">
        <v>52665.39</v>
      </c>
      <c r="H46" s="123">
        <v>52665.39</v>
      </c>
      <c r="I46" s="123">
        <v>52665.39</v>
      </c>
      <c r="J46" s="123">
        <v>52665.39</v>
      </c>
      <c r="K46" s="123">
        <v>52665.39</v>
      </c>
      <c r="L46" s="123">
        <v>52665.39</v>
      </c>
      <c r="M46" s="123">
        <v>52665.39</v>
      </c>
      <c r="N46" s="123">
        <v>52665.39</v>
      </c>
      <c r="O46" s="123">
        <v>52665.39</v>
      </c>
      <c r="P46" s="123">
        <v>52665.39</v>
      </c>
      <c r="Q46" s="123">
        <v>631984.68000000005</v>
      </c>
      <c r="R46" s="104"/>
    </row>
    <row r="47" spans="1:18" ht="15.6" x14ac:dyDescent="0.3">
      <c r="A47" s="1" t="str">
        <f t="shared" si="0"/>
        <v>136</v>
      </c>
      <c r="B47" s="121" t="s">
        <v>517</v>
      </c>
      <c r="C47" s="122" t="s">
        <v>518</v>
      </c>
      <c r="D47" s="122" t="s">
        <v>452</v>
      </c>
      <c r="E47" s="122" t="s">
        <v>452</v>
      </c>
      <c r="F47" s="122" t="s">
        <v>452</v>
      </c>
      <c r="G47" s="122" t="s">
        <v>452</v>
      </c>
      <c r="H47" s="122" t="s">
        <v>452</v>
      </c>
      <c r="I47" s="122" t="s">
        <v>452</v>
      </c>
      <c r="J47" s="122" t="s">
        <v>452</v>
      </c>
      <c r="K47" s="122" t="s">
        <v>452</v>
      </c>
      <c r="L47" s="122" t="s">
        <v>452</v>
      </c>
      <c r="M47" s="122" t="s">
        <v>452</v>
      </c>
      <c r="N47" s="122" t="s">
        <v>452</v>
      </c>
      <c r="O47" s="122" t="s">
        <v>452</v>
      </c>
      <c r="P47" s="122" t="s">
        <v>452</v>
      </c>
      <c r="Q47" s="122" t="s">
        <v>452</v>
      </c>
      <c r="R47" s="104"/>
    </row>
    <row r="48" spans="1:18" ht="15.6" x14ac:dyDescent="0.3">
      <c r="A48" s="1" t="str">
        <f t="shared" si="0"/>
        <v>141</v>
      </c>
      <c r="B48" s="121" t="s">
        <v>519</v>
      </c>
      <c r="C48" s="122" t="s">
        <v>520</v>
      </c>
      <c r="D48" s="122" t="s">
        <v>452</v>
      </c>
      <c r="E48" s="122" t="s">
        <v>452</v>
      </c>
      <c r="F48" s="122" t="s">
        <v>452</v>
      </c>
      <c r="G48" s="122" t="s">
        <v>452</v>
      </c>
      <c r="H48" s="122" t="s">
        <v>452</v>
      </c>
      <c r="I48" s="122" t="s">
        <v>452</v>
      </c>
      <c r="J48" s="122" t="s">
        <v>452</v>
      </c>
      <c r="K48" s="122" t="s">
        <v>452</v>
      </c>
      <c r="L48" s="122" t="s">
        <v>452</v>
      </c>
      <c r="M48" s="122" t="s">
        <v>452</v>
      </c>
      <c r="N48" s="122" t="s">
        <v>452</v>
      </c>
      <c r="O48" s="122" t="s">
        <v>452</v>
      </c>
      <c r="P48" s="122" t="s">
        <v>452</v>
      </c>
      <c r="Q48" s="122" t="s">
        <v>452</v>
      </c>
      <c r="R48" s="104"/>
    </row>
    <row r="49" spans="1:18" ht="15.6" x14ac:dyDescent="0.3">
      <c r="A49" s="1" t="str">
        <f t="shared" si="0"/>
        <v>142</v>
      </c>
      <c r="B49" s="121" t="s">
        <v>521</v>
      </c>
      <c r="C49" s="122" t="s">
        <v>522</v>
      </c>
      <c r="D49" s="123">
        <v>162453871.06999999</v>
      </c>
      <c r="E49" s="123">
        <v>173009247</v>
      </c>
      <c r="F49" s="123">
        <v>165047297.21000001</v>
      </c>
      <c r="G49" s="123">
        <v>140015681.88</v>
      </c>
      <c r="H49" s="123">
        <v>154991579.90000001</v>
      </c>
      <c r="I49" s="123">
        <v>163881398.74000001</v>
      </c>
      <c r="J49" s="123">
        <v>188769353.61000001</v>
      </c>
      <c r="K49" s="123">
        <v>210495252.40000001</v>
      </c>
      <c r="L49" s="123">
        <v>196848323.62</v>
      </c>
      <c r="M49" s="123">
        <v>222306767.61000001</v>
      </c>
      <c r="N49" s="123">
        <v>200264038.37</v>
      </c>
      <c r="O49" s="123">
        <v>181498088.88999999</v>
      </c>
      <c r="P49" s="123">
        <v>174116238.38999999</v>
      </c>
      <c r="Q49" s="123">
        <v>2171243267.6199999</v>
      </c>
      <c r="R49" s="104"/>
    </row>
    <row r="50" spans="1:18" ht="15.6" x14ac:dyDescent="0.3">
      <c r="A50" s="1" t="str">
        <f t="shared" si="0"/>
        <v>143</v>
      </c>
      <c r="B50" s="121" t="s">
        <v>523</v>
      </c>
      <c r="C50" s="122" t="s">
        <v>524</v>
      </c>
      <c r="D50" s="123">
        <v>7200000</v>
      </c>
      <c r="E50" s="123">
        <v>7421305.9500000002</v>
      </c>
      <c r="F50" s="123">
        <v>7434496.75</v>
      </c>
      <c r="G50" s="123">
        <v>7402617.3499999996</v>
      </c>
      <c r="H50" s="123">
        <v>7349947.9500000002</v>
      </c>
      <c r="I50" s="123">
        <v>7374767.5499999998</v>
      </c>
      <c r="J50" s="123">
        <v>7308363.75</v>
      </c>
      <c r="K50" s="123">
        <v>7322322.9500000002</v>
      </c>
      <c r="L50" s="123">
        <v>7326976.3499999996</v>
      </c>
      <c r="M50" s="123">
        <v>7367350.9500000002</v>
      </c>
      <c r="N50" s="123">
        <v>7369924.1500000004</v>
      </c>
      <c r="O50" s="123">
        <v>7410339.9500000002</v>
      </c>
      <c r="P50" s="123">
        <v>7380411.9500000002</v>
      </c>
      <c r="Q50" s="123">
        <v>88468825.599999994</v>
      </c>
      <c r="R50" s="104"/>
    </row>
    <row r="51" spans="1:18" ht="15.6" x14ac:dyDescent="0.3">
      <c r="A51" s="1" t="str">
        <f t="shared" si="0"/>
        <v>144</v>
      </c>
      <c r="B51" s="121" t="s">
        <v>525</v>
      </c>
      <c r="C51" s="122" t="s">
        <v>526</v>
      </c>
      <c r="D51" s="123">
        <v>-639207.43999999994</v>
      </c>
      <c r="E51" s="123">
        <v>-1635198.64</v>
      </c>
      <c r="F51" s="123">
        <v>-1620466.95</v>
      </c>
      <c r="G51" s="123">
        <v>-1605465.32</v>
      </c>
      <c r="H51" s="123">
        <v>-1625072.06</v>
      </c>
      <c r="I51" s="123">
        <v>-1648690.74</v>
      </c>
      <c r="J51" s="123">
        <v>-1676820.34</v>
      </c>
      <c r="K51" s="123">
        <v>-1699824.35</v>
      </c>
      <c r="L51" s="123">
        <v>-1690178.57</v>
      </c>
      <c r="M51" s="123">
        <v>-1697256.33</v>
      </c>
      <c r="N51" s="123">
        <v>-1668291.66</v>
      </c>
      <c r="O51" s="123">
        <v>-1636908.27</v>
      </c>
      <c r="P51" s="123">
        <v>-1625664.05</v>
      </c>
      <c r="Q51" s="123">
        <v>-19829837.280000001</v>
      </c>
      <c r="R51" s="104"/>
    </row>
    <row r="52" spans="1:18" ht="15.6" x14ac:dyDescent="0.3">
      <c r="A52" s="1" t="str">
        <f t="shared" si="0"/>
        <v>145</v>
      </c>
      <c r="B52" s="121" t="s">
        <v>527</v>
      </c>
      <c r="C52" s="122" t="s">
        <v>528</v>
      </c>
      <c r="D52" s="122" t="s">
        <v>452</v>
      </c>
      <c r="E52" s="122" t="s">
        <v>452</v>
      </c>
      <c r="F52" s="122" t="s">
        <v>452</v>
      </c>
      <c r="G52" s="122" t="s">
        <v>452</v>
      </c>
      <c r="H52" s="122" t="s">
        <v>452</v>
      </c>
      <c r="I52" s="122" t="s">
        <v>452</v>
      </c>
      <c r="J52" s="122" t="s">
        <v>452</v>
      </c>
      <c r="K52" s="122" t="s">
        <v>452</v>
      </c>
      <c r="L52" s="122" t="s">
        <v>452</v>
      </c>
      <c r="M52" s="122" t="s">
        <v>452</v>
      </c>
      <c r="N52" s="122" t="s">
        <v>452</v>
      </c>
      <c r="O52" s="122" t="s">
        <v>452</v>
      </c>
      <c r="P52" s="122" t="s">
        <v>452</v>
      </c>
      <c r="Q52" s="122" t="s">
        <v>452</v>
      </c>
      <c r="R52" s="104"/>
    </row>
    <row r="53" spans="1:18" ht="15.6" x14ac:dyDescent="0.3">
      <c r="A53" s="1" t="str">
        <f t="shared" si="0"/>
        <v>146</v>
      </c>
      <c r="B53" s="121" t="s">
        <v>529</v>
      </c>
      <c r="C53" s="122" t="s">
        <v>530</v>
      </c>
      <c r="D53" s="123">
        <v>14475744.130000001</v>
      </c>
      <c r="E53" s="123">
        <v>13090069.08</v>
      </c>
      <c r="F53" s="123">
        <v>13252895.380000001</v>
      </c>
      <c r="G53" s="123">
        <v>13593220.66</v>
      </c>
      <c r="H53" s="123">
        <v>13545194.15</v>
      </c>
      <c r="I53" s="123">
        <v>13518604.460000001</v>
      </c>
      <c r="J53" s="123">
        <v>13515718.26</v>
      </c>
      <c r="K53" s="123">
        <v>13695137.029999999</v>
      </c>
      <c r="L53" s="123">
        <v>13697818.710000001</v>
      </c>
      <c r="M53" s="123">
        <v>13610870.68</v>
      </c>
      <c r="N53" s="123">
        <v>13984823.199999999</v>
      </c>
      <c r="O53" s="123">
        <v>14120404.43</v>
      </c>
      <c r="P53" s="123">
        <v>14237267.85</v>
      </c>
      <c r="Q53" s="123">
        <v>163862023.88999999</v>
      </c>
      <c r="R53" s="104"/>
    </row>
    <row r="54" spans="1:18" ht="15.6" x14ac:dyDescent="0.3">
      <c r="A54" s="1" t="str">
        <f t="shared" si="0"/>
        <v>151</v>
      </c>
      <c r="B54" s="121" t="s">
        <v>531</v>
      </c>
      <c r="C54" s="122" t="s">
        <v>532</v>
      </c>
      <c r="D54" s="123">
        <v>24695000</v>
      </c>
      <c r="E54" s="123">
        <v>36662000</v>
      </c>
      <c r="F54" s="123">
        <v>37797000</v>
      </c>
      <c r="G54" s="123">
        <v>38154000</v>
      </c>
      <c r="H54" s="123">
        <v>38047000</v>
      </c>
      <c r="I54" s="123">
        <v>37974000</v>
      </c>
      <c r="J54" s="123">
        <v>37937000</v>
      </c>
      <c r="K54" s="123">
        <v>35507000</v>
      </c>
      <c r="L54" s="123">
        <v>35438000</v>
      </c>
      <c r="M54" s="123">
        <v>36894000</v>
      </c>
      <c r="N54" s="123">
        <v>36847000</v>
      </c>
      <c r="O54" s="123">
        <v>36023000</v>
      </c>
      <c r="P54" s="123">
        <v>36044000</v>
      </c>
      <c r="Q54" s="123">
        <v>443324000</v>
      </c>
      <c r="R54" s="104"/>
    </row>
    <row r="55" spans="1:18" ht="15.6" x14ac:dyDescent="0.3">
      <c r="A55" s="1" t="str">
        <f t="shared" si="0"/>
        <v>152</v>
      </c>
      <c r="B55" s="121" t="s">
        <v>533</v>
      </c>
      <c r="C55" s="122" t="s">
        <v>534</v>
      </c>
      <c r="D55" s="122" t="s">
        <v>452</v>
      </c>
      <c r="E55" s="122" t="s">
        <v>452</v>
      </c>
      <c r="F55" s="122" t="s">
        <v>452</v>
      </c>
      <c r="G55" s="122" t="s">
        <v>452</v>
      </c>
      <c r="H55" s="122" t="s">
        <v>452</v>
      </c>
      <c r="I55" s="122" t="s">
        <v>452</v>
      </c>
      <c r="J55" s="122" t="s">
        <v>452</v>
      </c>
      <c r="K55" s="122" t="s">
        <v>452</v>
      </c>
      <c r="L55" s="122" t="s">
        <v>452</v>
      </c>
      <c r="M55" s="122" t="s">
        <v>452</v>
      </c>
      <c r="N55" s="122" t="s">
        <v>452</v>
      </c>
      <c r="O55" s="122" t="s">
        <v>452</v>
      </c>
      <c r="P55" s="122" t="s">
        <v>452</v>
      </c>
      <c r="Q55" s="122" t="s">
        <v>452</v>
      </c>
      <c r="R55" s="104"/>
    </row>
    <row r="56" spans="1:18" ht="15.6" x14ac:dyDescent="0.3">
      <c r="A56" s="1" t="str">
        <f t="shared" si="0"/>
        <v>153</v>
      </c>
      <c r="B56" s="121" t="s">
        <v>535</v>
      </c>
      <c r="C56" s="122" t="s">
        <v>536</v>
      </c>
      <c r="D56" s="122" t="s">
        <v>452</v>
      </c>
      <c r="E56" s="122" t="s">
        <v>452</v>
      </c>
      <c r="F56" s="122" t="s">
        <v>452</v>
      </c>
      <c r="G56" s="122" t="s">
        <v>452</v>
      </c>
      <c r="H56" s="122" t="s">
        <v>452</v>
      </c>
      <c r="I56" s="122" t="s">
        <v>452</v>
      </c>
      <c r="J56" s="122" t="s">
        <v>452</v>
      </c>
      <c r="K56" s="122" t="s">
        <v>452</v>
      </c>
      <c r="L56" s="122" t="s">
        <v>452</v>
      </c>
      <c r="M56" s="122" t="s">
        <v>452</v>
      </c>
      <c r="N56" s="122" t="s">
        <v>452</v>
      </c>
      <c r="O56" s="122" t="s">
        <v>452</v>
      </c>
      <c r="P56" s="122" t="s">
        <v>452</v>
      </c>
      <c r="Q56" s="122" t="s">
        <v>452</v>
      </c>
      <c r="R56" s="104"/>
    </row>
    <row r="57" spans="1:18" ht="15.6" x14ac:dyDescent="0.3">
      <c r="A57" s="1" t="str">
        <f t="shared" si="0"/>
        <v>154</v>
      </c>
      <c r="B57" s="121" t="s">
        <v>537</v>
      </c>
      <c r="C57" s="122" t="s">
        <v>538</v>
      </c>
      <c r="D57" s="123">
        <v>171614000</v>
      </c>
      <c r="E57" s="123">
        <v>162822150</v>
      </c>
      <c r="F57" s="123">
        <v>162822150</v>
      </c>
      <c r="G57" s="123">
        <v>162822150</v>
      </c>
      <c r="H57" s="123">
        <v>162822150</v>
      </c>
      <c r="I57" s="123">
        <v>162822150</v>
      </c>
      <c r="J57" s="123">
        <v>162822150</v>
      </c>
      <c r="K57" s="123">
        <v>162822150</v>
      </c>
      <c r="L57" s="123">
        <v>162822150</v>
      </c>
      <c r="M57" s="123">
        <v>162822150</v>
      </c>
      <c r="N57" s="123">
        <v>162822150</v>
      </c>
      <c r="O57" s="123">
        <v>162822150</v>
      </c>
      <c r="P57" s="123">
        <v>162822150</v>
      </c>
      <c r="Q57" s="123">
        <v>1953865800</v>
      </c>
      <c r="R57" s="104"/>
    </row>
    <row r="58" spans="1:18" ht="15.6" x14ac:dyDescent="0.3">
      <c r="A58" s="1" t="str">
        <f t="shared" si="0"/>
        <v>155</v>
      </c>
      <c r="B58" s="121" t="s">
        <v>539</v>
      </c>
      <c r="C58" s="122" t="s">
        <v>540</v>
      </c>
      <c r="D58" s="122" t="s">
        <v>452</v>
      </c>
      <c r="E58" s="122" t="s">
        <v>452</v>
      </c>
      <c r="F58" s="122" t="s">
        <v>452</v>
      </c>
      <c r="G58" s="122" t="s">
        <v>452</v>
      </c>
      <c r="H58" s="122" t="s">
        <v>452</v>
      </c>
      <c r="I58" s="122" t="s">
        <v>452</v>
      </c>
      <c r="J58" s="122" t="s">
        <v>452</v>
      </c>
      <c r="K58" s="122" t="s">
        <v>452</v>
      </c>
      <c r="L58" s="122" t="s">
        <v>452</v>
      </c>
      <c r="M58" s="122" t="s">
        <v>452</v>
      </c>
      <c r="N58" s="122" t="s">
        <v>452</v>
      </c>
      <c r="O58" s="122" t="s">
        <v>452</v>
      </c>
      <c r="P58" s="122" t="s">
        <v>452</v>
      </c>
      <c r="Q58" s="122" t="s">
        <v>452</v>
      </c>
      <c r="R58" s="104"/>
    </row>
    <row r="59" spans="1:18" ht="15.6" x14ac:dyDescent="0.3">
      <c r="A59" s="1" t="str">
        <f t="shared" si="0"/>
        <v>156</v>
      </c>
      <c r="B59" s="121" t="s">
        <v>541</v>
      </c>
      <c r="C59" s="122" t="s">
        <v>542</v>
      </c>
      <c r="D59" s="122" t="s">
        <v>452</v>
      </c>
      <c r="E59" s="122" t="s">
        <v>452</v>
      </c>
      <c r="F59" s="122" t="s">
        <v>452</v>
      </c>
      <c r="G59" s="122" t="s">
        <v>452</v>
      </c>
      <c r="H59" s="122" t="s">
        <v>452</v>
      </c>
      <c r="I59" s="122" t="s">
        <v>452</v>
      </c>
      <c r="J59" s="122" t="s">
        <v>452</v>
      </c>
      <c r="K59" s="122" t="s">
        <v>452</v>
      </c>
      <c r="L59" s="122" t="s">
        <v>452</v>
      </c>
      <c r="M59" s="122" t="s">
        <v>452</v>
      </c>
      <c r="N59" s="122" t="s">
        <v>452</v>
      </c>
      <c r="O59" s="122" t="s">
        <v>452</v>
      </c>
      <c r="P59" s="122" t="s">
        <v>452</v>
      </c>
      <c r="Q59" s="122" t="s">
        <v>452</v>
      </c>
      <c r="R59" s="104"/>
    </row>
    <row r="60" spans="1:18" ht="15.6" x14ac:dyDescent="0.3">
      <c r="A60" s="1" t="str">
        <f t="shared" si="0"/>
        <v>158</v>
      </c>
      <c r="B60" s="121" t="s">
        <v>543</v>
      </c>
      <c r="C60" s="122" t="s">
        <v>544</v>
      </c>
      <c r="D60" s="122" t="s">
        <v>452</v>
      </c>
      <c r="E60" s="122" t="s">
        <v>452</v>
      </c>
      <c r="F60" s="122" t="s">
        <v>452</v>
      </c>
      <c r="G60" s="122" t="s">
        <v>452</v>
      </c>
      <c r="H60" s="122" t="s">
        <v>452</v>
      </c>
      <c r="I60" s="122" t="s">
        <v>452</v>
      </c>
      <c r="J60" s="122" t="s">
        <v>452</v>
      </c>
      <c r="K60" s="122" t="s">
        <v>452</v>
      </c>
      <c r="L60" s="122" t="s">
        <v>452</v>
      </c>
      <c r="M60" s="122" t="s">
        <v>452</v>
      </c>
      <c r="N60" s="122" t="s">
        <v>452</v>
      </c>
      <c r="O60" s="122" t="s">
        <v>452</v>
      </c>
      <c r="P60" s="122" t="s">
        <v>452</v>
      </c>
      <c r="Q60" s="122" t="s">
        <v>452</v>
      </c>
      <c r="R60" s="104"/>
    </row>
    <row r="61" spans="1:18" ht="15.6" x14ac:dyDescent="0.3">
      <c r="A61" s="1" t="str">
        <f t="shared" si="0"/>
        <v>158</v>
      </c>
      <c r="B61" s="121" t="s">
        <v>545</v>
      </c>
      <c r="C61" s="122" t="s">
        <v>546</v>
      </c>
      <c r="D61" s="122" t="s">
        <v>452</v>
      </c>
      <c r="E61" s="122" t="s">
        <v>452</v>
      </c>
      <c r="F61" s="122" t="s">
        <v>452</v>
      </c>
      <c r="G61" s="122" t="s">
        <v>452</v>
      </c>
      <c r="H61" s="122" t="s">
        <v>452</v>
      </c>
      <c r="I61" s="122" t="s">
        <v>452</v>
      </c>
      <c r="J61" s="122" t="s">
        <v>452</v>
      </c>
      <c r="K61" s="122" t="s">
        <v>452</v>
      </c>
      <c r="L61" s="122" t="s">
        <v>452</v>
      </c>
      <c r="M61" s="122" t="s">
        <v>452</v>
      </c>
      <c r="N61" s="122" t="s">
        <v>452</v>
      </c>
      <c r="O61" s="122" t="s">
        <v>452</v>
      </c>
      <c r="P61" s="122" t="s">
        <v>452</v>
      </c>
      <c r="Q61" s="122" t="s">
        <v>452</v>
      </c>
      <c r="R61" s="104"/>
    </row>
    <row r="62" spans="1:18" ht="15.6" x14ac:dyDescent="0.3">
      <c r="A62" s="1" t="str">
        <f t="shared" si="0"/>
        <v>163</v>
      </c>
      <c r="B62" s="121" t="s">
        <v>547</v>
      </c>
      <c r="C62" s="122" t="s">
        <v>548</v>
      </c>
      <c r="D62" s="122" t="s">
        <v>452</v>
      </c>
      <c r="E62" s="122" t="s">
        <v>452</v>
      </c>
      <c r="F62" s="122" t="s">
        <v>452</v>
      </c>
      <c r="G62" s="122" t="s">
        <v>452</v>
      </c>
      <c r="H62" s="122" t="s">
        <v>452</v>
      </c>
      <c r="I62" s="122" t="s">
        <v>452</v>
      </c>
      <c r="J62" s="122" t="s">
        <v>452</v>
      </c>
      <c r="K62" s="122" t="s">
        <v>452</v>
      </c>
      <c r="L62" s="122" t="s">
        <v>452</v>
      </c>
      <c r="M62" s="122" t="s">
        <v>452</v>
      </c>
      <c r="N62" s="122" t="s">
        <v>452</v>
      </c>
      <c r="O62" s="122" t="s">
        <v>452</v>
      </c>
      <c r="P62" s="122" t="s">
        <v>452</v>
      </c>
      <c r="Q62" s="122" t="s">
        <v>452</v>
      </c>
      <c r="R62" s="104"/>
    </row>
    <row r="63" spans="1:18" ht="15.6" x14ac:dyDescent="0.3">
      <c r="A63" s="1" t="str">
        <f t="shared" si="0"/>
        <v>164</v>
      </c>
      <c r="B63" s="121" t="s">
        <v>549</v>
      </c>
      <c r="C63" s="122" t="s">
        <v>550</v>
      </c>
      <c r="D63" s="122" t="s">
        <v>452</v>
      </c>
      <c r="E63" s="122" t="s">
        <v>452</v>
      </c>
      <c r="F63" s="122" t="s">
        <v>452</v>
      </c>
      <c r="G63" s="122" t="s">
        <v>452</v>
      </c>
      <c r="H63" s="122" t="s">
        <v>452</v>
      </c>
      <c r="I63" s="122" t="s">
        <v>452</v>
      </c>
      <c r="J63" s="122" t="s">
        <v>452</v>
      </c>
      <c r="K63" s="122" t="s">
        <v>452</v>
      </c>
      <c r="L63" s="122" t="s">
        <v>452</v>
      </c>
      <c r="M63" s="122" t="s">
        <v>452</v>
      </c>
      <c r="N63" s="122" t="s">
        <v>452</v>
      </c>
      <c r="O63" s="122" t="s">
        <v>452</v>
      </c>
      <c r="P63" s="122" t="s">
        <v>452</v>
      </c>
      <c r="Q63" s="122" t="s">
        <v>452</v>
      </c>
      <c r="R63" s="104"/>
    </row>
    <row r="64" spans="1:18" ht="15.6" x14ac:dyDescent="0.3">
      <c r="A64" s="1" t="str">
        <f t="shared" si="0"/>
        <v>164</v>
      </c>
      <c r="B64" s="121" t="s">
        <v>551</v>
      </c>
      <c r="C64" s="122" t="s">
        <v>552</v>
      </c>
      <c r="D64" s="122" t="s">
        <v>452</v>
      </c>
      <c r="E64" s="122" t="s">
        <v>452</v>
      </c>
      <c r="F64" s="122" t="s">
        <v>452</v>
      </c>
      <c r="G64" s="122" t="s">
        <v>452</v>
      </c>
      <c r="H64" s="122" t="s">
        <v>452</v>
      </c>
      <c r="I64" s="122" t="s">
        <v>452</v>
      </c>
      <c r="J64" s="122" t="s">
        <v>452</v>
      </c>
      <c r="K64" s="122" t="s">
        <v>452</v>
      </c>
      <c r="L64" s="122" t="s">
        <v>452</v>
      </c>
      <c r="M64" s="122" t="s">
        <v>452</v>
      </c>
      <c r="N64" s="122" t="s">
        <v>452</v>
      </c>
      <c r="O64" s="122" t="s">
        <v>452</v>
      </c>
      <c r="P64" s="122" t="s">
        <v>452</v>
      </c>
      <c r="Q64" s="122" t="s">
        <v>452</v>
      </c>
      <c r="R64" s="104"/>
    </row>
    <row r="65" spans="1:18" ht="15.6" x14ac:dyDescent="0.3">
      <c r="A65" s="1" t="str">
        <f t="shared" si="0"/>
        <v>164</v>
      </c>
      <c r="B65" s="121" t="s">
        <v>553</v>
      </c>
      <c r="C65" s="122" t="s">
        <v>554</v>
      </c>
      <c r="D65" s="122" t="s">
        <v>452</v>
      </c>
      <c r="E65" s="122" t="s">
        <v>452</v>
      </c>
      <c r="F65" s="122" t="s">
        <v>452</v>
      </c>
      <c r="G65" s="122" t="s">
        <v>452</v>
      </c>
      <c r="H65" s="122" t="s">
        <v>452</v>
      </c>
      <c r="I65" s="122" t="s">
        <v>452</v>
      </c>
      <c r="J65" s="122" t="s">
        <v>452</v>
      </c>
      <c r="K65" s="122" t="s">
        <v>452</v>
      </c>
      <c r="L65" s="122" t="s">
        <v>452</v>
      </c>
      <c r="M65" s="122" t="s">
        <v>452</v>
      </c>
      <c r="N65" s="122" t="s">
        <v>452</v>
      </c>
      <c r="O65" s="122" t="s">
        <v>452</v>
      </c>
      <c r="P65" s="122" t="s">
        <v>452</v>
      </c>
      <c r="Q65" s="122" t="s">
        <v>452</v>
      </c>
      <c r="R65" s="104"/>
    </row>
    <row r="66" spans="1:18" ht="15.6" x14ac:dyDescent="0.3">
      <c r="A66" s="1" t="str">
        <f t="shared" si="0"/>
        <v>165</v>
      </c>
      <c r="B66" s="121" t="s">
        <v>555</v>
      </c>
      <c r="C66" s="122" t="s">
        <v>556</v>
      </c>
      <c r="D66" s="123">
        <v>23641273</v>
      </c>
      <c r="E66" s="123">
        <v>26545217.41</v>
      </c>
      <c r="F66" s="123">
        <v>23099631.390000001</v>
      </c>
      <c r="G66" s="123">
        <v>34167462.460000001</v>
      </c>
      <c r="H66" s="123">
        <v>30083894.350000001</v>
      </c>
      <c r="I66" s="123">
        <v>26174077.23</v>
      </c>
      <c r="J66" s="123">
        <v>42599036.229999997</v>
      </c>
      <c r="K66" s="123">
        <v>40940094.109999999</v>
      </c>
      <c r="L66" s="123">
        <v>37304571.299999997</v>
      </c>
      <c r="M66" s="123">
        <v>32990471.890000001</v>
      </c>
      <c r="N66" s="123">
        <v>29666102.100000001</v>
      </c>
      <c r="O66" s="123">
        <v>26490491.91</v>
      </c>
      <c r="P66" s="123">
        <v>24364502.789999999</v>
      </c>
      <c r="Q66" s="123">
        <v>374425553.17000002</v>
      </c>
      <c r="R66" s="104"/>
    </row>
    <row r="67" spans="1:18" ht="15.6" x14ac:dyDescent="0.3">
      <c r="A67" s="1" t="str">
        <f t="shared" si="0"/>
        <v>171</v>
      </c>
      <c r="B67" s="121" t="s">
        <v>557</v>
      </c>
      <c r="C67" s="122" t="s">
        <v>558</v>
      </c>
      <c r="D67" s="122" t="s">
        <v>452</v>
      </c>
      <c r="E67" s="122" t="s">
        <v>452</v>
      </c>
      <c r="F67" s="122" t="s">
        <v>452</v>
      </c>
      <c r="G67" s="122" t="s">
        <v>452</v>
      </c>
      <c r="H67" s="122" t="s">
        <v>452</v>
      </c>
      <c r="I67" s="122" t="s">
        <v>452</v>
      </c>
      <c r="J67" s="122" t="s">
        <v>452</v>
      </c>
      <c r="K67" s="122" t="s">
        <v>452</v>
      </c>
      <c r="L67" s="122" t="s">
        <v>452</v>
      </c>
      <c r="M67" s="122" t="s">
        <v>452</v>
      </c>
      <c r="N67" s="122" t="s">
        <v>452</v>
      </c>
      <c r="O67" s="122" t="s">
        <v>452</v>
      </c>
      <c r="P67" s="122" t="s">
        <v>452</v>
      </c>
      <c r="Q67" s="122" t="s">
        <v>452</v>
      </c>
      <c r="R67" s="104"/>
    </row>
    <row r="68" spans="1:18" ht="15.6" x14ac:dyDescent="0.3">
      <c r="A68" s="1" t="str">
        <f t="shared" si="0"/>
        <v>172</v>
      </c>
      <c r="B68" s="121" t="s">
        <v>559</v>
      </c>
      <c r="C68" s="122" t="s">
        <v>560</v>
      </c>
      <c r="D68" s="122" t="s">
        <v>452</v>
      </c>
      <c r="E68" s="122" t="s">
        <v>452</v>
      </c>
      <c r="F68" s="122" t="s">
        <v>452</v>
      </c>
      <c r="G68" s="122" t="s">
        <v>452</v>
      </c>
      <c r="H68" s="122" t="s">
        <v>452</v>
      </c>
      <c r="I68" s="122" t="s">
        <v>452</v>
      </c>
      <c r="J68" s="122" t="s">
        <v>452</v>
      </c>
      <c r="K68" s="122" t="s">
        <v>452</v>
      </c>
      <c r="L68" s="122" t="s">
        <v>452</v>
      </c>
      <c r="M68" s="122" t="s">
        <v>452</v>
      </c>
      <c r="N68" s="122" t="s">
        <v>452</v>
      </c>
      <c r="O68" s="122" t="s">
        <v>452</v>
      </c>
      <c r="P68" s="122" t="s">
        <v>452</v>
      </c>
      <c r="Q68" s="122" t="s">
        <v>452</v>
      </c>
      <c r="R68" s="104"/>
    </row>
    <row r="69" spans="1:18" ht="15.6" x14ac:dyDescent="0.3">
      <c r="A69" s="1" t="str">
        <f t="shared" si="0"/>
        <v>173</v>
      </c>
      <c r="B69" s="121" t="s">
        <v>561</v>
      </c>
      <c r="C69" s="122" t="s">
        <v>562</v>
      </c>
      <c r="D69" s="123">
        <v>73385642</v>
      </c>
      <c r="E69" s="123">
        <v>71061000.329999998</v>
      </c>
      <c r="F69" s="123">
        <v>65978523</v>
      </c>
      <c r="G69" s="123">
        <v>70682536</v>
      </c>
      <c r="H69" s="123">
        <v>75107868</v>
      </c>
      <c r="I69" s="123">
        <v>85428984</v>
      </c>
      <c r="J69" s="123">
        <v>89018443</v>
      </c>
      <c r="K69" s="123">
        <v>91484849</v>
      </c>
      <c r="L69" s="123">
        <v>96122569</v>
      </c>
      <c r="M69" s="123">
        <v>87044014</v>
      </c>
      <c r="N69" s="123">
        <v>82054446</v>
      </c>
      <c r="O69" s="123">
        <v>72861231</v>
      </c>
      <c r="P69" s="123">
        <v>73315543</v>
      </c>
      <c r="Q69" s="123">
        <v>960160006.33000004</v>
      </c>
      <c r="R69" s="104"/>
    </row>
    <row r="70" spans="1:18" ht="15.6" x14ac:dyDescent="0.3">
      <c r="A70" s="1" t="str">
        <f t="shared" si="0"/>
        <v>174</v>
      </c>
      <c r="B70" s="121" t="s">
        <v>563</v>
      </c>
      <c r="C70" s="122" t="s">
        <v>564</v>
      </c>
      <c r="D70" s="122" t="s">
        <v>452</v>
      </c>
      <c r="E70" s="122" t="s">
        <v>452</v>
      </c>
      <c r="F70" s="122" t="s">
        <v>452</v>
      </c>
      <c r="G70" s="122" t="s">
        <v>452</v>
      </c>
      <c r="H70" s="122" t="s">
        <v>452</v>
      </c>
      <c r="I70" s="122" t="s">
        <v>452</v>
      </c>
      <c r="J70" s="122" t="s">
        <v>452</v>
      </c>
      <c r="K70" s="122" t="s">
        <v>452</v>
      </c>
      <c r="L70" s="122" t="s">
        <v>452</v>
      </c>
      <c r="M70" s="122" t="s">
        <v>452</v>
      </c>
      <c r="N70" s="122" t="s">
        <v>452</v>
      </c>
      <c r="O70" s="122" t="s">
        <v>452</v>
      </c>
      <c r="P70" s="122" t="s">
        <v>452</v>
      </c>
      <c r="Q70" s="122" t="s">
        <v>452</v>
      </c>
      <c r="R70" s="104"/>
    </row>
    <row r="71" spans="1:18" ht="15.6" x14ac:dyDescent="0.3">
      <c r="A71" s="1" t="str">
        <f t="shared" si="0"/>
        <v>176</v>
      </c>
      <c r="B71" s="121" t="s">
        <v>565</v>
      </c>
      <c r="C71" s="122" t="s">
        <v>566</v>
      </c>
      <c r="D71" s="123">
        <v>528000</v>
      </c>
      <c r="E71" s="123">
        <v>528000</v>
      </c>
      <c r="F71" s="123">
        <v>528000</v>
      </c>
      <c r="G71" s="123">
        <v>528000</v>
      </c>
      <c r="H71" s="123">
        <v>528000</v>
      </c>
      <c r="I71" s="123">
        <v>528000</v>
      </c>
      <c r="J71" s="123">
        <v>528000</v>
      </c>
      <c r="K71" s="123">
        <v>528000</v>
      </c>
      <c r="L71" s="123">
        <v>528000</v>
      </c>
      <c r="M71" s="123">
        <v>528000</v>
      </c>
      <c r="N71" s="123">
        <v>528000</v>
      </c>
      <c r="O71" s="123">
        <v>528000</v>
      </c>
      <c r="P71" s="123">
        <v>528000</v>
      </c>
      <c r="Q71" s="123">
        <v>6336000</v>
      </c>
      <c r="R71" s="104"/>
    </row>
    <row r="72" spans="1:18" ht="15.6" x14ac:dyDescent="0.3">
      <c r="A72" s="1" t="str">
        <f t="shared" si="0"/>
        <v>181</v>
      </c>
      <c r="B72" s="121" t="s">
        <v>567</v>
      </c>
      <c r="C72" s="122" t="s">
        <v>568</v>
      </c>
      <c r="D72" s="123">
        <v>26183664.469999999</v>
      </c>
      <c r="E72" s="123">
        <v>27868408.309999999</v>
      </c>
      <c r="F72" s="123">
        <v>27703176.84</v>
      </c>
      <c r="G72" s="123">
        <v>30046266.34</v>
      </c>
      <c r="H72" s="123">
        <v>29868522.84</v>
      </c>
      <c r="I72" s="123">
        <v>29690779.34</v>
      </c>
      <c r="J72" s="123">
        <v>29325534.84</v>
      </c>
      <c r="K72" s="123">
        <v>29147791.34</v>
      </c>
      <c r="L72" s="123">
        <v>28970047.84</v>
      </c>
      <c r="M72" s="123">
        <v>28792304.34</v>
      </c>
      <c r="N72" s="123">
        <v>28614560.84</v>
      </c>
      <c r="O72" s="123">
        <v>28436817.34</v>
      </c>
      <c r="P72" s="123">
        <v>28259073.84</v>
      </c>
      <c r="Q72" s="123">
        <v>346723284.05000001</v>
      </c>
      <c r="R72" s="104"/>
    </row>
    <row r="73" spans="1:18" ht="15.6" x14ac:dyDescent="0.3">
      <c r="A73" s="1" t="str">
        <f t="shared" si="0"/>
        <v>182</v>
      </c>
      <c r="B73" s="121" t="s">
        <v>569</v>
      </c>
      <c r="C73" s="122" t="s">
        <v>570</v>
      </c>
      <c r="D73" s="122" t="s">
        <v>452</v>
      </c>
      <c r="E73" s="122" t="s">
        <v>452</v>
      </c>
      <c r="F73" s="122" t="s">
        <v>452</v>
      </c>
      <c r="G73" s="122" t="s">
        <v>452</v>
      </c>
      <c r="H73" s="122" t="s">
        <v>452</v>
      </c>
      <c r="I73" s="122" t="s">
        <v>452</v>
      </c>
      <c r="J73" s="122" t="s">
        <v>452</v>
      </c>
      <c r="K73" s="122" t="s">
        <v>452</v>
      </c>
      <c r="L73" s="122" t="s">
        <v>452</v>
      </c>
      <c r="M73" s="122" t="s">
        <v>452</v>
      </c>
      <c r="N73" s="122" t="s">
        <v>452</v>
      </c>
      <c r="O73" s="122" t="s">
        <v>452</v>
      </c>
      <c r="P73" s="122" t="s">
        <v>452</v>
      </c>
      <c r="Q73" s="122" t="s">
        <v>452</v>
      </c>
      <c r="R73" s="104"/>
    </row>
    <row r="74" spans="1:18" ht="15.6" x14ac:dyDescent="0.3">
      <c r="A74" s="1" t="str">
        <f t="shared" si="0"/>
        <v>182</v>
      </c>
      <c r="B74" s="121" t="s">
        <v>571</v>
      </c>
      <c r="C74" s="122" t="s">
        <v>572</v>
      </c>
      <c r="D74" s="123">
        <v>521350296.19999999</v>
      </c>
      <c r="E74" s="123">
        <v>512260890.94999999</v>
      </c>
      <c r="F74" s="123">
        <v>513735596.51999998</v>
      </c>
      <c r="G74" s="123">
        <v>515600746.06</v>
      </c>
      <c r="H74" s="123">
        <v>517227295.60000002</v>
      </c>
      <c r="I74" s="123">
        <v>518772845.17000002</v>
      </c>
      <c r="J74" s="123">
        <v>520367394.72000003</v>
      </c>
      <c r="K74" s="123">
        <v>522210322.26999998</v>
      </c>
      <c r="L74" s="123">
        <v>524635771.81999999</v>
      </c>
      <c r="M74" s="123">
        <v>525878120.36000001</v>
      </c>
      <c r="N74" s="123">
        <v>527822569.91000003</v>
      </c>
      <c r="O74" s="123">
        <v>528162119.44999999</v>
      </c>
      <c r="P74" s="123">
        <v>530727869.05000001</v>
      </c>
      <c r="Q74" s="123">
        <v>6257401541.8800001</v>
      </c>
      <c r="R74" s="104"/>
    </row>
    <row r="75" spans="1:18" ht="15.6" x14ac:dyDescent="0.3">
      <c r="A75" s="1" t="str">
        <f t="shared" si="0"/>
        <v>182</v>
      </c>
      <c r="B75" s="121" t="s">
        <v>573</v>
      </c>
      <c r="C75" s="122" t="s">
        <v>574</v>
      </c>
      <c r="D75" s="123">
        <v>377930869.06999999</v>
      </c>
      <c r="E75" s="123">
        <v>380699260.39999998</v>
      </c>
      <c r="F75" s="123">
        <v>386502976.19999999</v>
      </c>
      <c r="G75" s="123">
        <v>389282707.29000002</v>
      </c>
      <c r="H75" s="123">
        <v>397658927.54000002</v>
      </c>
      <c r="I75" s="123">
        <v>399112244.57999998</v>
      </c>
      <c r="J75" s="123">
        <v>398788663.76999998</v>
      </c>
      <c r="K75" s="123">
        <v>397872980.11000001</v>
      </c>
      <c r="L75" s="123">
        <v>397216611.64999998</v>
      </c>
      <c r="M75" s="123">
        <v>396492422.81999999</v>
      </c>
      <c r="N75" s="123">
        <v>397198336.69</v>
      </c>
      <c r="O75" s="123">
        <v>399664799.22000003</v>
      </c>
      <c r="P75" s="123">
        <v>402878903.97000003</v>
      </c>
      <c r="Q75" s="123">
        <v>4743368834.25</v>
      </c>
      <c r="R75" s="104"/>
    </row>
    <row r="76" spans="1:18" ht="15.6" x14ac:dyDescent="0.3">
      <c r="A76" s="1" t="str">
        <f t="shared" ref="A76:A139" si="1">LEFT(RIGHT(B76,6),3)</f>
        <v>183</v>
      </c>
      <c r="B76" s="121" t="s">
        <v>575</v>
      </c>
      <c r="C76" s="122" t="s">
        <v>576</v>
      </c>
      <c r="D76" s="123">
        <v>41000</v>
      </c>
      <c r="E76" s="123">
        <v>6756821.5499999998</v>
      </c>
      <c r="F76" s="123">
        <v>6803821.5499999998</v>
      </c>
      <c r="G76" s="123">
        <v>6884821.5499999998</v>
      </c>
      <c r="H76" s="123">
        <v>6952821.5499999998</v>
      </c>
      <c r="I76" s="123">
        <v>6990821.5499999998</v>
      </c>
      <c r="J76" s="123">
        <v>7028821.5499999998</v>
      </c>
      <c r="K76" s="123">
        <v>7091821.5499999998</v>
      </c>
      <c r="L76" s="123">
        <v>7129821.5499999998</v>
      </c>
      <c r="M76" s="123">
        <v>3866821.55</v>
      </c>
      <c r="N76" s="123">
        <v>3904821.55</v>
      </c>
      <c r="O76" s="123">
        <v>3942821.55</v>
      </c>
      <c r="P76" s="123">
        <v>3692821.55</v>
      </c>
      <c r="Q76" s="123">
        <v>71046858.599999994</v>
      </c>
      <c r="R76" s="104"/>
    </row>
    <row r="77" spans="1:18" ht="15.6" x14ac:dyDescent="0.3">
      <c r="A77" s="1" t="str">
        <f t="shared" si="1"/>
        <v>183</v>
      </c>
      <c r="B77" s="121" t="s">
        <v>577</v>
      </c>
      <c r="C77" s="122" t="s">
        <v>578</v>
      </c>
      <c r="D77" s="122" t="s">
        <v>452</v>
      </c>
      <c r="E77" s="122" t="s">
        <v>452</v>
      </c>
      <c r="F77" s="122" t="s">
        <v>452</v>
      </c>
      <c r="G77" s="122" t="s">
        <v>452</v>
      </c>
      <c r="H77" s="122" t="s">
        <v>452</v>
      </c>
      <c r="I77" s="122" t="s">
        <v>452</v>
      </c>
      <c r="J77" s="122" t="s">
        <v>452</v>
      </c>
      <c r="K77" s="122" t="s">
        <v>452</v>
      </c>
      <c r="L77" s="122" t="s">
        <v>452</v>
      </c>
      <c r="M77" s="122" t="s">
        <v>452</v>
      </c>
      <c r="N77" s="122" t="s">
        <v>452</v>
      </c>
      <c r="O77" s="122" t="s">
        <v>452</v>
      </c>
      <c r="P77" s="122" t="s">
        <v>452</v>
      </c>
      <c r="Q77" s="122" t="s">
        <v>452</v>
      </c>
      <c r="R77" s="104"/>
    </row>
    <row r="78" spans="1:18" ht="15.6" x14ac:dyDescent="0.3">
      <c r="A78" s="1" t="str">
        <f t="shared" si="1"/>
        <v>183</v>
      </c>
      <c r="B78" s="121" t="s">
        <v>579</v>
      </c>
      <c r="C78" s="122" t="s">
        <v>580</v>
      </c>
      <c r="D78" s="122" t="s">
        <v>452</v>
      </c>
      <c r="E78" s="122" t="s">
        <v>452</v>
      </c>
      <c r="F78" s="122" t="s">
        <v>452</v>
      </c>
      <c r="G78" s="122" t="s">
        <v>452</v>
      </c>
      <c r="H78" s="122" t="s">
        <v>452</v>
      </c>
      <c r="I78" s="122" t="s">
        <v>452</v>
      </c>
      <c r="J78" s="122" t="s">
        <v>452</v>
      </c>
      <c r="K78" s="122" t="s">
        <v>452</v>
      </c>
      <c r="L78" s="122" t="s">
        <v>452</v>
      </c>
      <c r="M78" s="122" t="s">
        <v>452</v>
      </c>
      <c r="N78" s="122" t="s">
        <v>452</v>
      </c>
      <c r="O78" s="122" t="s">
        <v>452</v>
      </c>
      <c r="P78" s="122" t="s">
        <v>452</v>
      </c>
      <c r="Q78" s="122" t="s">
        <v>452</v>
      </c>
      <c r="R78" s="104"/>
    </row>
    <row r="79" spans="1:18" ht="15.6" x14ac:dyDescent="0.3">
      <c r="A79" s="1" t="str">
        <f t="shared" si="1"/>
        <v>184</v>
      </c>
      <c r="B79" s="121" t="s">
        <v>581</v>
      </c>
      <c r="C79" s="122" t="s">
        <v>582</v>
      </c>
      <c r="D79" s="122" t="s">
        <v>452</v>
      </c>
      <c r="E79" s="122" t="s">
        <v>452</v>
      </c>
      <c r="F79" s="122" t="s">
        <v>452</v>
      </c>
      <c r="G79" s="122" t="s">
        <v>452</v>
      </c>
      <c r="H79" s="122" t="s">
        <v>452</v>
      </c>
      <c r="I79" s="122" t="s">
        <v>452</v>
      </c>
      <c r="J79" s="122" t="s">
        <v>452</v>
      </c>
      <c r="K79" s="122" t="s">
        <v>452</v>
      </c>
      <c r="L79" s="122" t="s">
        <v>452</v>
      </c>
      <c r="M79" s="122" t="s">
        <v>452</v>
      </c>
      <c r="N79" s="122" t="s">
        <v>452</v>
      </c>
      <c r="O79" s="122" t="s">
        <v>452</v>
      </c>
      <c r="P79" s="122" t="s">
        <v>452</v>
      </c>
      <c r="Q79" s="122" t="s">
        <v>452</v>
      </c>
      <c r="R79" s="104"/>
    </row>
    <row r="80" spans="1:18" ht="15.6" x14ac:dyDescent="0.3">
      <c r="A80" s="1" t="str">
        <f t="shared" si="1"/>
        <v>184</v>
      </c>
      <c r="B80" s="121" t="s">
        <v>583</v>
      </c>
      <c r="C80" s="122" t="s">
        <v>584</v>
      </c>
      <c r="D80" s="122" t="s">
        <v>452</v>
      </c>
      <c r="E80" s="122" t="s">
        <v>452</v>
      </c>
      <c r="F80" s="122" t="s">
        <v>452</v>
      </c>
      <c r="G80" s="122" t="s">
        <v>452</v>
      </c>
      <c r="H80" s="122" t="s">
        <v>452</v>
      </c>
      <c r="I80" s="122" t="s">
        <v>452</v>
      </c>
      <c r="J80" s="122" t="s">
        <v>452</v>
      </c>
      <c r="K80" s="122" t="s">
        <v>452</v>
      </c>
      <c r="L80" s="122" t="s">
        <v>452</v>
      </c>
      <c r="M80" s="122" t="s">
        <v>452</v>
      </c>
      <c r="N80" s="122" t="s">
        <v>452</v>
      </c>
      <c r="O80" s="122" t="s">
        <v>452</v>
      </c>
      <c r="P80" s="122" t="s">
        <v>452</v>
      </c>
      <c r="Q80" s="122" t="s">
        <v>452</v>
      </c>
      <c r="R80" s="104"/>
    </row>
    <row r="81" spans="1:18" ht="15.6" x14ac:dyDescent="0.3">
      <c r="A81" s="1" t="str">
        <f t="shared" si="1"/>
        <v>186</v>
      </c>
      <c r="B81" s="121" t="s">
        <v>585</v>
      </c>
      <c r="C81" s="122" t="s">
        <v>586</v>
      </c>
      <c r="D81" s="123">
        <v>1697000</v>
      </c>
      <c r="E81" s="123">
        <v>3140028.57</v>
      </c>
      <c r="F81" s="123">
        <v>3275627.1</v>
      </c>
      <c r="G81" s="123">
        <v>3040416.04</v>
      </c>
      <c r="H81" s="123">
        <v>2954192.99</v>
      </c>
      <c r="I81" s="123">
        <v>2828625.98</v>
      </c>
      <c r="J81" s="123">
        <v>3118578.89</v>
      </c>
      <c r="K81" s="123">
        <v>5276054.87</v>
      </c>
      <c r="L81" s="123">
        <v>5607650.6799999997</v>
      </c>
      <c r="M81" s="123">
        <v>5263817.9400000004</v>
      </c>
      <c r="N81" s="123">
        <v>5144099.05</v>
      </c>
      <c r="O81" s="123">
        <v>5053512.88</v>
      </c>
      <c r="P81" s="123">
        <v>2988385.36</v>
      </c>
      <c r="Q81" s="123">
        <v>47690990.350000001</v>
      </c>
      <c r="R81" s="104"/>
    </row>
    <row r="82" spans="1:18" ht="15.6" x14ac:dyDescent="0.3">
      <c r="A82" s="1" t="str">
        <f t="shared" si="1"/>
        <v>187</v>
      </c>
      <c r="B82" s="121" t="s">
        <v>587</v>
      </c>
      <c r="C82" s="122" t="s">
        <v>588</v>
      </c>
      <c r="D82" s="122" t="s">
        <v>452</v>
      </c>
      <c r="E82" s="122" t="s">
        <v>452</v>
      </c>
      <c r="F82" s="122" t="s">
        <v>452</v>
      </c>
      <c r="G82" s="122" t="s">
        <v>452</v>
      </c>
      <c r="H82" s="122" t="s">
        <v>452</v>
      </c>
      <c r="I82" s="122" t="s">
        <v>452</v>
      </c>
      <c r="J82" s="122" t="s">
        <v>452</v>
      </c>
      <c r="K82" s="122" t="s">
        <v>452</v>
      </c>
      <c r="L82" s="122" t="s">
        <v>452</v>
      </c>
      <c r="M82" s="122" t="s">
        <v>452</v>
      </c>
      <c r="N82" s="122" t="s">
        <v>452</v>
      </c>
      <c r="O82" s="122" t="s">
        <v>452</v>
      </c>
      <c r="P82" s="122" t="s">
        <v>452</v>
      </c>
      <c r="Q82" s="122" t="s">
        <v>452</v>
      </c>
      <c r="R82" s="104"/>
    </row>
    <row r="83" spans="1:18" ht="15.6" x14ac:dyDescent="0.3">
      <c r="A83" s="1" t="str">
        <f t="shared" si="1"/>
        <v>188</v>
      </c>
      <c r="B83" s="121" t="s">
        <v>589</v>
      </c>
      <c r="C83" s="122" t="s">
        <v>590</v>
      </c>
      <c r="D83" s="122" t="s">
        <v>452</v>
      </c>
      <c r="E83" s="122" t="s">
        <v>452</v>
      </c>
      <c r="F83" s="122" t="s">
        <v>452</v>
      </c>
      <c r="G83" s="122" t="s">
        <v>452</v>
      </c>
      <c r="H83" s="122" t="s">
        <v>452</v>
      </c>
      <c r="I83" s="122" t="s">
        <v>452</v>
      </c>
      <c r="J83" s="122" t="s">
        <v>452</v>
      </c>
      <c r="K83" s="122" t="s">
        <v>452</v>
      </c>
      <c r="L83" s="122" t="s">
        <v>452</v>
      </c>
      <c r="M83" s="122" t="s">
        <v>452</v>
      </c>
      <c r="N83" s="122" t="s">
        <v>452</v>
      </c>
      <c r="O83" s="122" t="s">
        <v>452</v>
      </c>
      <c r="P83" s="122" t="s">
        <v>452</v>
      </c>
      <c r="Q83" s="122" t="s">
        <v>452</v>
      </c>
      <c r="R83" s="104"/>
    </row>
    <row r="84" spans="1:18" ht="15.6" x14ac:dyDescent="0.3">
      <c r="A84" s="1" t="str">
        <f t="shared" si="1"/>
        <v>189</v>
      </c>
      <c r="B84" s="121" t="s">
        <v>591</v>
      </c>
      <c r="C84" s="122" t="s">
        <v>592</v>
      </c>
      <c r="D84" s="123">
        <v>2534873.92</v>
      </c>
      <c r="E84" s="123">
        <v>2885186.19</v>
      </c>
      <c r="F84" s="123">
        <v>2853339.62</v>
      </c>
      <c r="G84" s="123">
        <v>2821493.05</v>
      </c>
      <c r="H84" s="123">
        <v>2789646.48</v>
      </c>
      <c r="I84" s="123">
        <v>2757799.91</v>
      </c>
      <c r="J84" s="123">
        <v>2725953.34</v>
      </c>
      <c r="K84" s="123">
        <v>2694106.77</v>
      </c>
      <c r="L84" s="123">
        <v>2662260.2000000002</v>
      </c>
      <c r="M84" s="123">
        <v>2630413.63</v>
      </c>
      <c r="N84" s="123">
        <v>2598567.06</v>
      </c>
      <c r="O84" s="123">
        <v>2566720.4900000002</v>
      </c>
      <c r="P84" s="123">
        <v>2534873.92</v>
      </c>
      <c r="Q84" s="123">
        <v>32520360.66</v>
      </c>
      <c r="R84" s="104"/>
    </row>
    <row r="85" spans="1:18" ht="15.6" x14ac:dyDescent="0.3">
      <c r="A85" s="1" t="str">
        <f t="shared" si="1"/>
        <v>190</v>
      </c>
      <c r="B85" s="121" t="s">
        <v>593</v>
      </c>
      <c r="C85" s="122" t="s">
        <v>594</v>
      </c>
      <c r="D85" s="123">
        <v>771257035.88</v>
      </c>
      <c r="E85" s="123">
        <v>771155590.34000003</v>
      </c>
      <c r="F85" s="123">
        <v>793953966.16999996</v>
      </c>
      <c r="G85" s="123">
        <v>797202290.08000004</v>
      </c>
      <c r="H85" s="123">
        <v>834679557.77999997</v>
      </c>
      <c r="I85" s="123">
        <v>839628076.82000005</v>
      </c>
      <c r="J85" s="123">
        <v>843501754.57000005</v>
      </c>
      <c r="K85" s="123">
        <v>847516117.99000001</v>
      </c>
      <c r="L85" s="123">
        <v>851727128.65999997</v>
      </c>
      <c r="M85" s="123">
        <v>854909995.92999995</v>
      </c>
      <c r="N85" s="123">
        <v>858928000.52999997</v>
      </c>
      <c r="O85" s="123">
        <v>862235894.78999996</v>
      </c>
      <c r="P85" s="123">
        <v>866921800.00999999</v>
      </c>
      <c r="Q85" s="123">
        <v>10022360173.67</v>
      </c>
      <c r="R85" s="104"/>
    </row>
    <row r="86" spans="1:18" ht="15.6" x14ac:dyDescent="0.3">
      <c r="A86" s="1" t="str">
        <f t="shared" si="1"/>
        <v>191</v>
      </c>
      <c r="B86" s="121" t="s">
        <v>595</v>
      </c>
      <c r="C86" s="122" t="s">
        <v>596</v>
      </c>
      <c r="D86" s="122" t="s">
        <v>452</v>
      </c>
      <c r="E86" s="122" t="s">
        <v>452</v>
      </c>
      <c r="F86" s="122" t="s">
        <v>452</v>
      </c>
      <c r="G86" s="122" t="s">
        <v>452</v>
      </c>
      <c r="H86" s="122" t="s">
        <v>452</v>
      </c>
      <c r="I86" s="122" t="s">
        <v>452</v>
      </c>
      <c r="J86" s="122" t="s">
        <v>452</v>
      </c>
      <c r="K86" s="122" t="s">
        <v>452</v>
      </c>
      <c r="L86" s="122" t="s">
        <v>452</v>
      </c>
      <c r="M86" s="122" t="s">
        <v>452</v>
      </c>
      <c r="N86" s="122" t="s">
        <v>452</v>
      </c>
      <c r="O86" s="122" t="s">
        <v>452</v>
      </c>
      <c r="P86" s="122" t="s">
        <v>452</v>
      </c>
      <c r="Q86" s="122" t="s">
        <v>452</v>
      </c>
      <c r="R86" s="104"/>
    </row>
    <row r="87" spans="1:18" ht="15.6" x14ac:dyDescent="0.3">
      <c r="A87" s="1" t="str">
        <f t="shared" si="1"/>
        <v>201</v>
      </c>
      <c r="B87" s="121" t="s">
        <v>597</v>
      </c>
      <c r="C87" s="122" t="s">
        <v>598</v>
      </c>
      <c r="D87" s="123">
        <v>119696800</v>
      </c>
      <c r="E87" s="123">
        <v>119696800</v>
      </c>
      <c r="F87" s="123">
        <v>119696800</v>
      </c>
      <c r="G87" s="123">
        <v>119696800</v>
      </c>
      <c r="H87" s="123">
        <v>119696800</v>
      </c>
      <c r="I87" s="123">
        <v>119696800</v>
      </c>
      <c r="J87" s="123">
        <v>119696800</v>
      </c>
      <c r="K87" s="123">
        <v>119696800</v>
      </c>
      <c r="L87" s="123">
        <v>119696800</v>
      </c>
      <c r="M87" s="123">
        <v>119696800</v>
      </c>
      <c r="N87" s="123">
        <v>119696800</v>
      </c>
      <c r="O87" s="123">
        <v>119696800</v>
      </c>
      <c r="P87" s="123">
        <v>119696800</v>
      </c>
      <c r="Q87" s="123">
        <v>1436361600</v>
      </c>
      <c r="R87" s="104"/>
    </row>
    <row r="88" spans="1:18" ht="15.6" x14ac:dyDescent="0.3">
      <c r="A88" s="1" t="str">
        <f t="shared" si="1"/>
        <v>207</v>
      </c>
      <c r="B88" s="121" t="s">
        <v>599</v>
      </c>
      <c r="C88" s="122" t="s">
        <v>600</v>
      </c>
      <c r="D88" s="122" t="s">
        <v>452</v>
      </c>
      <c r="E88" s="122" t="s">
        <v>452</v>
      </c>
      <c r="F88" s="122" t="s">
        <v>452</v>
      </c>
      <c r="G88" s="122" t="s">
        <v>452</v>
      </c>
      <c r="H88" s="122" t="s">
        <v>452</v>
      </c>
      <c r="I88" s="122" t="s">
        <v>452</v>
      </c>
      <c r="J88" s="122" t="s">
        <v>452</v>
      </c>
      <c r="K88" s="122" t="s">
        <v>452</v>
      </c>
      <c r="L88" s="122" t="s">
        <v>452</v>
      </c>
      <c r="M88" s="122" t="s">
        <v>452</v>
      </c>
      <c r="N88" s="122" t="s">
        <v>452</v>
      </c>
      <c r="O88" s="122" t="s">
        <v>452</v>
      </c>
      <c r="P88" s="122" t="s">
        <v>452</v>
      </c>
      <c r="Q88" s="122" t="s">
        <v>452</v>
      </c>
      <c r="R88" s="104"/>
    </row>
    <row r="89" spans="1:18" ht="15.6" x14ac:dyDescent="0.3">
      <c r="A89" s="1" t="str">
        <f t="shared" si="1"/>
        <v>208</v>
      </c>
      <c r="B89" s="121" t="s">
        <v>601</v>
      </c>
      <c r="C89" s="122" t="s">
        <v>602</v>
      </c>
      <c r="D89" s="122" t="s">
        <v>452</v>
      </c>
      <c r="E89" s="122" t="s">
        <v>452</v>
      </c>
      <c r="F89" s="122" t="s">
        <v>452</v>
      </c>
      <c r="G89" s="122" t="s">
        <v>452</v>
      </c>
      <c r="H89" s="122" t="s">
        <v>452</v>
      </c>
      <c r="I89" s="122" t="s">
        <v>452</v>
      </c>
      <c r="J89" s="122" t="s">
        <v>452</v>
      </c>
      <c r="K89" s="122" t="s">
        <v>452</v>
      </c>
      <c r="L89" s="122" t="s">
        <v>452</v>
      </c>
      <c r="M89" s="122" t="s">
        <v>452</v>
      </c>
      <c r="N89" s="122" t="s">
        <v>452</v>
      </c>
      <c r="O89" s="122" t="s">
        <v>452</v>
      </c>
      <c r="P89" s="122" t="s">
        <v>452</v>
      </c>
      <c r="Q89" s="122" t="s">
        <v>452</v>
      </c>
      <c r="R89" s="104"/>
    </row>
    <row r="90" spans="1:18" ht="15.6" x14ac:dyDescent="0.3">
      <c r="A90" s="1" t="str">
        <f t="shared" si="1"/>
        <v>211</v>
      </c>
      <c r="B90" s="121" t="s">
        <v>603</v>
      </c>
      <c r="C90" s="122" t="s">
        <v>604</v>
      </c>
      <c r="D90" s="123">
        <v>4985840200</v>
      </c>
      <c r="E90" s="123">
        <v>4985840200</v>
      </c>
      <c r="F90" s="123">
        <v>5145840200</v>
      </c>
      <c r="G90" s="123">
        <v>5145840200</v>
      </c>
      <c r="H90" s="123">
        <v>5145840200</v>
      </c>
      <c r="I90" s="123">
        <v>5300840200</v>
      </c>
      <c r="J90" s="123">
        <v>5300840200</v>
      </c>
      <c r="K90" s="123">
        <v>5300840200</v>
      </c>
      <c r="L90" s="123">
        <v>5450840200</v>
      </c>
      <c r="M90" s="123">
        <v>5450840200</v>
      </c>
      <c r="N90" s="123">
        <v>5450840200</v>
      </c>
      <c r="O90" s="123">
        <v>5565840200</v>
      </c>
      <c r="P90" s="123">
        <v>5565840200</v>
      </c>
      <c r="Q90" s="123">
        <v>63810082400</v>
      </c>
      <c r="R90" s="104"/>
    </row>
    <row r="91" spans="1:18" ht="15.6" x14ac:dyDescent="0.3">
      <c r="A91" s="1" t="str">
        <f t="shared" si="1"/>
        <v>214</v>
      </c>
      <c r="B91" s="121" t="s">
        <v>605</v>
      </c>
      <c r="C91" s="122" t="s">
        <v>606</v>
      </c>
      <c r="D91" s="123">
        <v>-700900</v>
      </c>
      <c r="E91" s="123">
        <v>-700900</v>
      </c>
      <c r="F91" s="123">
        <v>-700900</v>
      </c>
      <c r="G91" s="123">
        <v>-700900</v>
      </c>
      <c r="H91" s="123">
        <v>-700900</v>
      </c>
      <c r="I91" s="123">
        <v>-700900</v>
      </c>
      <c r="J91" s="123">
        <v>-700900</v>
      </c>
      <c r="K91" s="123">
        <v>-700900</v>
      </c>
      <c r="L91" s="123">
        <v>-700900</v>
      </c>
      <c r="M91" s="123">
        <v>-700900</v>
      </c>
      <c r="N91" s="123">
        <v>-700900</v>
      </c>
      <c r="O91" s="123">
        <v>-700900</v>
      </c>
      <c r="P91" s="123">
        <v>-700900</v>
      </c>
      <c r="Q91" s="123">
        <v>-8410800</v>
      </c>
      <c r="R91" s="104"/>
    </row>
    <row r="92" spans="1:18" ht="15.6" x14ac:dyDescent="0.3">
      <c r="A92" s="1" t="str">
        <f t="shared" si="1"/>
        <v>215</v>
      </c>
      <c r="B92" s="121" t="s">
        <v>607</v>
      </c>
      <c r="C92" s="122" t="s">
        <v>608</v>
      </c>
      <c r="D92" s="122" t="s">
        <v>452</v>
      </c>
      <c r="E92" s="122" t="s">
        <v>452</v>
      </c>
      <c r="F92" s="122" t="s">
        <v>452</v>
      </c>
      <c r="G92" s="122" t="s">
        <v>452</v>
      </c>
      <c r="H92" s="122" t="s">
        <v>452</v>
      </c>
      <c r="I92" s="122" t="s">
        <v>452</v>
      </c>
      <c r="J92" s="122" t="s">
        <v>452</v>
      </c>
      <c r="K92" s="122" t="s">
        <v>452</v>
      </c>
      <c r="L92" s="122" t="s">
        <v>452</v>
      </c>
      <c r="M92" s="122" t="s">
        <v>452</v>
      </c>
      <c r="N92" s="122" t="s">
        <v>452</v>
      </c>
      <c r="O92" s="122" t="s">
        <v>452</v>
      </c>
      <c r="P92" s="122" t="s">
        <v>452</v>
      </c>
      <c r="Q92" s="122" t="s">
        <v>452</v>
      </c>
      <c r="R92" s="104"/>
    </row>
    <row r="93" spans="1:18" ht="15.6" x14ac:dyDescent="0.3">
      <c r="A93" s="1" t="str">
        <f t="shared" si="1"/>
        <v>215</v>
      </c>
      <c r="B93" s="121" t="s">
        <v>609</v>
      </c>
      <c r="C93" s="122" t="s">
        <v>610</v>
      </c>
      <c r="D93" s="122" t="s">
        <v>452</v>
      </c>
      <c r="E93" s="122" t="s">
        <v>452</v>
      </c>
      <c r="F93" s="122" t="s">
        <v>452</v>
      </c>
      <c r="G93" s="122" t="s">
        <v>452</v>
      </c>
      <c r="H93" s="122" t="s">
        <v>452</v>
      </c>
      <c r="I93" s="122" t="s">
        <v>452</v>
      </c>
      <c r="J93" s="122" t="s">
        <v>452</v>
      </c>
      <c r="K93" s="122" t="s">
        <v>452</v>
      </c>
      <c r="L93" s="122" t="s">
        <v>452</v>
      </c>
      <c r="M93" s="122" t="s">
        <v>452</v>
      </c>
      <c r="N93" s="122" t="s">
        <v>452</v>
      </c>
      <c r="O93" s="122" t="s">
        <v>452</v>
      </c>
      <c r="P93" s="122" t="s">
        <v>452</v>
      </c>
      <c r="Q93" s="122" t="s">
        <v>452</v>
      </c>
      <c r="R93" s="104"/>
    </row>
    <row r="94" spans="1:18" ht="15.6" x14ac:dyDescent="0.3">
      <c r="A94" s="1" t="str">
        <f t="shared" si="1"/>
        <v>216</v>
      </c>
      <c r="B94" s="121" t="s">
        <v>611</v>
      </c>
      <c r="C94" s="122" t="s">
        <v>612</v>
      </c>
      <c r="D94" s="123">
        <v>219623348.28</v>
      </c>
      <c r="E94" s="123">
        <v>249197472.96000001</v>
      </c>
      <c r="F94" s="123">
        <v>187957939.66</v>
      </c>
      <c r="G94" s="123">
        <v>207636872.94999999</v>
      </c>
      <c r="H94" s="123">
        <v>238440591.94</v>
      </c>
      <c r="I94" s="123">
        <v>207498484.99000001</v>
      </c>
      <c r="J94" s="123">
        <v>254959369.25</v>
      </c>
      <c r="K94" s="123">
        <v>308954616.66000003</v>
      </c>
      <c r="L94" s="123">
        <v>242825255.34999999</v>
      </c>
      <c r="M94" s="123">
        <v>294000311.81999999</v>
      </c>
      <c r="N94" s="123">
        <v>327392874.27999997</v>
      </c>
      <c r="O94" s="123">
        <v>186334372.72</v>
      </c>
      <c r="P94" s="123">
        <v>199314502.55000001</v>
      </c>
      <c r="Q94" s="123">
        <v>2904512665.1199999</v>
      </c>
      <c r="R94" s="104"/>
    </row>
    <row r="95" spans="1:18" ht="15.6" x14ac:dyDescent="0.3">
      <c r="A95" s="1" t="str">
        <f t="shared" si="1"/>
        <v>216</v>
      </c>
      <c r="B95" s="121" t="s">
        <v>613</v>
      </c>
      <c r="C95" s="122" t="s">
        <v>614</v>
      </c>
      <c r="D95" s="122" t="s">
        <v>452</v>
      </c>
      <c r="E95" s="122" t="s">
        <v>452</v>
      </c>
      <c r="F95" s="122" t="s">
        <v>452</v>
      </c>
      <c r="G95" s="122" t="s">
        <v>452</v>
      </c>
      <c r="H95" s="122" t="s">
        <v>452</v>
      </c>
      <c r="I95" s="122" t="s">
        <v>452</v>
      </c>
      <c r="J95" s="122" t="s">
        <v>452</v>
      </c>
      <c r="K95" s="122" t="s">
        <v>452</v>
      </c>
      <c r="L95" s="122" t="s">
        <v>452</v>
      </c>
      <c r="M95" s="122" t="s">
        <v>452</v>
      </c>
      <c r="N95" s="122" t="s">
        <v>452</v>
      </c>
      <c r="O95" s="122" t="s">
        <v>452</v>
      </c>
      <c r="P95" s="122" t="s">
        <v>452</v>
      </c>
      <c r="Q95" s="122" t="s">
        <v>452</v>
      </c>
      <c r="R95" s="104"/>
    </row>
    <row r="96" spans="1:18" ht="15.6" x14ac:dyDescent="0.3">
      <c r="A96" s="1" t="str">
        <f t="shared" si="1"/>
        <v>219</v>
      </c>
      <c r="B96" s="121" t="s">
        <v>615</v>
      </c>
      <c r="C96" s="122" t="s">
        <v>616</v>
      </c>
      <c r="D96" s="123">
        <v>-637175.71</v>
      </c>
      <c r="E96" s="123">
        <v>-729639.89</v>
      </c>
      <c r="F96" s="123">
        <v>-721489.09</v>
      </c>
      <c r="G96" s="123">
        <v>-713338.29</v>
      </c>
      <c r="H96" s="123">
        <v>-705187.48</v>
      </c>
      <c r="I96" s="123">
        <v>-697036.68</v>
      </c>
      <c r="J96" s="123">
        <v>-688885.88</v>
      </c>
      <c r="K96" s="123">
        <v>-680735.07</v>
      </c>
      <c r="L96" s="123">
        <v>-672584.27</v>
      </c>
      <c r="M96" s="123">
        <v>-664433.47</v>
      </c>
      <c r="N96" s="123">
        <v>-656282.67000000004</v>
      </c>
      <c r="O96" s="123">
        <v>-648131.86</v>
      </c>
      <c r="P96" s="123">
        <v>-639981.06000000006</v>
      </c>
      <c r="Q96" s="123">
        <v>-8217725.71</v>
      </c>
      <c r="R96" s="104"/>
    </row>
    <row r="97" spans="1:18" ht="15.6" x14ac:dyDescent="0.3">
      <c r="A97" s="1" t="str">
        <f t="shared" si="1"/>
        <v>221</v>
      </c>
      <c r="B97" s="121" t="s">
        <v>617</v>
      </c>
      <c r="C97" s="122" t="s">
        <v>618</v>
      </c>
      <c r="D97" s="123">
        <v>4175000000</v>
      </c>
      <c r="E97" s="123">
        <v>3975000000</v>
      </c>
      <c r="F97" s="123">
        <v>3975000000</v>
      </c>
      <c r="G97" s="123">
        <v>4475000000</v>
      </c>
      <c r="H97" s="123">
        <v>4475000000</v>
      </c>
      <c r="I97" s="123">
        <v>4475000000</v>
      </c>
      <c r="J97" s="123">
        <v>4475000000</v>
      </c>
      <c r="K97" s="123">
        <v>4475000000</v>
      </c>
      <c r="L97" s="123">
        <v>4475000000</v>
      </c>
      <c r="M97" s="123">
        <v>4475000000</v>
      </c>
      <c r="N97" s="123">
        <v>4475000000</v>
      </c>
      <c r="O97" s="123">
        <v>4475000000</v>
      </c>
      <c r="P97" s="123">
        <v>4475000000</v>
      </c>
      <c r="Q97" s="123">
        <v>52700000000</v>
      </c>
      <c r="R97" s="104"/>
    </row>
    <row r="98" spans="1:18" ht="15.6" x14ac:dyDescent="0.3">
      <c r="A98" s="1" t="str">
        <f t="shared" si="1"/>
        <v>223</v>
      </c>
      <c r="B98" s="121" t="s">
        <v>619</v>
      </c>
      <c r="C98" s="122" t="s">
        <v>620</v>
      </c>
      <c r="D98" s="122" t="s">
        <v>452</v>
      </c>
      <c r="E98" s="122" t="s">
        <v>452</v>
      </c>
      <c r="F98" s="122" t="s">
        <v>452</v>
      </c>
      <c r="G98" s="122" t="s">
        <v>452</v>
      </c>
      <c r="H98" s="122" t="s">
        <v>452</v>
      </c>
      <c r="I98" s="122" t="s">
        <v>452</v>
      </c>
      <c r="J98" s="122" t="s">
        <v>452</v>
      </c>
      <c r="K98" s="122" t="s">
        <v>452</v>
      </c>
      <c r="L98" s="122" t="s">
        <v>452</v>
      </c>
      <c r="M98" s="122" t="s">
        <v>452</v>
      </c>
      <c r="N98" s="122" t="s">
        <v>452</v>
      </c>
      <c r="O98" s="122" t="s">
        <v>452</v>
      </c>
      <c r="P98" s="122" t="s">
        <v>452</v>
      </c>
      <c r="Q98" s="122" t="s">
        <v>452</v>
      </c>
      <c r="R98" s="104"/>
    </row>
    <row r="99" spans="1:18" ht="15.6" x14ac:dyDescent="0.3">
      <c r="A99" s="1" t="str">
        <f t="shared" si="1"/>
        <v>224</v>
      </c>
      <c r="B99" s="121" t="s">
        <v>621</v>
      </c>
      <c r="C99" s="122" t="s">
        <v>622</v>
      </c>
      <c r="D99" s="122" t="s">
        <v>452</v>
      </c>
      <c r="E99" s="122" t="s">
        <v>452</v>
      </c>
      <c r="F99" s="122" t="s">
        <v>452</v>
      </c>
      <c r="G99" s="122" t="s">
        <v>452</v>
      </c>
      <c r="H99" s="122" t="s">
        <v>452</v>
      </c>
      <c r="I99" s="122" t="s">
        <v>452</v>
      </c>
      <c r="J99" s="122" t="s">
        <v>452</v>
      </c>
      <c r="K99" s="122" t="s">
        <v>452</v>
      </c>
      <c r="L99" s="122" t="s">
        <v>452</v>
      </c>
      <c r="M99" s="122" t="s">
        <v>452</v>
      </c>
      <c r="N99" s="122" t="s">
        <v>452</v>
      </c>
      <c r="O99" s="122" t="s">
        <v>452</v>
      </c>
      <c r="P99" s="122" t="s">
        <v>452</v>
      </c>
      <c r="Q99" s="122" t="s">
        <v>452</v>
      </c>
      <c r="R99" s="104"/>
    </row>
    <row r="100" spans="1:18" ht="15.6" x14ac:dyDescent="0.3">
      <c r="A100" s="1" t="str">
        <f t="shared" si="1"/>
        <v>225</v>
      </c>
      <c r="B100" s="121" t="s">
        <v>623</v>
      </c>
      <c r="C100" s="122" t="s">
        <v>624</v>
      </c>
      <c r="D100" s="122" t="s">
        <v>452</v>
      </c>
      <c r="E100" s="122" t="s">
        <v>452</v>
      </c>
      <c r="F100" s="122" t="s">
        <v>452</v>
      </c>
      <c r="G100" s="122" t="s">
        <v>452</v>
      </c>
      <c r="H100" s="122" t="s">
        <v>452</v>
      </c>
      <c r="I100" s="122" t="s">
        <v>452</v>
      </c>
      <c r="J100" s="122" t="s">
        <v>452</v>
      </c>
      <c r="K100" s="122" t="s">
        <v>452</v>
      </c>
      <c r="L100" s="122" t="s">
        <v>452</v>
      </c>
      <c r="M100" s="122" t="s">
        <v>452</v>
      </c>
      <c r="N100" s="122" t="s">
        <v>452</v>
      </c>
      <c r="O100" s="122" t="s">
        <v>452</v>
      </c>
      <c r="P100" s="122" t="s">
        <v>452</v>
      </c>
      <c r="Q100" s="122" t="s">
        <v>452</v>
      </c>
      <c r="R100" s="104"/>
    </row>
    <row r="101" spans="1:18" ht="15.6" x14ac:dyDescent="0.3">
      <c r="A101" s="1" t="str">
        <f t="shared" si="1"/>
        <v>226</v>
      </c>
      <c r="B101" s="121" t="s">
        <v>625</v>
      </c>
      <c r="C101" s="122" t="s">
        <v>626</v>
      </c>
      <c r="D101" s="123">
        <v>-13380620.310000001</v>
      </c>
      <c r="E101" s="123">
        <v>-12404314.359999999</v>
      </c>
      <c r="F101" s="123">
        <v>-14807175.08</v>
      </c>
      <c r="G101" s="123">
        <v>-14689202.800000001</v>
      </c>
      <c r="H101" s="123">
        <v>-14571230.52</v>
      </c>
      <c r="I101" s="123">
        <v>-14453258.24</v>
      </c>
      <c r="J101" s="123">
        <v>-14335285.960000001</v>
      </c>
      <c r="K101" s="123">
        <v>-14217313.68</v>
      </c>
      <c r="L101" s="123">
        <v>-14099341.4</v>
      </c>
      <c r="M101" s="123">
        <v>-13981369.119999999</v>
      </c>
      <c r="N101" s="123">
        <v>-13863396.84</v>
      </c>
      <c r="O101" s="123">
        <v>-13745424.560000001</v>
      </c>
      <c r="P101" s="123">
        <v>-13627452.279999999</v>
      </c>
      <c r="Q101" s="123">
        <v>-168794764.84</v>
      </c>
      <c r="R101" s="104"/>
    </row>
    <row r="102" spans="1:18" ht="15.6" x14ac:dyDescent="0.3">
      <c r="A102" s="1" t="str">
        <f t="shared" si="1"/>
        <v>227</v>
      </c>
      <c r="B102" s="121" t="s">
        <v>627</v>
      </c>
      <c r="C102" s="122" t="s">
        <v>628</v>
      </c>
      <c r="D102" s="123">
        <v>20865798.510000002</v>
      </c>
      <c r="E102" s="123">
        <v>32343736.140000001</v>
      </c>
      <c r="F102" s="123">
        <v>32311710.359999999</v>
      </c>
      <c r="G102" s="123">
        <v>32279684.890000001</v>
      </c>
      <c r="H102" s="123">
        <v>32247659.920000002</v>
      </c>
      <c r="I102" s="123">
        <v>32215080.850000001</v>
      </c>
      <c r="J102" s="123">
        <v>32182501.93</v>
      </c>
      <c r="K102" s="123">
        <v>32149028.309999999</v>
      </c>
      <c r="L102" s="123">
        <v>32115551.93</v>
      </c>
      <c r="M102" s="123">
        <v>32082073.02</v>
      </c>
      <c r="N102" s="123">
        <v>32048591.760000002</v>
      </c>
      <c r="O102" s="123">
        <v>32015108.379999999</v>
      </c>
      <c r="P102" s="123">
        <v>31980076.649999999</v>
      </c>
      <c r="Q102" s="123">
        <v>385970804.13</v>
      </c>
      <c r="R102" s="104"/>
    </row>
    <row r="103" spans="1:18" ht="15.6" x14ac:dyDescent="0.3">
      <c r="A103" s="1" t="str">
        <f t="shared" si="1"/>
        <v>228</v>
      </c>
      <c r="B103" s="121" t="s">
        <v>629</v>
      </c>
      <c r="C103" s="122" t="s">
        <v>630</v>
      </c>
      <c r="D103" s="123">
        <v>17385926.449999999</v>
      </c>
      <c r="E103" s="123">
        <v>17835455.57</v>
      </c>
      <c r="F103" s="123">
        <v>17835455.57</v>
      </c>
      <c r="G103" s="123">
        <v>17835455.57</v>
      </c>
      <c r="H103" s="123">
        <v>17835455.57</v>
      </c>
      <c r="I103" s="123">
        <v>17835455.57</v>
      </c>
      <c r="J103" s="123">
        <v>17835455.57</v>
      </c>
      <c r="K103" s="123">
        <v>17835455.57</v>
      </c>
      <c r="L103" s="123">
        <v>17835455.57</v>
      </c>
      <c r="M103" s="123">
        <v>17835455.57</v>
      </c>
      <c r="N103" s="123">
        <v>17835455.57</v>
      </c>
      <c r="O103" s="123">
        <v>17835455.57</v>
      </c>
      <c r="P103" s="123">
        <v>17835455.57</v>
      </c>
      <c r="Q103" s="123">
        <v>214025466.80000001</v>
      </c>
      <c r="R103" s="104"/>
    </row>
    <row r="104" spans="1:18" ht="15.6" x14ac:dyDescent="0.3">
      <c r="A104" s="1" t="str">
        <f t="shared" si="1"/>
        <v>228</v>
      </c>
      <c r="B104" s="121" t="s">
        <v>631</v>
      </c>
      <c r="C104" s="122" t="s">
        <v>632</v>
      </c>
      <c r="D104" s="123">
        <v>8192344.79</v>
      </c>
      <c r="E104" s="123">
        <v>7933228.3300000001</v>
      </c>
      <c r="F104" s="123">
        <v>7938994.6699999999</v>
      </c>
      <c r="G104" s="123">
        <v>7944761</v>
      </c>
      <c r="H104" s="123">
        <v>7950527.3300000001</v>
      </c>
      <c r="I104" s="123">
        <v>7956293.6699999999</v>
      </c>
      <c r="J104" s="123">
        <v>7962060</v>
      </c>
      <c r="K104" s="123">
        <v>7967826.3300000001</v>
      </c>
      <c r="L104" s="123">
        <v>7973592.6699999999</v>
      </c>
      <c r="M104" s="123">
        <v>7979359</v>
      </c>
      <c r="N104" s="123">
        <v>7985125.3300000001</v>
      </c>
      <c r="O104" s="123">
        <v>7990891.6699999999</v>
      </c>
      <c r="P104" s="123">
        <v>7996658</v>
      </c>
      <c r="Q104" s="123">
        <v>95579318</v>
      </c>
      <c r="R104" s="104"/>
    </row>
    <row r="105" spans="1:18" ht="15.6" x14ac:dyDescent="0.3">
      <c r="A105" s="1" t="str">
        <f t="shared" si="1"/>
        <v>228</v>
      </c>
      <c r="B105" s="121" t="s">
        <v>633</v>
      </c>
      <c r="C105" s="122" t="s">
        <v>634</v>
      </c>
      <c r="D105" s="123">
        <v>83207293.409999996</v>
      </c>
      <c r="E105" s="123">
        <v>80976149.230000004</v>
      </c>
      <c r="F105" s="123">
        <v>80501815.230000004</v>
      </c>
      <c r="G105" s="123">
        <v>81027631.230000004</v>
      </c>
      <c r="H105" s="123">
        <v>77774710.230000004</v>
      </c>
      <c r="I105" s="123">
        <v>76750376.230000004</v>
      </c>
      <c r="J105" s="123">
        <v>77501192.230000004</v>
      </c>
      <c r="K105" s="123">
        <v>74048271.230000004</v>
      </c>
      <c r="L105" s="123">
        <v>73223937.230000004</v>
      </c>
      <c r="M105" s="123">
        <v>70988753.230000004</v>
      </c>
      <c r="N105" s="123">
        <v>70221833.230000004</v>
      </c>
      <c r="O105" s="123">
        <v>69197499.230000004</v>
      </c>
      <c r="P105" s="123">
        <v>69823314.230000004</v>
      </c>
      <c r="Q105" s="123">
        <v>902035482.75999999</v>
      </c>
      <c r="R105" s="104"/>
    </row>
    <row r="106" spans="1:18" ht="15.6" x14ac:dyDescent="0.3">
      <c r="A106" s="1" t="str">
        <f t="shared" si="1"/>
        <v>228</v>
      </c>
      <c r="B106" s="121" t="s">
        <v>635</v>
      </c>
      <c r="C106" s="122" t="s">
        <v>636</v>
      </c>
      <c r="D106" s="122" t="s">
        <v>452</v>
      </c>
      <c r="E106" s="123">
        <v>783000</v>
      </c>
      <c r="F106" s="123">
        <v>783000</v>
      </c>
      <c r="G106" s="123">
        <v>783000</v>
      </c>
      <c r="H106" s="123">
        <v>783000</v>
      </c>
      <c r="I106" s="123">
        <v>783000</v>
      </c>
      <c r="J106" s="123">
        <v>783000</v>
      </c>
      <c r="K106" s="123">
        <v>783000</v>
      </c>
      <c r="L106" s="123">
        <v>783000</v>
      </c>
      <c r="M106" s="123">
        <v>783000</v>
      </c>
      <c r="N106" s="123">
        <v>783000</v>
      </c>
      <c r="O106" s="123">
        <v>783000</v>
      </c>
      <c r="P106" s="123">
        <v>783000</v>
      </c>
      <c r="Q106" s="123">
        <v>9396000</v>
      </c>
      <c r="R106" s="104"/>
    </row>
    <row r="107" spans="1:18" ht="15.6" x14ac:dyDescent="0.3">
      <c r="A107" s="1" t="str">
        <f t="shared" si="1"/>
        <v>229</v>
      </c>
      <c r="B107" s="121" t="s">
        <v>637</v>
      </c>
      <c r="C107" s="122" t="s">
        <v>638</v>
      </c>
      <c r="D107" s="122" t="s">
        <v>452</v>
      </c>
      <c r="E107" s="122" t="s">
        <v>452</v>
      </c>
      <c r="F107" s="122" t="s">
        <v>452</v>
      </c>
      <c r="G107" s="122" t="s">
        <v>452</v>
      </c>
      <c r="H107" s="122" t="s">
        <v>452</v>
      </c>
      <c r="I107" s="122" t="s">
        <v>452</v>
      </c>
      <c r="J107" s="122" t="s">
        <v>452</v>
      </c>
      <c r="K107" s="122" t="s">
        <v>452</v>
      </c>
      <c r="L107" s="122" t="s">
        <v>452</v>
      </c>
      <c r="M107" s="122" t="s">
        <v>452</v>
      </c>
      <c r="N107" s="122" t="s">
        <v>452</v>
      </c>
      <c r="O107" s="122" t="s">
        <v>452</v>
      </c>
      <c r="P107" s="122" t="s">
        <v>452</v>
      </c>
      <c r="Q107" s="122" t="s">
        <v>452</v>
      </c>
      <c r="R107" s="104"/>
    </row>
    <row r="108" spans="1:18" ht="15.6" x14ac:dyDescent="0.3">
      <c r="A108" s="1" t="str">
        <f t="shared" si="1"/>
        <v>230</v>
      </c>
      <c r="B108" s="121" t="s">
        <v>639</v>
      </c>
      <c r="C108" s="122" t="s">
        <v>640</v>
      </c>
      <c r="D108" s="123">
        <v>35366302.07</v>
      </c>
      <c r="E108" s="123">
        <v>33930254.340000004</v>
      </c>
      <c r="F108" s="123">
        <v>34071630.399999999</v>
      </c>
      <c r="G108" s="123">
        <v>34213595.530000001</v>
      </c>
      <c r="H108" s="123">
        <v>34356152.18</v>
      </c>
      <c r="I108" s="123">
        <v>34499302.810000002</v>
      </c>
      <c r="J108" s="123">
        <v>34643049.909999996</v>
      </c>
      <c r="K108" s="123">
        <v>34787395.950000003</v>
      </c>
      <c r="L108" s="123">
        <v>34932343.43</v>
      </c>
      <c r="M108" s="123">
        <v>35077894.859999999</v>
      </c>
      <c r="N108" s="123">
        <v>35224052.759999998</v>
      </c>
      <c r="O108" s="123">
        <v>35370819.649999999</v>
      </c>
      <c r="P108" s="123">
        <v>35518198.07</v>
      </c>
      <c r="Q108" s="123">
        <v>416624689.88999999</v>
      </c>
      <c r="R108" s="104"/>
    </row>
    <row r="109" spans="1:18" ht="15.6" x14ac:dyDescent="0.3">
      <c r="A109" s="1" t="str">
        <f t="shared" si="1"/>
        <v>231</v>
      </c>
      <c r="B109" s="121" t="s">
        <v>641</v>
      </c>
      <c r="C109" s="122" t="s">
        <v>642</v>
      </c>
      <c r="D109" s="123">
        <v>579198124.40999997</v>
      </c>
      <c r="E109" s="123">
        <v>598422401.25</v>
      </c>
      <c r="F109" s="123">
        <v>655705087.28999996</v>
      </c>
      <c r="G109" s="123">
        <v>260252506.72999999</v>
      </c>
      <c r="H109" s="123">
        <v>333921046.64999998</v>
      </c>
      <c r="I109" s="123">
        <v>304118438.47000003</v>
      </c>
      <c r="J109" s="123">
        <v>369466307.94</v>
      </c>
      <c r="K109" s="123">
        <v>437362472.02999997</v>
      </c>
      <c r="L109" s="123">
        <v>456960329.66000003</v>
      </c>
      <c r="M109" s="123">
        <v>471462430.02999997</v>
      </c>
      <c r="N109" s="123">
        <v>432650869.85000002</v>
      </c>
      <c r="O109" s="123">
        <v>596370821.03999996</v>
      </c>
      <c r="P109" s="123">
        <v>553907777.95000005</v>
      </c>
      <c r="Q109" s="123">
        <v>5470600488.8900003</v>
      </c>
      <c r="R109" s="104"/>
    </row>
    <row r="110" spans="1:18" ht="15.6" x14ac:dyDescent="0.3">
      <c r="A110" s="1" t="str">
        <f t="shared" si="1"/>
        <v>232</v>
      </c>
      <c r="B110" s="121" t="s">
        <v>643</v>
      </c>
      <c r="C110" s="122" t="s">
        <v>644</v>
      </c>
      <c r="D110" s="123">
        <v>192310663.36000001</v>
      </c>
      <c r="E110" s="123">
        <v>339737630.68000001</v>
      </c>
      <c r="F110" s="123">
        <v>247478150.41999999</v>
      </c>
      <c r="G110" s="123">
        <v>227390351.62</v>
      </c>
      <c r="H110" s="123">
        <v>220884407.94999999</v>
      </c>
      <c r="I110" s="123">
        <v>235318004.19999999</v>
      </c>
      <c r="J110" s="123">
        <v>298071729.49000001</v>
      </c>
      <c r="K110" s="123">
        <v>315776797.57999998</v>
      </c>
      <c r="L110" s="123">
        <v>230719802.44999999</v>
      </c>
      <c r="M110" s="123">
        <v>237948962.50999999</v>
      </c>
      <c r="N110" s="123">
        <v>240980546.59</v>
      </c>
      <c r="O110" s="123">
        <v>222959032.91999999</v>
      </c>
      <c r="P110" s="123">
        <v>338131365.55000001</v>
      </c>
      <c r="Q110" s="123">
        <v>3155396781.96</v>
      </c>
      <c r="R110" s="104"/>
    </row>
    <row r="111" spans="1:18" ht="15.6" x14ac:dyDescent="0.3">
      <c r="A111" s="1" t="str">
        <f t="shared" si="1"/>
        <v>233</v>
      </c>
      <c r="B111" s="121" t="s">
        <v>645</v>
      </c>
      <c r="C111" s="122" t="s">
        <v>646</v>
      </c>
      <c r="D111" s="122" t="s">
        <v>452</v>
      </c>
      <c r="E111" s="122" t="s">
        <v>452</v>
      </c>
      <c r="F111" s="122" t="s">
        <v>452</v>
      </c>
      <c r="G111" s="122" t="s">
        <v>452</v>
      </c>
      <c r="H111" s="122" t="s">
        <v>452</v>
      </c>
      <c r="I111" s="122" t="s">
        <v>452</v>
      </c>
      <c r="J111" s="122" t="s">
        <v>452</v>
      </c>
      <c r="K111" s="122" t="s">
        <v>452</v>
      </c>
      <c r="L111" s="122" t="s">
        <v>452</v>
      </c>
      <c r="M111" s="122" t="s">
        <v>452</v>
      </c>
      <c r="N111" s="122" t="s">
        <v>452</v>
      </c>
      <c r="O111" s="122" t="s">
        <v>452</v>
      </c>
      <c r="P111" s="122" t="s">
        <v>452</v>
      </c>
      <c r="Q111" s="122" t="s">
        <v>452</v>
      </c>
      <c r="R111" s="104"/>
    </row>
    <row r="112" spans="1:18" ht="15.6" x14ac:dyDescent="0.3">
      <c r="A112" s="1" t="str">
        <f t="shared" si="1"/>
        <v>234</v>
      </c>
      <c r="B112" s="121" t="s">
        <v>647</v>
      </c>
      <c r="C112" s="122" t="s">
        <v>648</v>
      </c>
      <c r="D112" s="123">
        <v>11940227.210000001</v>
      </c>
      <c r="E112" s="123">
        <v>9848433.6400000006</v>
      </c>
      <c r="F112" s="123">
        <v>9701871.3100000005</v>
      </c>
      <c r="G112" s="123">
        <v>9697924.9299999997</v>
      </c>
      <c r="H112" s="123">
        <v>9707287.8100000005</v>
      </c>
      <c r="I112" s="123">
        <v>10899350.76</v>
      </c>
      <c r="J112" s="123">
        <v>11983335.16</v>
      </c>
      <c r="K112" s="123">
        <v>13279255.07</v>
      </c>
      <c r="L112" s="123">
        <v>13475250.43</v>
      </c>
      <c r="M112" s="123">
        <v>13212938.1</v>
      </c>
      <c r="N112" s="123">
        <v>12240444.73</v>
      </c>
      <c r="O112" s="123">
        <v>11262049.380000001</v>
      </c>
      <c r="P112" s="123">
        <v>11344714.869999999</v>
      </c>
      <c r="Q112" s="123">
        <v>136652856.19</v>
      </c>
      <c r="R112" s="104"/>
    </row>
    <row r="113" spans="1:18" ht="15.6" x14ac:dyDescent="0.3">
      <c r="A113" s="1" t="str">
        <f t="shared" si="1"/>
        <v>235</v>
      </c>
      <c r="B113" s="121" t="s">
        <v>649</v>
      </c>
      <c r="C113" s="122" t="s">
        <v>650</v>
      </c>
      <c r="D113" s="123">
        <v>126449979.52</v>
      </c>
      <c r="E113" s="123">
        <v>121289448.73</v>
      </c>
      <c r="F113" s="123">
        <v>121339986</v>
      </c>
      <c r="G113" s="123">
        <v>121390544.33</v>
      </c>
      <c r="H113" s="123">
        <v>121441123.73</v>
      </c>
      <c r="I113" s="123">
        <v>121491724.19</v>
      </c>
      <c r="J113" s="123">
        <v>121542345.75</v>
      </c>
      <c r="K113" s="123">
        <v>121592988.39</v>
      </c>
      <c r="L113" s="123">
        <v>121643652.14</v>
      </c>
      <c r="M113" s="123">
        <v>121694336.98999999</v>
      </c>
      <c r="N113" s="123">
        <v>121745042.95999999</v>
      </c>
      <c r="O113" s="123">
        <v>121795770.06999999</v>
      </c>
      <c r="P113" s="123">
        <v>121846518.3</v>
      </c>
      <c r="Q113" s="123">
        <v>1458813481.5799999</v>
      </c>
      <c r="R113" s="104"/>
    </row>
    <row r="114" spans="1:18" ht="15.6" x14ac:dyDescent="0.3">
      <c r="A114" s="1" t="str">
        <f t="shared" si="1"/>
        <v>236</v>
      </c>
      <c r="B114" s="121" t="s">
        <v>651</v>
      </c>
      <c r="C114" s="122" t="s">
        <v>652</v>
      </c>
      <c r="D114" s="123">
        <v>9977106.3699999992</v>
      </c>
      <c r="E114" s="123">
        <v>21434892.620000001</v>
      </c>
      <c r="F114" s="123">
        <v>28453867.989999998</v>
      </c>
      <c r="G114" s="123">
        <v>25716469.190000001</v>
      </c>
      <c r="H114" s="123">
        <v>25515454.140000001</v>
      </c>
      <c r="I114" s="123">
        <v>39734240.030000001</v>
      </c>
      <c r="J114" s="123">
        <v>48937574.390000001</v>
      </c>
      <c r="K114" s="123">
        <v>66854972.390000001</v>
      </c>
      <c r="L114" s="123">
        <v>85395750.400000006</v>
      </c>
      <c r="M114" s="123">
        <v>91395382.579999998</v>
      </c>
      <c r="N114" s="123">
        <v>101560047.68000001</v>
      </c>
      <c r="O114" s="123">
        <v>15395935.289999999</v>
      </c>
      <c r="P114" s="123">
        <v>12848947.17</v>
      </c>
      <c r="Q114" s="123">
        <v>563243533.87</v>
      </c>
      <c r="R114" s="104"/>
    </row>
    <row r="115" spans="1:18" ht="15.6" x14ac:dyDescent="0.3">
      <c r="A115" s="1" t="str">
        <f t="shared" si="1"/>
        <v>237</v>
      </c>
      <c r="B115" s="121" t="s">
        <v>653</v>
      </c>
      <c r="C115" s="122" t="s">
        <v>654</v>
      </c>
      <c r="D115" s="123">
        <v>33497478.420000002</v>
      </c>
      <c r="E115" s="123">
        <v>33897180.189999998</v>
      </c>
      <c r="F115" s="123">
        <v>48561636.640000001</v>
      </c>
      <c r="G115" s="123">
        <v>39209230.130000003</v>
      </c>
      <c r="H115" s="123">
        <v>55820195.579999998</v>
      </c>
      <c r="I115" s="123">
        <v>44872746.140000001</v>
      </c>
      <c r="J115" s="123">
        <v>40279159.729999997</v>
      </c>
      <c r="K115" s="123">
        <v>49478948.600000001</v>
      </c>
      <c r="L115" s="123">
        <v>60038928.280000001</v>
      </c>
      <c r="M115" s="123">
        <v>52801305.600000001</v>
      </c>
      <c r="N115" s="123">
        <v>69471935.780000001</v>
      </c>
      <c r="O115" s="123">
        <v>46287491.649999999</v>
      </c>
      <c r="P115" s="123">
        <v>32834563.449999999</v>
      </c>
      <c r="Q115" s="123">
        <v>573553321.77999997</v>
      </c>
      <c r="R115" s="104"/>
    </row>
    <row r="116" spans="1:18" ht="15.6" x14ac:dyDescent="0.3">
      <c r="A116" s="1" t="str">
        <f t="shared" si="1"/>
        <v>238</v>
      </c>
      <c r="B116" s="121" t="s">
        <v>655</v>
      </c>
      <c r="C116" s="122" t="s">
        <v>656</v>
      </c>
      <c r="D116" s="122" t="s">
        <v>452</v>
      </c>
      <c r="E116" s="122" t="s">
        <v>452</v>
      </c>
      <c r="F116" s="122" t="s">
        <v>452</v>
      </c>
      <c r="G116" s="122" t="s">
        <v>452</v>
      </c>
      <c r="H116" s="122" t="s">
        <v>452</v>
      </c>
      <c r="I116" s="122" t="s">
        <v>452</v>
      </c>
      <c r="J116" s="122" t="s">
        <v>452</v>
      </c>
      <c r="K116" s="122" t="s">
        <v>452</v>
      </c>
      <c r="L116" s="122" t="s">
        <v>452</v>
      </c>
      <c r="M116" s="122" t="s">
        <v>452</v>
      </c>
      <c r="N116" s="122" t="s">
        <v>452</v>
      </c>
      <c r="O116" s="122" t="s">
        <v>452</v>
      </c>
      <c r="P116" s="122" t="s">
        <v>452</v>
      </c>
      <c r="Q116" s="122" t="s">
        <v>452</v>
      </c>
      <c r="R116" s="104"/>
    </row>
    <row r="117" spans="1:18" ht="15.6" x14ac:dyDescent="0.3">
      <c r="A117" s="1" t="str">
        <f t="shared" si="1"/>
        <v>241</v>
      </c>
      <c r="B117" s="121" t="s">
        <v>657</v>
      </c>
      <c r="C117" s="122" t="s">
        <v>658</v>
      </c>
      <c r="D117" s="123">
        <v>11773408</v>
      </c>
      <c r="E117" s="123">
        <v>12702460.18</v>
      </c>
      <c r="F117" s="123">
        <v>12862380.18</v>
      </c>
      <c r="G117" s="123">
        <v>12773820.18</v>
      </c>
      <c r="H117" s="123">
        <v>13220660.18</v>
      </c>
      <c r="I117" s="123">
        <v>13896460.18</v>
      </c>
      <c r="J117" s="123">
        <v>14763420.18</v>
      </c>
      <c r="K117" s="123">
        <v>15349060.18</v>
      </c>
      <c r="L117" s="123">
        <v>16002240.18</v>
      </c>
      <c r="M117" s="123">
        <v>16211700.18</v>
      </c>
      <c r="N117" s="123">
        <v>15119784.98</v>
      </c>
      <c r="O117" s="123">
        <v>13950181.779999999</v>
      </c>
      <c r="P117" s="123">
        <v>14342125.779999999</v>
      </c>
      <c r="Q117" s="123">
        <v>171194294.16</v>
      </c>
      <c r="R117" s="104"/>
    </row>
    <row r="118" spans="1:18" ht="15.6" x14ac:dyDescent="0.3">
      <c r="A118" s="1" t="str">
        <f t="shared" si="1"/>
        <v>242</v>
      </c>
      <c r="B118" s="121" t="s">
        <v>659</v>
      </c>
      <c r="C118" s="122" t="s">
        <v>660</v>
      </c>
      <c r="D118" s="123">
        <v>46261866.82</v>
      </c>
      <c r="E118" s="123">
        <v>40681791.109999999</v>
      </c>
      <c r="F118" s="123">
        <v>40775791.109999999</v>
      </c>
      <c r="G118" s="123">
        <v>40601597.969999999</v>
      </c>
      <c r="H118" s="123">
        <v>40679597.969999999</v>
      </c>
      <c r="I118" s="123">
        <v>40734597.969999999</v>
      </c>
      <c r="J118" s="123">
        <v>41597857.200000003</v>
      </c>
      <c r="K118" s="123">
        <v>41608857.200000003</v>
      </c>
      <c r="L118" s="123">
        <v>41653857.200000003</v>
      </c>
      <c r="M118" s="123">
        <v>42486116.439999998</v>
      </c>
      <c r="N118" s="123">
        <v>42531116.439999998</v>
      </c>
      <c r="O118" s="123">
        <v>42576116.439999998</v>
      </c>
      <c r="P118" s="123">
        <v>43192375.68</v>
      </c>
      <c r="Q118" s="123">
        <v>499119672.74000001</v>
      </c>
      <c r="R118" s="104"/>
    </row>
    <row r="119" spans="1:18" ht="15.6" x14ac:dyDescent="0.3">
      <c r="A119" s="1" t="str">
        <f t="shared" si="1"/>
        <v>243</v>
      </c>
      <c r="B119" s="121" t="s">
        <v>661</v>
      </c>
      <c r="C119" s="122" t="s">
        <v>662</v>
      </c>
      <c r="D119" s="123">
        <v>2014785.67</v>
      </c>
      <c r="E119" s="123">
        <v>1672506.95</v>
      </c>
      <c r="F119" s="123">
        <v>1513143.26</v>
      </c>
      <c r="G119" s="123">
        <v>1353270.03</v>
      </c>
      <c r="H119" s="123">
        <v>1192885.6499999999</v>
      </c>
      <c r="I119" s="123">
        <v>1032000.68</v>
      </c>
      <c r="J119" s="123">
        <v>870601.31</v>
      </c>
      <c r="K119" s="123">
        <v>708701.73</v>
      </c>
      <c r="L119" s="123">
        <v>546284.53</v>
      </c>
      <c r="M119" s="123">
        <v>383348.07</v>
      </c>
      <c r="N119" s="123">
        <v>387175.94</v>
      </c>
      <c r="O119" s="123">
        <v>391013.75</v>
      </c>
      <c r="P119" s="123">
        <v>394921.03</v>
      </c>
      <c r="Q119" s="123">
        <v>10445852.91</v>
      </c>
      <c r="R119" s="104"/>
    </row>
    <row r="120" spans="1:18" ht="15.6" x14ac:dyDescent="0.3">
      <c r="A120" s="1" t="str">
        <f t="shared" si="1"/>
        <v>245</v>
      </c>
      <c r="B120" s="121" t="s">
        <v>663</v>
      </c>
      <c r="C120" s="122" t="s">
        <v>664</v>
      </c>
      <c r="D120" s="122" t="s">
        <v>452</v>
      </c>
      <c r="E120" s="122" t="s">
        <v>452</v>
      </c>
      <c r="F120" s="122" t="s">
        <v>452</v>
      </c>
      <c r="G120" s="122" t="s">
        <v>452</v>
      </c>
      <c r="H120" s="122" t="s">
        <v>452</v>
      </c>
      <c r="I120" s="122" t="s">
        <v>452</v>
      </c>
      <c r="J120" s="122" t="s">
        <v>452</v>
      </c>
      <c r="K120" s="122" t="s">
        <v>452</v>
      </c>
      <c r="L120" s="122" t="s">
        <v>452</v>
      </c>
      <c r="M120" s="122" t="s">
        <v>452</v>
      </c>
      <c r="N120" s="122" t="s">
        <v>452</v>
      </c>
      <c r="O120" s="122" t="s">
        <v>452</v>
      </c>
      <c r="P120" s="122" t="s">
        <v>452</v>
      </c>
      <c r="Q120" s="122" t="s">
        <v>452</v>
      </c>
      <c r="R120" s="104"/>
    </row>
    <row r="121" spans="1:18" ht="15.6" x14ac:dyDescent="0.3">
      <c r="A121" s="1" t="str">
        <f t="shared" si="1"/>
        <v>252</v>
      </c>
      <c r="B121" s="121" t="s">
        <v>665</v>
      </c>
      <c r="C121" s="122" t="s">
        <v>666</v>
      </c>
      <c r="D121" s="122" t="s">
        <v>452</v>
      </c>
      <c r="E121" s="122" t="s">
        <v>452</v>
      </c>
      <c r="F121" s="122" t="s">
        <v>452</v>
      </c>
      <c r="G121" s="122" t="s">
        <v>452</v>
      </c>
      <c r="H121" s="122" t="s">
        <v>452</v>
      </c>
      <c r="I121" s="122" t="s">
        <v>452</v>
      </c>
      <c r="J121" s="122" t="s">
        <v>452</v>
      </c>
      <c r="K121" s="122" t="s">
        <v>452</v>
      </c>
      <c r="L121" s="122" t="s">
        <v>452</v>
      </c>
      <c r="M121" s="122" t="s">
        <v>452</v>
      </c>
      <c r="N121" s="122" t="s">
        <v>452</v>
      </c>
      <c r="O121" s="122" t="s">
        <v>452</v>
      </c>
      <c r="P121" s="122" t="s">
        <v>452</v>
      </c>
      <c r="Q121" s="122" t="s">
        <v>452</v>
      </c>
      <c r="R121" s="104"/>
    </row>
    <row r="122" spans="1:18" ht="15.6" x14ac:dyDescent="0.3">
      <c r="A122" s="1" t="str">
        <f t="shared" si="1"/>
        <v>253</v>
      </c>
      <c r="B122" s="121" t="s">
        <v>667</v>
      </c>
      <c r="C122" s="122" t="s">
        <v>668</v>
      </c>
      <c r="D122" s="123">
        <v>39784013.799999997</v>
      </c>
      <c r="E122" s="123">
        <v>48733488.670000002</v>
      </c>
      <c r="F122" s="123">
        <v>50597464.079999998</v>
      </c>
      <c r="G122" s="123">
        <v>47459862.380000003</v>
      </c>
      <c r="H122" s="123">
        <v>45638536.18</v>
      </c>
      <c r="I122" s="123">
        <v>46474827.189999998</v>
      </c>
      <c r="J122" s="123">
        <v>42648314.899999999</v>
      </c>
      <c r="K122" s="123">
        <v>39427322.899999999</v>
      </c>
      <c r="L122" s="123">
        <v>35523171.07</v>
      </c>
      <c r="M122" s="123">
        <v>26564114.120000001</v>
      </c>
      <c r="N122" s="123">
        <v>19267860.780000001</v>
      </c>
      <c r="O122" s="123">
        <v>14546107.609999999</v>
      </c>
      <c r="P122" s="123">
        <v>15778410.869999999</v>
      </c>
      <c r="Q122" s="123">
        <v>432659480.75</v>
      </c>
      <c r="R122" s="104"/>
    </row>
    <row r="123" spans="1:18" ht="15.6" x14ac:dyDescent="0.3">
      <c r="A123" s="1" t="str">
        <f t="shared" si="1"/>
        <v>254</v>
      </c>
      <c r="B123" s="121" t="s">
        <v>669</v>
      </c>
      <c r="C123" s="122" t="s">
        <v>670</v>
      </c>
      <c r="D123" s="123">
        <v>523483074.81999999</v>
      </c>
      <c r="E123" s="123">
        <v>532576661.00999999</v>
      </c>
      <c r="F123" s="123">
        <v>529893967.92000002</v>
      </c>
      <c r="G123" s="123">
        <v>528224670.76999998</v>
      </c>
      <c r="H123" s="123">
        <v>529572296.75</v>
      </c>
      <c r="I123" s="123">
        <v>525807839.48000002</v>
      </c>
      <c r="J123" s="123">
        <v>525897620.86000001</v>
      </c>
      <c r="K123" s="123">
        <v>524588130.95999998</v>
      </c>
      <c r="L123" s="123">
        <v>522017084.16000003</v>
      </c>
      <c r="M123" s="123">
        <v>513244584.61000001</v>
      </c>
      <c r="N123" s="123">
        <v>512333588.69999999</v>
      </c>
      <c r="O123" s="123">
        <v>511127506.24000001</v>
      </c>
      <c r="P123" s="123">
        <v>508342291.73000002</v>
      </c>
      <c r="Q123" s="123">
        <v>6263626243.1999998</v>
      </c>
      <c r="R123" s="104"/>
    </row>
    <row r="124" spans="1:18" ht="15.6" x14ac:dyDescent="0.3">
      <c r="A124" s="1" t="str">
        <f t="shared" si="1"/>
        <v>255</v>
      </c>
      <c r="B124" s="121" t="s">
        <v>671</v>
      </c>
      <c r="C124" s="122" t="s">
        <v>672</v>
      </c>
      <c r="D124" s="123">
        <v>237076814.19</v>
      </c>
      <c r="E124" s="123">
        <v>233862150.03</v>
      </c>
      <c r="F124" s="123">
        <v>248250479.84999999</v>
      </c>
      <c r="G124" s="123">
        <v>247299337.69999999</v>
      </c>
      <c r="H124" s="123">
        <v>271995264.55000001</v>
      </c>
      <c r="I124" s="123">
        <v>270830395.73000002</v>
      </c>
      <c r="J124" s="123">
        <v>269665526.93000001</v>
      </c>
      <c r="K124" s="123">
        <v>268500658.13</v>
      </c>
      <c r="L124" s="123">
        <v>267335789.31</v>
      </c>
      <c r="M124" s="123">
        <v>266170920.50999999</v>
      </c>
      <c r="N124" s="123">
        <v>265006051.71000001</v>
      </c>
      <c r="O124" s="123">
        <v>263841182.88999999</v>
      </c>
      <c r="P124" s="123">
        <v>264120667.28999999</v>
      </c>
      <c r="Q124" s="123">
        <v>3136878424.6300001</v>
      </c>
      <c r="R124" s="104"/>
    </row>
    <row r="125" spans="1:18" ht="15.6" x14ac:dyDescent="0.3">
      <c r="A125" s="1" t="str">
        <f t="shared" si="1"/>
        <v>256</v>
      </c>
      <c r="B125" s="121" t="s">
        <v>673</v>
      </c>
      <c r="C125" s="122" t="s">
        <v>674</v>
      </c>
      <c r="D125" s="122" t="s">
        <v>452</v>
      </c>
      <c r="E125" s="123">
        <v>-7876.12</v>
      </c>
      <c r="F125" s="123">
        <v>-7876.12</v>
      </c>
      <c r="G125" s="123">
        <v>-7876.12</v>
      </c>
      <c r="H125" s="123">
        <v>-7876.12</v>
      </c>
      <c r="I125" s="123">
        <v>-7876.12</v>
      </c>
      <c r="J125" s="123">
        <v>-7876.12</v>
      </c>
      <c r="K125" s="123">
        <v>-7876.12</v>
      </c>
      <c r="L125" s="123">
        <v>-7876.12</v>
      </c>
      <c r="M125" s="123">
        <v>-7876.12</v>
      </c>
      <c r="N125" s="123">
        <v>-7876.12</v>
      </c>
      <c r="O125" s="123">
        <v>-7876.12</v>
      </c>
      <c r="P125" s="123">
        <v>-7876.12</v>
      </c>
      <c r="Q125" s="123">
        <v>-94513.44</v>
      </c>
      <c r="R125" s="104"/>
    </row>
    <row r="126" spans="1:18" ht="15.6" x14ac:dyDescent="0.3">
      <c r="A126" s="1" t="str">
        <f t="shared" si="1"/>
        <v>257</v>
      </c>
      <c r="B126" s="121" t="s">
        <v>675</v>
      </c>
      <c r="C126" s="122" t="s">
        <v>676</v>
      </c>
      <c r="D126" s="122" t="s">
        <v>452</v>
      </c>
      <c r="E126" s="122" t="s">
        <v>452</v>
      </c>
      <c r="F126" s="122" t="s">
        <v>452</v>
      </c>
      <c r="G126" s="122" t="s">
        <v>452</v>
      </c>
      <c r="H126" s="122" t="s">
        <v>452</v>
      </c>
      <c r="I126" s="122" t="s">
        <v>452</v>
      </c>
      <c r="J126" s="122" t="s">
        <v>452</v>
      </c>
      <c r="K126" s="122" t="s">
        <v>452</v>
      </c>
      <c r="L126" s="122" t="s">
        <v>452</v>
      </c>
      <c r="M126" s="122" t="s">
        <v>452</v>
      </c>
      <c r="N126" s="122" t="s">
        <v>452</v>
      </c>
      <c r="O126" s="122" t="s">
        <v>452</v>
      </c>
      <c r="P126" s="122" t="s">
        <v>452</v>
      </c>
      <c r="Q126" s="122" t="s">
        <v>452</v>
      </c>
      <c r="R126" s="104"/>
    </row>
    <row r="127" spans="1:18" ht="15.6" x14ac:dyDescent="0.3">
      <c r="A127" s="1" t="str">
        <f t="shared" si="1"/>
        <v>281</v>
      </c>
      <c r="B127" s="121" t="s">
        <v>677</v>
      </c>
      <c r="C127" s="122" t="s">
        <v>678</v>
      </c>
      <c r="D127" s="123">
        <v>51658852.159999996</v>
      </c>
      <c r="E127" s="123">
        <v>52922970.030000001</v>
      </c>
      <c r="F127" s="123">
        <v>52718068.880000003</v>
      </c>
      <c r="G127" s="123">
        <v>52513167.719999999</v>
      </c>
      <c r="H127" s="123">
        <v>52308266.579999998</v>
      </c>
      <c r="I127" s="123">
        <v>52103365.420000002</v>
      </c>
      <c r="J127" s="123">
        <v>51898464.270000003</v>
      </c>
      <c r="K127" s="123">
        <v>51693563.109999999</v>
      </c>
      <c r="L127" s="123">
        <v>51488661.960000001</v>
      </c>
      <c r="M127" s="123">
        <v>51283760.799999997</v>
      </c>
      <c r="N127" s="123">
        <v>51078859.659999996</v>
      </c>
      <c r="O127" s="123">
        <v>50873958.5</v>
      </c>
      <c r="P127" s="123">
        <v>50669057.350000001</v>
      </c>
      <c r="Q127" s="123">
        <v>621552164.27999997</v>
      </c>
      <c r="R127" s="104"/>
    </row>
    <row r="128" spans="1:18" ht="15.6" x14ac:dyDescent="0.3">
      <c r="A128" s="1" t="str">
        <f t="shared" si="1"/>
        <v>282</v>
      </c>
      <c r="B128" s="121" t="s">
        <v>679</v>
      </c>
      <c r="C128" s="122" t="s">
        <v>680</v>
      </c>
      <c r="D128" s="123">
        <v>1585402257.6500001</v>
      </c>
      <c r="E128" s="123">
        <v>1588611273.0799999</v>
      </c>
      <c r="F128" s="123">
        <v>1597454603.29</v>
      </c>
      <c r="G128" s="123">
        <v>1600086356.75</v>
      </c>
      <c r="H128" s="123">
        <v>1610383855.79</v>
      </c>
      <c r="I128" s="123">
        <v>1617254709.8699999</v>
      </c>
      <c r="J128" s="123">
        <v>1624031080.27</v>
      </c>
      <c r="K128" s="123">
        <v>1630565536.6700001</v>
      </c>
      <c r="L128" s="123">
        <v>1637209106.6500001</v>
      </c>
      <c r="M128" s="123">
        <v>1653946447.6099999</v>
      </c>
      <c r="N128" s="123">
        <v>1660685131.3800001</v>
      </c>
      <c r="O128" s="123">
        <v>1667304733.72</v>
      </c>
      <c r="P128" s="123">
        <v>1668101447.1900001</v>
      </c>
      <c r="Q128" s="123">
        <v>19555634282.27</v>
      </c>
      <c r="R128" s="104"/>
    </row>
    <row r="129" spans="1:18" ht="15.6" x14ac:dyDescent="0.3">
      <c r="A129" s="1" t="str">
        <f t="shared" si="1"/>
        <v>283</v>
      </c>
      <c r="B129" s="121" t="s">
        <v>681</v>
      </c>
      <c r="C129" s="122" t="s">
        <v>682</v>
      </c>
      <c r="D129" s="123">
        <v>44994839.140000001</v>
      </c>
      <c r="E129" s="123">
        <v>49607357.57</v>
      </c>
      <c r="F129" s="123">
        <v>52347972.82</v>
      </c>
      <c r="G129" s="123">
        <v>64527857.439999998</v>
      </c>
      <c r="H129" s="123">
        <v>68028297.950000003</v>
      </c>
      <c r="I129" s="123">
        <v>69868323.459999993</v>
      </c>
      <c r="J129" s="123">
        <v>70073396.989999995</v>
      </c>
      <c r="K129" s="123">
        <v>71316952.840000004</v>
      </c>
      <c r="L129" s="123">
        <v>72575927.599999994</v>
      </c>
      <c r="M129" s="123">
        <v>66313700.159999996</v>
      </c>
      <c r="N129" s="123">
        <v>67875643.640000001</v>
      </c>
      <c r="O129" s="123">
        <v>70030560.069999993</v>
      </c>
      <c r="P129" s="123">
        <v>75368406.760000005</v>
      </c>
      <c r="Q129" s="123">
        <v>797934397.29999995</v>
      </c>
      <c r="R129" s="104"/>
    </row>
    <row r="130" spans="1:18" ht="15.6" x14ac:dyDescent="0.3">
      <c r="A130" s="1" t="str">
        <f t="shared" si="1"/>
        <v>403</v>
      </c>
      <c r="B130" s="121" t="s">
        <v>683</v>
      </c>
      <c r="C130" s="122" t="s">
        <v>684</v>
      </c>
      <c r="D130" s="123">
        <v>36624722.659999996</v>
      </c>
      <c r="E130" s="123">
        <v>41488847.689999998</v>
      </c>
      <c r="F130" s="123">
        <v>41562832.420000002</v>
      </c>
      <c r="G130" s="123">
        <v>42041628.789999999</v>
      </c>
      <c r="H130" s="123">
        <v>42227311.200000003</v>
      </c>
      <c r="I130" s="123">
        <v>43251045.109999999</v>
      </c>
      <c r="J130" s="123">
        <v>43922736.659999996</v>
      </c>
      <c r="K130" s="123">
        <v>44604061.810000002</v>
      </c>
      <c r="L130" s="123">
        <v>44844156.740000002</v>
      </c>
      <c r="M130" s="123">
        <v>45042037.210000001</v>
      </c>
      <c r="N130" s="123">
        <v>45195764.100000001</v>
      </c>
      <c r="O130" s="123">
        <v>45327609.109999999</v>
      </c>
      <c r="P130" s="123">
        <v>45463647.859999999</v>
      </c>
      <c r="Q130" s="123">
        <v>524971678.69999999</v>
      </c>
      <c r="R130" s="104"/>
    </row>
    <row r="131" spans="1:18" ht="15.6" x14ac:dyDescent="0.3">
      <c r="A131" s="1" t="str">
        <f t="shared" si="1"/>
        <v>403</v>
      </c>
      <c r="B131" s="121" t="s">
        <v>685</v>
      </c>
      <c r="C131" s="122" t="s">
        <v>686</v>
      </c>
      <c r="D131" s="122" t="s">
        <v>452</v>
      </c>
      <c r="E131" s="122" t="s">
        <v>452</v>
      </c>
      <c r="F131" s="122" t="s">
        <v>452</v>
      </c>
      <c r="G131" s="122" t="s">
        <v>452</v>
      </c>
      <c r="H131" s="122" t="s">
        <v>452</v>
      </c>
      <c r="I131" s="122" t="s">
        <v>452</v>
      </c>
      <c r="J131" s="122" t="s">
        <v>452</v>
      </c>
      <c r="K131" s="122" t="s">
        <v>452</v>
      </c>
      <c r="L131" s="122" t="s">
        <v>452</v>
      </c>
      <c r="M131" s="122" t="s">
        <v>452</v>
      </c>
      <c r="N131" s="122" t="s">
        <v>452</v>
      </c>
      <c r="O131" s="122" t="s">
        <v>452</v>
      </c>
      <c r="P131" s="122" t="s">
        <v>452</v>
      </c>
      <c r="Q131" s="122" t="s">
        <v>452</v>
      </c>
      <c r="R131" s="104"/>
    </row>
    <row r="132" spans="1:18" ht="15.6" x14ac:dyDescent="0.3">
      <c r="A132" s="1" t="str">
        <f t="shared" si="1"/>
        <v>404</v>
      </c>
      <c r="B132" s="121" t="s">
        <v>687</v>
      </c>
      <c r="C132" s="122" t="s">
        <v>688</v>
      </c>
      <c r="D132" s="123">
        <v>3141368.15</v>
      </c>
      <c r="E132" s="123">
        <v>3275438.76</v>
      </c>
      <c r="F132" s="123">
        <v>3274748.29</v>
      </c>
      <c r="G132" s="123">
        <v>3277060.98</v>
      </c>
      <c r="H132" s="123">
        <v>3289982.01</v>
      </c>
      <c r="I132" s="123">
        <v>3292618.84</v>
      </c>
      <c r="J132" s="123">
        <v>3293677.51</v>
      </c>
      <c r="K132" s="123">
        <v>3295058.08</v>
      </c>
      <c r="L132" s="123">
        <v>3294933.61</v>
      </c>
      <c r="M132" s="123">
        <v>3294018.08</v>
      </c>
      <c r="N132" s="123">
        <v>3430006.24</v>
      </c>
      <c r="O132" s="123">
        <v>3606805.89</v>
      </c>
      <c r="P132" s="123">
        <v>3621100.14</v>
      </c>
      <c r="Q132" s="123">
        <v>40245448.390000001</v>
      </c>
      <c r="R132" s="104"/>
    </row>
    <row r="133" spans="1:18" ht="15.6" x14ac:dyDescent="0.3">
      <c r="A133" s="1" t="str">
        <f t="shared" si="1"/>
        <v>404</v>
      </c>
      <c r="B133" s="121" t="s">
        <v>689</v>
      </c>
      <c r="C133" s="122" t="s">
        <v>690</v>
      </c>
      <c r="D133" s="122" t="s">
        <v>452</v>
      </c>
      <c r="E133" s="122" t="s">
        <v>452</v>
      </c>
      <c r="F133" s="122" t="s">
        <v>452</v>
      </c>
      <c r="G133" s="122" t="s">
        <v>452</v>
      </c>
      <c r="H133" s="122" t="s">
        <v>452</v>
      </c>
      <c r="I133" s="122" t="s">
        <v>452</v>
      </c>
      <c r="J133" s="122" t="s">
        <v>452</v>
      </c>
      <c r="K133" s="122" t="s">
        <v>452</v>
      </c>
      <c r="L133" s="122" t="s">
        <v>452</v>
      </c>
      <c r="M133" s="122" t="s">
        <v>452</v>
      </c>
      <c r="N133" s="122" t="s">
        <v>452</v>
      </c>
      <c r="O133" s="122" t="s">
        <v>452</v>
      </c>
      <c r="P133" s="122" t="s">
        <v>452</v>
      </c>
      <c r="Q133" s="122" t="s">
        <v>452</v>
      </c>
      <c r="R133" s="104"/>
    </row>
    <row r="134" spans="1:18" ht="15.6" x14ac:dyDescent="0.3">
      <c r="A134" s="1" t="str">
        <f t="shared" si="1"/>
        <v>404</v>
      </c>
      <c r="B134" s="121" t="s">
        <v>691</v>
      </c>
      <c r="C134" s="122" t="s">
        <v>692</v>
      </c>
      <c r="D134" s="122" t="s">
        <v>452</v>
      </c>
      <c r="E134" s="122" t="s">
        <v>452</v>
      </c>
      <c r="F134" s="122" t="s">
        <v>452</v>
      </c>
      <c r="G134" s="122" t="s">
        <v>452</v>
      </c>
      <c r="H134" s="122" t="s">
        <v>452</v>
      </c>
      <c r="I134" s="122" t="s">
        <v>452</v>
      </c>
      <c r="J134" s="122" t="s">
        <v>452</v>
      </c>
      <c r="K134" s="122" t="s">
        <v>452</v>
      </c>
      <c r="L134" s="122" t="s">
        <v>452</v>
      </c>
      <c r="M134" s="122" t="s">
        <v>452</v>
      </c>
      <c r="N134" s="122" t="s">
        <v>452</v>
      </c>
      <c r="O134" s="122" t="s">
        <v>452</v>
      </c>
      <c r="P134" s="122" t="s">
        <v>452</v>
      </c>
      <c r="Q134" s="122" t="s">
        <v>452</v>
      </c>
      <c r="R134" s="104"/>
    </row>
    <row r="135" spans="1:18" ht="15.6" x14ac:dyDescent="0.3">
      <c r="A135" s="1" t="str">
        <f t="shared" si="1"/>
        <v>404</v>
      </c>
      <c r="B135" s="121" t="s">
        <v>693</v>
      </c>
      <c r="C135" s="122" t="s">
        <v>694</v>
      </c>
      <c r="D135" s="122" t="s">
        <v>452</v>
      </c>
      <c r="E135" s="122" t="s">
        <v>452</v>
      </c>
      <c r="F135" s="122" t="s">
        <v>452</v>
      </c>
      <c r="G135" s="122" t="s">
        <v>452</v>
      </c>
      <c r="H135" s="122" t="s">
        <v>452</v>
      </c>
      <c r="I135" s="122" t="s">
        <v>452</v>
      </c>
      <c r="J135" s="122" t="s">
        <v>452</v>
      </c>
      <c r="K135" s="122" t="s">
        <v>452</v>
      </c>
      <c r="L135" s="122" t="s">
        <v>452</v>
      </c>
      <c r="M135" s="122" t="s">
        <v>452</v>
      </c>
      <c r="N135" s="122" t="s">
        <v>452</v>
      </c>
      <c r="O135" s="122" t="s">
        <v>452</v>
      </c>
      <c r="P135" s="122" t="s">
        <v>452</v>
      </c>
      <c r="Q135" s="122" t="s">
        <v>452</v>
      </c>
      <c r="R135" s="104"/>
    </row>
    <row r="136" spans="1:18" ht="15.6" x14ac:dyDescent="0.3">
      <c r="A136" s="1" t="str">
        <f t="shared" si="1"/>
        <v>405</v>
      </c>
      <c r="B136" s="121" t="s">
        <v>695</v>
      </c>
      <c r="C136" s="122" t="s">
        <v>696</v>
      </c>
      <c r="D136" s="122" t="s">
        <v>452</v>
      </c>
      <c r="E136" s="122" t="s">
        <v>452</v>
      </c>
      <c r="F136" s="122" t="s">
        <v>452</v>
      </c>
      <c r="G136" s="122" t="s">
        <v>452</v>
      </c>
      <c r="H136" s="122" t="s">
        <v>452</v>
      </c>
      <c r="I136" s="122" t="s">
        <v>452</v>
      </c>
      <c r="J136" s="122" t="s">
        <v>452</v>
      </c>
      <c r="K136" s="122" t="s">
        <v>452</v>
      </c>
      <c r="L136" s="122" t="s">
        <v>452</v>
      </c>
      <c r="M136" s="122" t="s">
        <v>452</v>
      </c>
      <c r="N136" s="122" t="s">
        <v>452</v>
      </c>
      <c r="O136" s="122" t="s">
        <v>452</v>
      </c>
      <c r="P136" s="122" t="s">
        <v>452</v>
      </c>
      <c r="Q136" s="122" t="s">
        <v>452</v>
      </c>
      <c r="R136" s="104"/>
    </row>
    <row r="137" spans="1:18" ht="15.6" x14ac:dyDescent="0.3">
      <c r="A137" s="1" t="str">
        <f t="shared" si="1"/>
        <v>406</v>
      </c>
      <c r="B137" s="121" t="s">
        <v>697</v>
      </c>
      <c r="C137" s="122" t="s">
        <v>698</v>
      </c>
      <c r="D137" s="123">
        <v>15479.11</v>
      </c>
      <c r="E137" s="123">
        <v>15479.11</v>
      </c>
      <c r="F137" s="123">
        <v>15479.11</v>
      </c>
      <c r="G137" s="123">
        <v>15479.11</v>
      </c>
      <c r="H137" s="123">
        <v>15479.11</v>
      </c>
      <c r="I137" s="123">
        <v>15479.11</v>
      </c>
      <c r="J137" s="123">
        <v>15479.11</v>
      </c>
      <c r="K137" s="123">
        <v>15479.11</v>
      </c>
      <c r="L137" s="123">
        <v>15479.11</v>
      </c>
      <c r="M137" s="123">
        <v>15479.11</v>
      </c>
      <c r="N137" s="123">
        <v>15479.11</v>
      </c>
      <c r="O137" s="123">
        <v>15479.11</v>
      </c>
      <c r="P137" s="123">
        <v>15479.11</v>
      </c>
      <c r="Q137" s="123">
        <v>185749.32</v>
      </c>
      <c r="R137" s="104"/>
    </row>
    <row r="138" spans="1:18" ht="15.6" x14ac:dyDescent="0.3">
      <c r="A138" s="1" t="str">
        <f t="shared" si="1"/>
        <v>407</v>
      </c>
      <c r="B138" s="121" t="s">
        <v>699</v>
      </c>
      <c r="C138" s="122" t="s">
        <v>700</v>
      </c>
      <c r="D138" s="123">
        <v>2475501.11</v>
      </c>
      <c r="E138" s="123">
        <v>1821528.62</v>
      </c>
      <c r="F138" s="123">
        <v>1821528.62</v>
      </c>
      <c r="G138" s="123">
        <v>1821528.62</v>
      </c>
      <c r="H138" s="123">
        <v>1821528.62</v>
      </c>
      <c r="I138" s="123">
        <v>1821528.62</v>
      </c>
      <c r="J138" s="123">
        <v>1821528.62</v>
      </c>
      <c r="K138" s="123">
        <v>1821528.62</v>
      </c>
      <c r="L138" s="123">
        <v>1821528.62</v>
      </c>
      <c r="M138" s="123">
        <v>1821528.62</v>
      </c>
      <c r="N138" s="123">
        <v>1821528.62</v>
      </c>
      <c r="O138" s="123">
        <v>1821528.62</v>
      </c>
      <c r="P138" s="123">
        <v>1821528.53</v>
      </c>
      <c r="Q138" s="123">
        <v>21858343.350000001</v>
      </c>
      <c r="R138" s="104"/>
    </row>
    <row r="139" spans="1:18" ht="15.6" x14ac:dyDescent="0.3">
      <c r="A139" s="1" t="str">
        <f t="shared" si="1"/>
        <v>407</v>
      </c>
      <c r="B139" s="121" t="s">
        <v>701</v>
      </c>
      <c r="C139" s="122" t="s">
        <v>702</v>
      </c>
      <c r="D139" s="122" t="s">
        <v>452</v>
      </c>
      <c r="E139" s="122" t="s">
        <v>452</v>
      </c>
      <c r="F139" s="122" t="s">
        <v>452</v>
      </c>
      <c r="G139" s="122" t="s">
        <v>452</v>
      </c>
      <c r="H139" s="122" t="s">
        <v>452</v>
      </c>
      <c r="I139" s="122" t="s">
        <v>452</v>
      </c>
      <c r="J139" s="122" t="s">
        <v>452</v>
      </c>
      <c r="K139" s="122" t="s">
        <v>452</v>
      </c>
      <c r="L139" s="122" t="s">
        <v>452</v>
      </c>
      <c r="M139" s="122" t="s">
        <v>452</v>
      </c>
      <c r="N139" s="122" t="s">
        <v>452</v>
      </c>
      <c r="O139" s="122" t="s">
        <v>452</v>
      </c>
      <c r="P139" s="122" t="s">
        <v>452</v>
      </c>
      <c r="Q139" s="122" t="s">
        <v>452</v>
      </c>
      <c r="R139" s="104"/>
    </row>
    <row r="140" spans="1:18" ht="15.6" x14ac:dyDescent="0.3">
      <c r="A140" s="1" t="str">
        <f t="shared" ref="A140:A203" si="2">LEFT(RIGHT(B140,6),3)</f>
        <v>407</v>
      </c>
      <c r="B140" s="121" t="s">
        <v>703</v>
      </c>
      <c r="C140" s="122" t="s">
        <v>704</v>
      </c>
      <c r="D140" s="122" t="s">
        <v>452</v>
      </c>
      <c r="E140" s="122" t="s">
        <v>452</v>
      </c>
      <c r="F140" s="122" t="s">
        <v>452</v>
      </c>
      <c r="G140" s="122" t="s">
        <v>452</v>
      </c>
      <c r="H140" s="122" t="s">
        <v>452</v>
      </c>
      <c r="I140" s="122" t="s">
        <v>452</v>
      </c>
      <c r="J140" s="122" t="s">
        <v>452</v>
      </c>
      <c r="K140" s="122" t="s">
        <v>452</v>
      </c>
      <c r="L140" s="122" t="s">
        <v>452</v>
      </c>
      <c r="M140" s="122" t="s">
        <v>452</v>
      </c>
      <c r="N140" s="122" t="s">
        <v>452</v>
      </c>
      <c r="O140" s="122" t="s">
        <v>452</v>
      </c>
      <c r="P140" s="122" t="s">
        <v>452</v>
      </c>
      <c r="Q140" s="122" t="s">
        <v>452</v>
      </c>
      <c r="R140" s="104"/>
    </row>
    <row r="141" spans="1:18" ht="15.6" x14ac:dyDescent="0.3">
      <c r="A141" s="1" t="str">
        <f t="shared" si="2"/>
        <v>407</v>
      </c>
      <c r="B141" s="121" t="s">
        <v>705</v>
      </c>
      <c r="C141" s="122" t="s">
        <v>706</v>
      </c>
      <c r="D141" s="123">
        <v>14603760.5</v>
      </c>
      <c r="E141" s="123">
        <v>-7774.97</v>
      </c>
      <c r="F141" s="123">
        <v>-49848.639999999999</v>
      </c>
      <c r="G141" s="123">
        <v>238336.31</v>
      </c>
      <c r="H141" s="123">
        <v>-24636.45</v>
      </c>
      <c r="I141" s="123">
        <v>690817.26</v>
      </c>
      <c r="J141" s="123">
        <v>5371337.0599999996</v>
      </c>
      <c r="K141" s="123">
        <v>4263219.8899999997</v>
      </c>
      <c r="L141" s="123">
        <v>2814911.39</v>
      </c>
      <c r="M141" s="123">
        <v>10250727.68</v>
      </c>
      <c r="N141" s="123">
        <v>3539022.16</v>
      </c>
      <c r="O141" s="123">
        <v>3191743.77</v>
      </c>
      <c r="P141" s="123">
        <v>348055.88</v>
      </c>
      <c r="Q141" s="123">
        <v>30625911.32</v>
      </c>
      <c r="R141" s="104"/>
    </row>
    <row r="142" spans="1:18" ht="15.6" x14ac:dyDescent="0.3">
      <c r="A142" s="1" t="str">
        <f t="shared" si="2"/>
        <v>407</v>
      </c>
      <c r="B142" s="121" t="s">
        <v>707</v>
      </c>
      <c r="C142" s="122" t="s">
        <v>708</v>
      </c>
      <c r="D142" s="123">
        <v>-14872608.49</v>
      </c>
      <c r="E142" s="123">
        <v>-8348681.6699999999</v>
      </c>
      <c r="F142" s="123">
        <v>-6052339.4800000004</v>
      </c>
      <c r="G142" s="123">
        <v>-6316091.7199999997</v>
      </c>
      <c r="H142" s="123">
        <v>-5670334.7599999998</v>
      </c>
      <c r="I142" s="123">
        <v>-1867764</v>
      </c>
      <c r="J142" s="123">
        <v>-1018702</v>
      </c>
      <c r="K142" s="123">
        <v>-1018702.48</v>
      </c>
      <c r="L142" s="123">
        <v>-1018702.69</v>
      </c>
      <c r="M142" s="123">
        <v>-1018702</v>
      </c>
      <c r="N142" s="123">
        <v>-1399819</v>
      </c>
      <c r="O142" s="123">
        <v>-3090877.26</v>
      </c>
      <c r="P142" s="123">
        <v>-10737053.720000001</v>
      </c>
      <c r="Q142" s="123">
        <v>-47557770.770000003</v>
      </c>
      <c r="R142" s="104"/>
    </row>
    <row r="143" spans="1:18" ht="15.6" x14ac:dyDescent="0.3">
      <c r="A143" s="1" t="str">
        <f t="shared" si="2"/>
        <v>408</v>
      </c>
      <c r="B143" s="121" t="s">
        <v>709</v>
      </c>
      <c r="C143" s="122" t="s">
        <v>710</v>
      </c>
      <c r="D143" s="123">
        <v>19106948.199999999</v>
      </c>
      <c r="E143" s="123">
        <v>18246787.510000002</v>
      </c>
      <c r="F143" s="123">
        <v>17528678.93</v>
      </c>
      <c r="G143" s="123">
        <v>17309449.670000002</v>
      </c>
      <c r="H143" s="123">
        <v>17728813.73</v>
      </c>
      <c r="I143" s="123">
        <v>19145271.940000001</v>
      </c>
      <c r="J143" s="123">
        <v>20137804.969999999</v>
      </c>
      <c r="K143" s="123">
        <v>20783022.350000001</v>
      </c>
      <c r="L143" s="123">
        <v>20548288.760000002</v>
      </c>
      <c r="M143" s="123">
        <v>20989536.239999998</v>
      </c>
      <c r="N143" s="123">
        <v>20555572.969999999</v>
      </c>
      <c r="O143" s="123">
        <v>17572975.140000001</v>
      </c>
      <c r="P143" s="123">
        <v>17812460.52</v>
      </c>
      <c r="Q143" s="123">
        <v>228358662.72</v>
      </c>
      <c r="R143" s="104"/>
    </row>
    <row r="144" spans="1:18" ht="15.6" x14ac:dyDescent="0.3">
      <c r="A144" s="1" t="str">
        <f t="shared" si="2"/>
        <v>408</v>
      </c>
      <c r="B144" s="121" t="s">
        <v>711</v>
      </c>
      <c r="C144" s="122" t="s">
        <v>712</v>
      </c>
      <c r="D144" s="123">
        <v>10000</v>
      </c>
      <c r="E144" s="123">
        <v>14167.62</v>
      </c>
      <c r="F144" s="123">
        <v>13805.22</v>
      </c>
      <c r="G144" s="123">
        <v>13809.38</v>
      </c>
      <c r="H144" s="123">
        <v>13992.71</v>
      </c>
      <c r="I144" s="123">
        <v>14251.99</v>
      </c>
      <c r="J144" s="123">
        <v>13697.38</v>
      </c>
      <c r="K144" s="123">
        <v>14251.99</v>
      </c>
      <c r="L144" s="123">
        <v>14067.12</v>
      </c>
      <c r="M144" s="123">
        <v>13882.25</v>
      </c>
      <c r="N144" s="123">
        <v>14256.54</v>
      </c>
      <c r="O144" s="123">
        <v>13886.41</v>
      </c>
      <c r="P144" s="123">
        <v>14071.48</v>
      </c>
      <c r="Q144" s="123">
        <v>168140.09</v>
      </c>
      <c r="R144" s="104"/>
    </row>
    <row r="145" spans="1:18" ht="15.6" x14ac:dyDescent="0.3">
      <c r="A145" s="1" t="str">
        <f t="shared" si="2"/>
        <v>409</v>
      </c>
      <c r="B145" s="121" t="s">
        <v>713</v>
      </c>
      <c r="C145" s="122" t="s">
        <v>714</v>
      </c>
      <c r="D145" s="123">
        <v>-725244</v>
      </c>
      <c r="E145" s="123">
        <v>1087301.83</v>
      </c>
      <c r="F145" s="123">
        <v>-582658.01</v>
      </c>
      <c r="G145" s="123">
        <v>-9111980.7899999991</v>
      </c>
      <c r="H145" s="123">
        <v>227182.27</v>
      </c>
      <c r="I145" s="123">
        <v>5055310.8</v>
      </c>
      <c r="J145" s="123">
        <v>7483095.7800000003</v>
      </c>
      <c r="K145" s="123">
        <v>9156823.3200000003</v>
      </c>
      <c r="L145" s="123">
        <v>10014215.4</v>
      </c>
      <c r="M145" s="123">
        <v>5433674.8200000003</v>
      </c>
      <c r="N145" s="123">
        <v>3108141.63</v>
      </c>
      <c r="O145" s="123">
        <v>-2126205.92</v>
      </c>
      <c r="P145" s="123">
        <v>-2300576.62</v>
      </c>
      <c r="Q145" s="123">
        <v>27444324.510000002</v>
      </c>
      <c r="R145" s="104"/>
    </row>
    <row r="146" spans="1:18" ht="15.6" x14ac:dyDescent="0.3">
      <c r="A146" s="1" t="str">
        <f t="shared" si="2"/>
        <v>409</v>
      </c>
      <c r="B146" s="121" t="s">
        <v>715</v>
      </c>
      <c r="C146" s="122" t="s">
        <v>716</v>
      </c>
      <c r="D146" s="123">
        <v>624763</v>
      </c>
      <c r="E146" s="123">
        <v>295143.81</v>
      </c>
      <c r="F146" s="123">
        <v>337053.38</v>
      </c>
      <c r="G146" s="123">
        <v>355556.22</v>
      </c>
      <c r="H146" s="123">
        <v>328532.89</v>
      </c>
      <c r="I146" s="123">
        <v>350446.19</v>
      </c>
      <c r="J146" s="123">
        <v>335056.61</v>
      </c>
      <c r="K146" s="123">
        <v>1060837.22</v>
      </c>
      <c r="L146" s="123">
        <v>694193.95</v>
      </c>
      <c r="M146" s="123">
        <v>360895.35</v>
      </c>
      <c r="N146" s="123">
        <v>365894.45</v>
      </c>
      <c r="O146" s="123">
        <v>376061</v>
      </c>
      <c r="P146" s="123">
        <v>334659.15999999997</v>
      </c>
      <c r="Q146" s="123">
        <v>5194330.2300000004</v>
      </c>
      <c r="R146" s="104"/>
    </row>
    <row r="147" spans="1:18" ht="15.6" x14ac:dyDescent="0.3">
      <c r="A147" s="1" t="str">
        <f t="shared" si="2"/>
        <v>409</v>
      </c>
      <c r="B147" s="121" t="s">
        <v>717</v>
      </c>
      <c r="C147" s="122" t="s">
        <v>718</v>
      </c>
      <c r="D147" s="122" t="s">
        <v>452</v>
      </c>
      <c r="E147" s="122" t="s">
        <v>452</v>
      </c>
      <c r="F147" s="122" t="s">
        <v>452</v>
      </c>
      <c r="G147" s="122" t="s">
        <v>452</v>
      </c>
      <c r="H147" s="122" t="s">
        <v>452</v>
      </c>
      <c r="I147" s="122" t="s">
        <v>452</v>
      </c>
      <c r="J147" s="122" t="s">
        <v>452</v>
      </c>
      <c r="K147" s="122" t="s">
        <v>452</v>
      </c>
      <c r="L147" s="122" t="s">
        <v>452</v>
      </c>
      <c r="M147" s="122" t="s">
        <v>452</v>
      </c>
      <c r="N147" s="122" t="s">
        <v>452</v>
      </c>
      <c r="O147" s="122" t="s">
        <v>452</v>
      </c>
      <c r="P147" s="122" t="s">
        <v>452</v>
      </c>
      <c r="Q147" s="122" t="s">
        <v>452</v>
      </c>
      <c r="R147" s="104"/>
    </row>
    <row r="148" spans="1:18" ht="15.6" x14ac:dyDescent="0.3">
      <c r="A148" s="1" t="str">
        <f t="shared" si="2"/>
        <v>410</v>
      </c>
      <c r="B148" s="121" t="s">
        <v>719</v>
      </c>
      <c r="C148" s="122" t="s">
        <v>720</v>
      </c>
      <c r="D148" s="123">
        <v>15093533</v>
      </c>
      <c r="E148" s="123">
        <v>8850148.4700000007</v>
      </c>
      <c r="F148" s="123">
        <v>8912913.3599999994</v>
      </c>
      <c r="G148" s="123">
        <v>21367418.73</v>
      </c>
      <c r="H148" s="123">
        <v>9275235.4700000007</v>
      </c>
      <c r="I148" s="123">
        <v>8791473.6899999995</v>
      </c>
      <c r="J148" s="123">
        <v>9046956.3599999994</v>
      </c>
      <c r="K148" s="123">
        <v>8555737.6199999992</v>
      </c>
      <c r="L148" s="123">
        <v>8723774.6099999994</v>
      </c>
      <c r="M148" s="123">
        <v>9090251.2300000004</v>
      </c>
      <c r="N148" s="123">
        <v>8693599.1400000006</v>
      </c>
      <c r="O148" s="123">
        <v>8653620.4100000001</v>
      </c>
      <c r="P148" s="123">
        <v>15935137.49</v>
      </c>
      <c r="Q148" s="123">
        <v>125896266.58</v>
      </c>
      <c r="R148" s="104"/>
    </row>
    <row r="149" spans="1:18" ht="15.6" x14ac:dyDescent="0.3">
      <c r="A149" s="1" t="str">
        <f t="shared" si="2"/>
        <v>410</v>
      </c>
      <c r="B149" s="121" t="s">
        <v>721</v>
      </c>
      <c r="C149" s="122" t="s">
        <v>722</v>
      </c>
      <c r="D149" s="122" t="s">
        <v>452</v>
      </c>
      <c r="E149" s="122" t="s">
        <v>452</v>
      </c>
      <c r="F149" s="122" t="s">
        <v>452</v>
      </c>
      <c r="G149" s="122" t="s">
        <v>452</v>
      </c>
      <c r="H149" s="122" t="s">
        <v>452</v>
      </c>
      <c r="I149" s="122" t="s">
        <v>452</v>
      </c>
      <c r="J149" s="122" t="s">
        <v>452</v>
      </c>
      <c r="K149" s="122" t="s">
        <v>452</v>
      </c>
      <c r="L149" s="122" t="s">
        <v>452</v>
      </c>
      <c r="M149" s="122" t="s">
        <v>452</v>
      </c>
      <c r="N149" s="122" t="s">
        <v>452</v>
      </c>
      <c r="O149" s="122" t="s">
        <v>452</v>
      </c>
      <c r="P149" s="122" t="s">
        <v>452</v>
      </c>
      <c r="Q149" s="122" t="s">
        <v>452</v>
      </c>
      <c r="R149" s="104"/>
    </row>
    <row r="150" spans="1:18" ht="15.6" x14ac:dyDescent="0.3">
      <c r="A150" s="1" t="str">
        <f t="shared" si="2"/>
        <v>411</v>
      </c>
      <c r="B150" s="121" t="s">
        <v>723</v>
      </c>
      <c r="C150" s="122" t="s">
        <v>724</v>
      </c>
      <c r="D150" s="123">
        <v>-12533248</v>
      </c>
      <c r="E150" s="123">
        <v>-7139048.3499999996</v>
      </c>
      <c r="F150" s="123">
        <v>-22650092.289999999</v>
      </c>
      <c r="G150" s="123">
        <v>-8292780.3399999999</v>
      </c>
      <c r="H150" s="123">
        <v>-34391944.259999998</v>
      </c>
      <c r="I150" s="123">
        <v>-9164499.2799999993</v>
      </c>
      <c r="J150" s="123">
        <v>-9976540.8800000008</v>
      </c>
      <c r="K150" s="123">
        <v>-8545650.1600000001</v>
      </c>
      <c r="L150" s="123">
        <v>-8866605.2100000009</v>
      </c>
      <c r="M150" s="123">
        <v>-19215967.059999999</v>
      </c>
      <c r="N150" s="123">
        <v>-8325537.5700000003</v>
      </c>
      <c r="O150" s="123">
        <v>-7121616.6600000001</v>
      </c>
      <c r="P150" s="123">
        <v>-10243602.869999999</v>
      </c>
      <c r="Q150" s="123">
        <v>-153933884.93000001</v>
      </c>
      <c r="R150" s="104"/>
    </row>
    <row r="151" spans="1:18" ht="15.6" x14ac:dyDescent="0.3">
      <c r="A151" s="1" t="str">
        <f t="shared" si="2"/>
        <v>411</v>
      </c>
      <c r="B151" s="121" t="s">
        <v>725</v>
      </c>
      <c r="C151" s="122" t="s">
        <v>726</v>
      </c>
      <c r="D151" s="122" t="s">
        <v>452</v>
      </c>
      <c r="E151" s="122" t="s">
        <v>452</v>
      </c>
      <c r="F151" s="122" t="s">
        <v>452</v>
      </c>
      <c r="G151" s="122" t="s">
        <v>452</v>
      </c>
      <c r="H151" s="122" t="s">
        <v>452</v>
      </c>
      <c r="I151" s="122" t="s">
        <v>452</v>
      </c>
      <c r="J151" s="122" t="s">
        <v>452</v>
      </c>
      <c r="K151" s="122" t="s">
        <v>452</v>
      </c>
      <c r="L151" s="122" t="s">
        <v>452</v>
      </c>
      <c r="M151" s="122" t="s">
        <v>452</v>
      </c>
      <c r="N151" s="122" t="s">
        <v>452</v>
      </c>
      <c r="O151" s="122" t="s">
        <v>452</v>
      </c>
      <c r="P151" s="122" t="s">
        <v>452</v>
      </c>
      <c r="Q151" s="122" t="s">
        <v>452</v>
      </c>
      <c r="R151" s="104"/>
    </row>
    <row r="152" spans="1:18" ht="15.6" x14ac:dyDescent="0.3">
      <c r="A152" s="1" t="str">
        <f t="shared" si="2"/>
        <v>411</v>
      </c>
      <c r="B152" s="121" t="s">
        <v>727</v>
      </c>
      <c r="C152" s="122" t="s">
        <v>728</v>
      </c>
      <c r="D152" s="123">
        <v>2278254</v>
      </c>
      <c r="E152" s="123">
        <v>-823442.24</v>
      </c>
      <c r="F152" s="123">
        <v>14389257.73</v>
      </c>
      <c r="G152" s="123">
        <v>-950214.23</v>
      </c>
      <c r="H152" s="123">
        <v>24696854.77</v>
      </c>
      <c r="I152" s="123">
        <v>-1163940.9099999999</v>
      </c>
      <c r="J152" s="123">
        <v>-1163940.8799999999</v>
      </c>
      <c r="K152" s="123">
        <v>-1163940.8799999999</v>
      </c>
      <c r="L152" s="123">
        <v>-1163940.9099999999</v>
      </c>
      <c r="M152" s="123">
        <v>-1163940.8799999999</v>
      </c>
      <c r="N152" s="123">
        <v>-1163940.8799999999</v>
      </c>
      <c r="O152" s="123">
        <v>-1163940.9099999999</v>
      </c>
      <c r="P152" s="123">
        <v>280412.32</v>
      </c>
      <c r="Q152" s="123">
        <v>29445282.100000001</v>
      </c>
      <c r="R152" s="104"/>
    </row>
    <row r="153" spans="1:18" ht="15.6" x14ac:dyDescent="0.3">
      <c r="A153" s="1" t="str">
        <f t="shared" si="2"/>
        <v>411</v>
      </c>
      <c r="B153" s="121" t="s">
        <v>729</v>
      </c>
      <c r="C153" s="122" t="s">
        <v>730</v>
      </c>
      <c r="D153" s="122">
        <v>-1</v>
      </c>
      <c r="E153" s="122">
        <v>-927.92</v>
      </c>
      <c r="F153" s="122">
        <v>-927.91</v>
      </c>
      <c r="G153" s="122">
        <v>-927.92</v>
      </c>
      <c r="H153" s="122">
        <v>-927.92</v>
      </c>
      <c r="I153" s="122">
        <v>-927.91</v>
      </c>
      <c r="J153" s="122">
        <v>-927.92</v>
      </c>
      <c r="K153" s="122">
        <v>-927.92</v>
      </c>
      <c r="L153" s="122">
        <v>-927.91</v>
      </c>
      <c r="M153" s="122">
        <v>-927.92</v>
      </c>
      <c r="N153" s="122">
        <v>-927.92</v>
      </c>
      <c r="O153" s="122">
        <v>-927.91</v>
      </c>
      <c r="P153" s="122">
        <v>-927.92</v>
      </c>
      <c r="Q153" s="123">
        <v>-11135</v>
      </c>
      <c r="R153" s="104"/>
    </row>
    <row r="154" spans="1:18" ht="15.6" x14ac:dyDescent="0.3">
      <c r="A154" s="1" t="str">
        <f t="shared" si="2"/>
        <v>411</v>
      </c>
      <c r="B154" s="121" t="s">
        <v>731</v>
      </c>
      <c r="C154" s="122" t="s">
        <v>732</v>
      </c>
      <c r="D154" s="122" t="s">
        <v>452</v>
      </c>
      <c r="E154" s="122" t="s">
        <v>452</v>
      </c>
      <c r="F154" s="122" t="s">
        <v>452</v>
      </c>
      <c r="G154" s="122" t="s">
        <v>452</v>
      </c>
      <c r="H154" s="122" t="s">
        <v>452</v>
      </c>
      <c r="I154" s="122" t="s">
        <v>452</v>
      </c>
      <c r="J154" s="122" t="s">
        <v>452</v>
      </c>
      <c r="K154" s="122" t="s">
        <v>452</v>
      </c>
      <c r="L154" s="122" t="s">
        <v>452</v>
      </c>
      <c r="M154" s="122" t="s">
        <v>452</v>
      </c>
      <c r="N154" s="122" t="s">
        <v>452</v>
      </c>
      <c r="O154" s="122" t="s">
        <v>452</v>
      </c>
      <c r="P154" s="122" t="s">
        <v>452</v>
      </c>
      <c r="Q154" s="122" t="s">
        <v>452</v>
      </c>
      <c r="R154" s="104"/>
    </row>
    <row r="155" spans="1:18" ht="15.6" x14ac:dyDescent="0.3">
      <c r="A155" s="1" t="str">
        <f t="shared" si="2"/>
        <v>411</v>
      </c>
      <c r="B155" s="121" t="s">
        <v>733</v>
      </c>
      <c r="C155" s="122" t="s">
        <v>734</v>
      </c>
      <c r="D155" s="122" t="s">
        <v>452</v>
      </c>
      <c r="E155" s="122" t="s">
        <v>452</v>
      </c>
      <c r="F155" s="122" t="s">
        <v>452</v>
      </c>
      <c r="G155" s="122" t="s">
        <v>452</v>
      </c>
      <c r="H155" s="122" t="s">
        <v>452</v>
      </c>
      <c r="I155" s="122" t="s">
        <v>452</v>
      </c>
      <c r="J155" s="122" t="s">
        <v>452</v>
      </c>
      <c r="K155" s="122" t="s">
        <v>452</v>
      </c>
      <c r="L155" s="122" t="s">
        <v>452</v>
      </c>
      <c r="M155" s="122" t="s">
        <v>452</v>
      </c>
      <c r="N155" s="122" t="s">
        <v>452</v>
      </c>
      <c r="O155" s="122" t="s">
        <v>452</v>
      </c>
      <c r="P155" s="122" t="s">
        <v>452</v>
      </c>
      <c r="Q155" s="122" t="s">
        <v>452</v>
      </c>
      <c r="R155" s="104"/>
    </row>
    <row r="156" spans="1:18" ht="15.6" x14ac:dyDescent="0.3">
      <c r="A156" s="1" t="str">
        <f t="shared" si="2"/>
        <v>411</v>
      </c>
      <c r="B156" s="121" t="s">
        <v>735</v>
      </c>
      <c r="C156" s="122" t="s">
        <v>736</v>
      </c>
      <c r="D156" s="123">
        <v>303442</v>
      </c>
      <c r="E156" s="123">
        <v>303440</v>
      </c>
      <c r="F156" s="123">
        <v>283864</v>
      </c>
      <c r="G156" s="123">
        <v>303440</v>
      </c>
      <c r="H156" s="123">
        <v>293652</v>
      </c>
      <c r="I156" s="123">
        <v>303440</v>
      </c>
      <c r="J156" s="123">
        <v>293652</v>
      </c>
      <c r="K156" s="123">
        <v>303440</v>
      </c>
      <c r="L156" s="123">
        <v>303440</v>
      </c>
      <c r="M156" s="123">
        <v>293652</v>
      </c>
      <c r="N156" s="123">
        <v>303440</v>
      </c>
      <c r="O156" s="123">
        <v>293652</v>
      </c>
      <c r="P156" s="123">
        <v>303442</v>
      </c>
      <c r="Q156" s="123">
        <v>3582554</v>
      </c>
      <c r="R156" s="104"/>
    </row>
    <row r="157" spans="1:18" ht="15.6" x14ac:dyDescent="0.3">
      <c r="A157" s="1" t="str">
        <f t="shared" si="2"/>
        <v>411</v>
      </c>
      <c r="B157" s="121" t="s">
        <v>737</v>
      </c>
      <c r="C157" s="122" t="s">
        <v>738</v>
      </c>
      <c r="D157" s="122" t="s">
        <v>452</v>
      </c>
      <c r="E157" s="122" t="s">
        <v>452</v>
      </c>
      <c r="F157" s="122" t="s">
        <v>452</v>
      </c>
      <c r="G157" s="122" t="s">
        <v>452</v>
      </c>
      <c r="H157" s="122" t="s">
        <v>452</v>
      </c>
      <c r="I157" s="122" t="s">
        <v>452</v>
      </c>
      <c r="J157" s="122" t="s">
        <v>452</v>
      </c>
      <c r="K157" s="122" t="s">
        <v>452</v>
      </c>
      <c r="L157" s="122" t="s">
        <v>452</v>
      </c>
      <c r="M157" s="122" t="s">
        <v>452</v>
      </c>
      <c r="N157" s="122" t="s">
        <v>452</v>
      </c>
      <c r="O157" s="122" t="s">
        <v>452</v>
      </c>
      <c r="P157" s="122" t="s">
        <v>452</v>
      </c>
      <c r="Q157" s="122" t="s">
        <v>452</v>
      </c>
      <c r="R157" s="104"/>
    </row>
    <row r="158" spans="1:18" ht="15.6" x14ac:dyDescent="0.3">
      <c r="A158" s="1" t="str">
        <f t="shared" si="2"/>
        <v>412</v>
      </c>
      <c r="B158" s="121" t="s">
        <v>739</v>
      </c>
      <c r="C158" s="122" t="s">
        <v>740</v>
      </c>
      <c r="D158" s="122" t="s">
        <v>452</v>
      </c>
      <c r="E158" s="122" t="s">
        <v>452</v>
      </c>
      <c r="F158" s="122" t="s">
        <v>452</v>
      </c>
      <c r="G158" s="122" t="s">
        <v>452</v>
      </c>
      <c r="H158" s="122" t="s">
        <v>452</v>
      </c>
      <c r="I158" s="122" t="s">
        <v>452</v>
      </c>
      <c r="J158" s="122" t="s">
        <v>452</v>
      </c>
      <c r="K158" s="122" t="s">
        <v>452</v>
      </c>
      <c r="L158" s="122" t="s">
        <v>452</v>
      </c>
      <c r="M158" s="122" t="s">
        <v>452</v>
      </c>
      <c r="N158" s="122" t="s">
        <v>452</v>
      </c>
      <c r="O158" s="122" t="s">
        <v>452</v>
      </c>
      <c r="P158" s="122" t="s">
        <v>452</v>
      </c>
      <c r="Q158" s="122" t="s">
        <v>452</v>
      </c>
      <c r="R158" s="104"/>
    </row>
    <row r="159" spans="1:18" ht="15.6" x14ac:dyDescent="0.3">
      <c r="A159" s="1" t="str">
        <f t="shared" si="2"/>
        <v>413</v>
      </c>
      <c r="B159" s="121" t="s">
        <v>741</v>
      </c>
      <c r="C159" s="122" t="s">
        <v>742</v>
      </c>
      <c r="D159" s="122" t="s">
        <v>452</v>
      </c>
      <c r="E159" s="122" t="s">
        <v>452</v>
      </c>
      <c r="F159" s="122" t="s">
        <v>452</v>
      </c>
      <c r="G159" s="122" t="s">
        <v>452</v>
      </c>
      <c r="H159" s="122" t="s">
        <v>452</v>
      </c>
      <c r="I159" s="122" t="s">
        <v>452</v>
      </c>
      <c r="J159" s="122" t="s">
        <v>452</v>
      </c>
      <c r="K159" s="122" t="s">
        <v>452</v>
      </c>
      <c r="L159" s="122" t="s">
        <v>452</v>
      </c>
      <c r="M159" s="122" t="s">
        <v>452</v>
      </c>
      <c r="N159" s="122" t="s">
        <v>452</v>
      </c>
      <c r="O159" s="122" t="s">
        <v>452</v>
      </c>
      <c r="P159" s="122" t="s">
        <v>452</v>
      </c>
      <c r="Q159" s="122" t="s">
        <v>452</v>
      </c>
      <c r="R159" s="104"/>
    </row>
    <row r="160" spans="1:18" ht="15.6" x14ac:dyDescent="0.3">
      <c r="A160" s="1" t="str">
        <f t="shared" si="2"/>
        <v>414</v>
      </c>
      <c r="B160" s="121" t="s">
        <v>743</v>
      </c>
      <c r="C160" s="122" t="s">
        <v>744</v>
      </c>
      <c r="D160" s="122" t="s">
        <v>452</v>
      </c>
      <c r="E160" s="122" t="s">
        <v>452</v>
      </c>
      <c r="F160" s="122" t="s">
        <v>452</v>
      </c>
      <c r="G160" s="122" t="s">
        <v>452</v>
      </c>
      <c r="H160" s="122" t="s">
        <v>452</v>
      </c>
      <c r="I160" s="122" t="s">
        <v>452</v>
      </c>
      <c r="J160" s="122" t="s">
        <v>452</v>
      </c>
      <c r="K160" s="122" t="s">
        <v>452</v>
      </c>
      <c r="L160" s="122" t="s">
        <v>452</v>
      </c>
      <c r="M160" s="122" t="s">
        <v>452</v>
      </c>
      <c r="N160" s="122" t="s">
        <v>452</v>
      </c>
      <c r="O160" s="122" t="s">
        <v>452</v>
      </c>
      <c r="P160" s="122" t="s">
        <v>452</v>
      </c>
      <c r="Q160" s="122" t="s">
        <v>452</v>
      </c>
      <c r="R160" s="104"/>
    </row>
    <row r="161" spans="1:18" ht="15.6" x14ac:dyDescent="0.3">
      <c r="A161" s="1" t="str">
        <f t="shared" si="2"/>
        <v>415</v>
      </c>
      <c r="B161" s="121" t="s">
        <v>745</v>
      </c>
      <c r="C161" s="122" t="s">
        <v>746</v>
      </c>
      <c r="D161" s="123">
        <v>544200</v>
      </c>
      <c r="E161" s="123">
        <v>497000</v>
      </c>
      <c r="F161" s="123">
        <v>522600</v>
      </c>
      <c r="G161" s="123">
        <v>498200</v>
      </c>
      <c r="H161" s="123">
        <v>524800</v>
      </c>
      <c r="I161" s="123">
        <v>491500</v>
      </c>
      <c r="J161" s="123">
        <v>493100</v>
      </c>
      <c r="K161" s="123">
        <v>3282737</v>
      </c>
      <c r="L161" s="123">
        <v>2279763</v>
      </c>
      <c r="M161" s="123">
        <v>508900</v>
      </c>
      <c r="N161" s="123">
        <v>559000</v>
      </c>
      <c r="O161" s="123">
        <v>509100</v>
      </c>
      <c r="P161" s="123">
        <v>544200</v>
      </c>
      <c r="Q161" s="123">
        <v>10710900</v>
      </c>
      <c r="R161" s="104"/>
    </row>
    <row r="162" spans="1:18" ht="15.6" x14ac:dyDescent="0.3">
      <c r="A162" s="1" t="str">
        <f t="shared" si="2"/>
        <v>416</v>
      </c>
      <c r="B162" s="121" t="s">
        <v>747</v>
      </c>
      <c r="C162" s="122" t="s">
        <v>748</v>
      </c>
      <c r="D162" s="123">
        <v>640214.01</v>
      </c>
      <c r="E162" s="123">
        <v>364374.62</v>
      </c>
      <c r="F162" s="123">
        <v>356193.14</v>
      </c>
      <c r="G162" s="123">
        <v>369786.75</v>
      </c>
      <c r="H162" s="123">
        <v>406348.85</v>
      </c>
      <c r="I162" s="123">
        <v>381111.99</v>
      </c>
      <c r="J162" s="123">
        <v>372701.27</v>
      </c>
      <c r="K162" s="123">
        <v>382168.46</v>
      </c>
      <c r="L162" s="123">
        <v>409156.91</v>
      </c>
      <c r="M162" s="123">
        <v>376471.73</v>
      </c>
      <c r="N162" s="123">
        <v>382806.76</v>
      </c>
      <c r="O162" s="123">
        <v>377671.71</v>
      </c>
      <c r="P162" s="123">
        <v>386106.14</v>
      </c>
      <c r="Q162" s="123">
        <v>4564898.33</v>
      </c>
      <c r="R162" s="104"/>
    </row>
    <row r="163" spans="1:18" ht="15.6" x14ac:dyDescent="0.3">
      <c r="A163" s="1" t="str">
        <f t="shared" si="2"/>
        <v>417</v>
      </c>
      <c r="B163" s="121" t="s">
        <v>749</v>
      </c>
      <c r="C163" s="122" t="s">
        <v>750</v>
      </c>
      <c r="D163" s="122" t="s">
        <v>452</v>
      </c>
      <c r="E163" s="122" t="s">
        <v>452</v>
      </c>
      <c r="F163" s="122" t="s">
        <v>452</v>
      </c>
      <c r="G163" s="122" t="s">
        <v>452</v>
      </c>
      <c r="H163" s="122" t="s">
        <v>452</v>
      </c>
      <c r="I163" s="122" t="s">
        <v>452</v>
      </c>
      <c r="J163" s="122" t="s">
        <v>452</v>
      </c>
      <c r="K163" s="122" t="s">
        <v>452</v>
      </c>
      <c r="L163" s="122" t="s">
        <v>452</v>
      </c>
      <c r="M163" s="122" t="s">
        <v>452</v>
      </c>
      <c r="N163" s="122" t="s">
        <v>452</v>
      </c>
      <c r="O163" s="122" t="s">
        <v>452</v>
      </c>
      <c r="P163" s="122" t="s">
        <v>452</v>
      </c>
      <c r="Q163" s="122" t="s">
        <v>452</v>
      </c>
      <c r="R163" s="104"/>
    </row>
    <row r="164" spans="1:18" ht="15.6" x14ac:dyDescent="0.3">
      <c r="A164" s="1" t="str">
        <f t="shared" si="2"/>
        <v>417</v>
      </c>
      <c r="B164" s="121" t="s">
        <v>751</v>
      </c>
      <c r="C164" s="122" t="s">
        <v>752</v>
      </c>
      <c r="D164" s="122" t="s">
        <v>452</v>
      </c>
      <c r="E164" s="122" t="s">
        <v>452</v>
      </c>
      <c r="F164" s="122" t="s">
        <v>452</v>
      </c>
      <c r="G164" s="122" t="s">
        <v>452</v>
      </c>
      <c r="H164" s="122" t="s">
        <v>452</v>
      </c>
      <c r="I164" s="122" t="s">
        <v>452</v>
      </c>
      <c r="J164" s="122" t="s">
        <v>452</v>
      </c>
      <c r="K164" s="122" t="s">
        <v>452</v>
      </c>
      <c r="L164" s="122" t="s">
        <v>452</v>
      </c>
      <c r="M164" s="122" t="s">
        <v>452</v>
      </c>
      <c r="N164" s="122" t="s">
        <v>452</v>
      </c>
      <c r="O164" s="122" t="s">
        <v>452</v>
      </c>
      <c r="P164" s="122" t="s">
        <v>452</v>
      </c>
      <c r="Q164" s="122" t="s">
        <v>452</v>
      </c>
      <c r="R164" s="104"/>
    </row>
    <row r="165" spans="1:18" ht="15.6" x14ac:dyDescent="0.3">
      <c r="A165" s="1" t="str">
        <f t="shared" si="2"/>
        <v>418</v>
      </c>
      <c r="B165" s="121" t="s">
        <v>753</v>
      </c>
      <c r="C165" s="122" t="s">
        <v>754</v>
      </c>
      <c r="D165" s="123">
        <v>1900000</v>
      </c>
      <c r="E165" s="122" t="s">
        <v>452</v>
      </c>
      <c r="F165" s="122" t="s">
        <v>452</v>
      </c>
      <c r="G165" s="122" t="s">
        <v>452</v>
      </c>
      <c r="H165" s="122" t="s">
        <v>452</v>
      </c>
      <c r="I165" s="122" t="s">
        <v>452</v>
      </c>
      <c r="J165" s="122" t="s">
        <v>452</v>
      </c>
      <c r="K165" s="122" t="s">
        <v>452</v>
      </c>
      <c r="L165" s="122" t="s">
        <v>452</v>
      </c>
      <c r="M165" s="122" t="s">
        <v>452</v>
      </c>
      <c r="N165" s="122" t="s">
        <v>452</v>
      </c>
      <c r="O165" s="122" t="s">
        <v>452</v>
      </c>
      <c r="P165" s="122" t="s">
        <v>452</v>
      </c>
      <c r="Q165" s="122" t="s">
        <v>452</v>
      </c>
      <c r="R165" s="104"/>
    </row>
    <row r="166" spans="1:18" ht="15.6" x14ac:dyDescent="0.3">
      <c r="A166" s="1" t="str">
        <f t="shared" si="2"/>
        <v>418</v>
      </c>
      <c r="B166" s="121" t="s">
        <v>755</v>
      </c>
      <c r="C166" s="122" t="s">
        <v>756</v>
      </c>
      <c r="D166" s="122" t="s">
        <v>452</v>
      </c>
      <c r="E166" s="122" t="s">
        <v>452</v>
      </c>
      <c r="F166" s="122" t="s">
        <v>452</v>
      </c>
      <c r="G166" s="122" t="s">
        <v>452</v>
      </c>
      <c r="H166" s="122" t="s">
        <v>452</v>
      </c>
      <c r="I166" s="122" t="s">
        <v>452</v>
      </c>
      <c r="J166" s="122" t="s">
        <v>452</v>
      </c>
      <c r="K166" s="122" t="s">
        <v>452</v>
      </c>
      <c r="L166" s="122" t="s">
        <v>452</v>
      </c>
      <c r="M166" s="122" t="s">
        <v>452</v>
      </c>
      <c r="N166" s="122" t="s">
        <v>452</v>
      </c>
      <c r="O166" s="122" t="s">
        <v>452</v>
      </c>
      <c r="P166" s="122" t="s">
        <v>452</v>
      </c>
      <c r="Q166" s="122" t="s">
        <v>452</v>
      </c>
      <c r="R166" s="104"/>
    </row>
    <row r="167" spans="1:18" ht="15.6" x14ac:dyDescent="0.3">
      <c r="A167" s="1" t="str">
        <f t="shared" si="2"/>
        <v>419</v>
      </c>
      <c r="B167" s="121" t="s">
        <v>757</v>
      </c>
      <c r="C167" s="122" t="s">
        <v>758</v>
      </c>
      <c r="D167" s="123">
        <v>396813.29</v>
      </c>
      <c r="E167" s="123">
        <v>477078.17</v>
      </c>
      <c r="F167" s="123">
        <v>477078.17</v>
      </c>
      <c r="G167" s="123">
        <v>477078.17</v>
      </c>
      <c r="H167" s="123">
        <v>477078.17</v>
      </c>
      <c r="I167" s="123">
        <v>477078.17</v>
      </c>
      <c r="J167" s="123">
        <v>477078.17</v>
      </c>
      <c r="K167" s="123">
        <v>477078.17</v>
      </c>
      <c r="L167" s="123">
        <v>477078.17</v>
      </c>
      <c r="M167" s="123">
        <v>477078.17</v>
      </c>
      <c r="N167" s="123">
        <v>477078.17</v>
      </c>
      <c r="O167" s="123">
        <v>477078.17</v>
      </c>
      <c r="P167" s="123">
        <v>477078.13</v>
      </c>
      <c r="Q167" s="123">
        <v>5724938</v>
      </c>
      <c r="R167" s="104"/>
    </row>
    <row r="168" spans="1:18" ht="15.6" x14ac:dyDescent="0.3">
      <c r="A168" s="1" t="str">
        <f t="shared" si="2"/>
        <v>419</v>
      </c>
      <c r="B168" s="121" t="s">
        <v>759</v>
      </c>
      <c r="C168" s="122" t="s">
        <v>760</v>
      </c>
      <c r="D168" s="123">
        <v>3361273.51</v>
      </c>
      <c r="E168" s="123">
        <v>3349541.01</v>
      </c>
      <c r="F168" s="123">
        <v>3658499.68</v>
      </c>
      <c r="G168" s="123">
        <v>3877695.73</v>
      </c>
      <c r="H168" s="123">
        <v>3848217.69</v>
      </c>
      <c r="I168" s="123">
        <v>3298357.6</v>
      </c>
      <c r="J168" s="123">
        <v>2471278.0299999998</v>
      </c>
      <c r="K168" s="123">
        <v>2173673.31</v>
      </c>
      <c r="L168" s="123">
        <v>2411683.16</v>
      </c>
      <c r="M168" s="123">
        <v>2571129.9300000002</v>
      </c>
      <c r="N168" s="123">
        <v>2647905.7400000002</v>
      </c>
      <c r="O168" s="123">
        <v>2706993.1</v>
      </c>
      <c r="P168" s="123">
        <v>2339546.1800000002</v>
      </c>
      <c r="Q168" s="123">
        <v>35354521.159999996</v>
      </c>
      <c r="R168" s="104"/>
    </row>
    <row r="169" spans="1:18" ht="15.6" x14ac:dyDescent="0.3">
      <c r="A169" s="1" t="str">
        <f t="shared" si="2"/>
        <v>420</v>
      </c>
      <c r="B169" s="121" t="s">
        <v>761</v>
      </c>
      <c r="C169" s="122" t="s">
        <v>762</v>
      </c>
      <c r="D169" s="122" t="s">
        <v>452</v>
      </c>
      <c r="E169" s="122" t="s">
        <v>452</v>
      </c>
      <c r="F169" s="122" t="s">
        <v>452</v>
      </c>
      <c r="G169" s="122" t="s">
        <v>452</v>
      </c>
      <c r="H169" s="122" t="s">
        <v>452</v>
      </c>
      <c r="I169" s="122" t="s">
        <v>452</v>
      </c>
      <c r="J169" s="122" t="s">
        <v>452</v>
      </c>
      <c r="K169" s="122" t="s">
        <v>452</v>
      </c>
      <c r="L169" s="122" t="s">
        <v>452</v>
      </c>
      <c r="M169" s="122" t="s">
        <v>452</v>
      </c>
      <c r="N169" s="122" t="s">
        <v>452</v>
      </c>
      <c r="O169" s="122" t="s">
        <v>452</v>
      </c>
      <c r="P169" s="122" t="s">
        <v>452</v>
      </c>
      <c r="Q169" s="122" t="s">
        <v>452</v>
      </c>
      <c r="R169" s="104"/>
    </row>
    <row r="170" spans="1:18" ht="15.6" x14ac:dyDescent="0.3">
      <c r="A170" s="1" t="str">
        <f t="shared" si="2"/>
        <v>421</v>
      </c>
      <c r="B170" s="121" t="s">
        <v>763</v>
      </c>
      <c r="C170" s="122" t="s">
        <v>764</v>
      </c>
      <c r="D170" s="123">
        <v>2745</v>
      </c>
      <c r="E170" s="123">
        <v>10219</v>
      </c>
      <c r="F170" s="123">
        <v>15087</v>
      </c>
      <c r="G170" s="123">
        <v>22567</v>
      </c>
      <c r="H170" s="123">
        <v>28914</v>
      </c>
      <c r="I170" s="123">
        <v>33171</v>
      </c>
      <c r="J170" s="123">
        <v>32970</v>
      </c>
      <c r="K170" s="123">
        <v>28959</v>
      </c>
      <c r="L170" s="123">
        <v>24807</v>
      </c>
      <c r="M170" s="123">
        <v>21555</v>
      </c>
      <c r="N170" s="123">
        <v>19486</v>
      </c>
      <c r="O170" s="123">
        <v>21492</v>
      </c>
      <c r="P170" s="123">
        <v>27210</v>
      </c>
      <c r="Q170" s="123">
        <v>286437</v>
      </c>
      <c r="R170" s="104"/>
    </row>
    <row r="171" spans="1:18" ht="15.6" x14ac:dyDescent="0.3">
      <c r="A171" s="1" t="str">
        <f t="shared" si="2"/>
        <v>421</v>
      </c>
      <c r="B171" s="121" t="s">
        <v>765</v>
      </c>
      <c r="C171" s="122" t="s">
        <v>766</v>
      </c>
      <c r="D171" s="122" t="s">
        <v>452</v>
      </c>
      <c r="E171" s="122" t="s">
        <v>452</v>
      </c>
      <c r="F171" s="122" t="s">
        <v>452</v>
      </c>
      <c r="G171" s="122" t="s">
        <v>452</v>
      </c>
      <c r="H171" s="122" t="s">
        <v>452</v>
      </c>
      <c r="I171" s="122" t="s">
        <v>452</v>
      </c>
      <c r="J171" s="122" t="s">
        <v>452</v>
      </c>
      <c r="K171" s="122" t="s">
        <v>452</v>
      </c>
      <c r="L171" s="122" t="s">
        <v>452</v>
      </c>
      <c r="M171" s="122" t="s">
        <v>452</v>
      </c>
      <c r="N171" s="122" t="s">
        <v>452</v>
      </c>
      <c r="O171" s="122" t="s">
        <v>452</v>
      </c>
      <c r="P171" s="122" t="s">
        <v>452</v>
      </c>
      <c r="Q171" s="122" t="s">
        <v>452</v>
      </c>
      <c r="R171" s="104"/>
    </row>
    <row r="172" spans="1:18" ht="15.6" x14ac:dyDescent="0.3">
      <c r="A172" s="1" t="str">
        <f t="shared" si="2"/>
        <v>421</v>
      </c>
      <c r="B172" s="121" t="s">
        <v>767</v>
      </c>
      <c r="C172" s="122" t="s">
        <v>768</v>
      </c>
      <c r="D172" s="122" t="s">
        <v>452</v>
      </c>
      <c r="E172" s="122" t="s">
        <v>452</v>
      </c>
      <c r="F172" s="122" t="s">
        <v>452</v>
      </c>
      <c r="G172" s="122" t="s">
        <v>452</v>
      </c>
      <c r="H172" s="122" t="s">
        <v>452</v>
      </c>
      <c r="I172" s="122" t="s">
        <v>452</v>
      </c>
      <c r="J172" s="122" t="s">
        <v>452</v>
      </c>
      <c r="K172" s="122" t="s">
        <v>452</v>
      </c>
      <c r="L172" s="122" t="s">
        <v>452</v>
      </c>
      <c r="M172" s="122" t="s">
        <v>452</v>
      </c>
      <c r="N172" s="122" t="s">
        <v>452</v>
      </c>
      <c r="O172" s="122" t="s">
        <v>452</v>
      </c>
      <c r="P172" s="122" t="s">
        <v>452</v>
      </c>
      <c r="Q172" s="122" t="s">
        <v>452</v>
      </c>
      <c r="R172" s="104"/>
    </row>
    <row r="173" spans="1:18" ht="15.6" x14ac:dyDescent="0.3">
      <c r="A173" s="1" t="str">
        <f t="shared" si="2"/>
        <v>425</v>
      </c>
      <c r="B173" s="121" t="s">
        <v>769</v>
      </c>
      <c r="C173" s="122" t="s">
        <v>770</v>
      </c>
      <c r="D173" s="123">
        <v>4246.62</v>
      </c>
      <c r="E173" s="123">
        <v>4246.62</v>
      </c>
      <c r="F173" s="123">
        <v>4246.62</v>
      </c>
      <c r="G173" s="123">
        <v>4246.62</v>
      </c>
      <c r="H173" s="123">
        <v>4246.62</v>
      </c>
      <c r="I173" s="123">
        <v>4246.62</v>
      </c>
      <c r="J173" s="123">
        <v>4246.62</v>
      </c>
      <c r="K173" s="123">
        <v>4246.62</v>
      </c>
      <c r="L173" s="123">
        <v>4246.62</v>
      </c>
      <c r="M173" s="123">
        <v>4246.62</v>
      </c>
      <c r="N173" s="123">
        <v>4246.62</v>
      </c>
      <c r="O173" s="123">
        <v>4246.62</v>
      </c>
      <c r="P173" s="123">
        <v>4246.62</v>
      </c>
      <c r="Q173" s="123">
        <v>50959.44</v>
      </c>
      <c r="R173" s="104"/>
    </row>
    <row r="174" spans="1:18" ht="15.6" x14ac:dyDescent="0.3">
      <c r="A174" s="1" t="str">
        <f t="shared" si="2"/>
        <v>426</v>
      </c>
      <c r="B174" s="121" t="s">
        <v>771</v>
      </c>
      <c r="C174" s="122" t="s">
        <v>772</v>
      </c>
      <c r="D174" s="123">
        <v>297583</v>
      </c>
      <c r="E174" s="123">
        <v>411083</v>
      </c>
      <c r="F174" s="123">
        <v>209333</v>
      </c>
      <c r="G174" s="123">
        <v>180417</v>
      </c>
      <c r="H174" s="123">
        <v>283933</v>
      </c>
      <c r="I174" s="123">
        <v>193583</v>
      </c>
      <c r="J174" s="123">
        <v>264183</v>
      </c>
      <c r="K174" s="123">
        <v>176583</v>
      </c>
      <c r="L174" s="123">
        <v>589233</v>
      </c>
      <c r="M174" s="123">
        <v>162583</v>
      </c>
      <c r="N174" s="123">
        <v>184783</v>
      </c>
      <c r="O174" s="123">
        <v>101733</v>
      </c>
      <c r="P174" s="123">
        <v>297583</v>
      </c>
      <c r="Q174" s="123">
        <v>3055030</v>
      </c>
      <c r="R174" s="104"/>
    </row>
    <row r="175" spans="1:18" ht="15.6" x14ac:dyDescent="0.3">
      <c r="A175" s="1" t="str">
        <f t="shared" si="2"/>
        <v>426</v>
      </c>
      <c r="B175" s="121" t="s">
        <v>773</v>
      </c>
      <c r="C175" s="122" t="s">
        <v>774</v>
      </c>
      <c r="D175" s="122" t="s">
        <v>452</v>
      </c>
      <c r="E175" s="122" t="s">
        <v>452</v>
      </c>
      <c r="F175" s="122" t="s">
        <v>452</v>
      </c>
      <c r="G175" s="122" t="s">
        <v>452</v>
      </c>
      <c r="H175" s="122" t="s">
        <v>452</v>
      </c>
      <c r="I175" s="122" t="s">
        <v>452</v>
      </c>
      <c r="J175" s="122" t="s">
        <v>452</v>
      </c>
      <c r="K175" s="122" t="s">
        <v>452</v>
      </c>
      <c r="L175" s="122" t="s">
        <v>452</v>
      </c>
      <c r="M175" s="122" t="s">
        <v>452</v>
      </c>
      <c r="N175" s="122" t="s">
        <v>452</v>
      </c>
      <c r="O175" s="122" t="s">
        <v>452</v>
      </c>
      <c r="P175" s="122" t="s">
        <v>452</v>
      </c>
      <c r="Q175" s="122" t="s">
        <v>452</v>
      </c>
      <c r="R175" s="104"/>
    </row>
    <row r="176" spans="1:18" ht="15.6" x14ac:dyDescent="0.3">
      <c r="A176" s="1" t="str">
        <f t="shared" si="2"/>
        <v>426</v>
      </c>
      <c r="B176" s="121" t="s">
        <v>775</v>
      </c>
      <c r="C176" s="122" t="s">
        <v>776</v>
      </c>
      <c r="D176" s="122" t="s">
        <v>452</v>
      </c>
      <c r="E176" s="122" t="s">
        <v>452</v>
      </c>
      <c r="F176" s="123">
        <v>75000</v>
      </c>
      <c r="G176" s="122" t="s">
        <v>452</v>
      </c>
      <c r="H176" s="122" t="s">
        <v>452</v>
      </c>
      <c r="I176" s="122" t="s">
        <v>452</v>
      </c>
      <c r="J176" s="122" t="s">
        <v>452</v>
      </c>
      <c r="K176" s="122" t="s">
        <v>452</v>
      </c>
      <c r="L176" s="122" t="s">
        <v>452</v>
      </c>
      <c r="M176" s="122" t="s">
        <v>452</v>
      </c>
      <c r="N176" s="122" t="s">
        <v>452</v>
      </c>
      <c r="O176" s="122" t="s">
        <v>452</v>
      </c>
      <c r="P176" s="122" t="s">
        <v>452</v>
      </c>
      <c r="Q176" s="123">
        <v>75000</v>
      </c>
      <c r="R176" s="104"/>
    </row>
    <row r="177" spans="1:18" ht="15.6" x14ac:dyDescent="0.3">
      <c r="A177" s="1" t="str">
        <f t="shared" si="2"/>
        <v>426</v>
      </c>
      <c r="B177" s="121" t="s">
        <v>777</v>
      </c>
      <c r="C177" s="122" t="s">
        <v>778</v>
      </c>
      <c r="D177" s="122" t="s">
        <v>452</v>
      </c>
      <c r="E177" s="123">
        <v>123485</v>
      </c>
      <c r="F177" s="122">
        <v>100</v>
      </c>
      <c r="G177" s="122">
        <v>500</v>
      </c>
      <c r="H177" s="122" t="s">
        <v>452</v>
      </c>
      <c r="I177" s="122">
        <v>100</v>
      </c>
      <c r="J177" s="122" t="s">
        <v>452</v>
      </c>
      <c r="K177" s="122">
        <v>100</v>
      </c>
      <c r="L177" s="122" t="s">
        <v>452</v>
      </c>
      <c r="M177" s="122">
        <v>100</v>
      </c>
      <c r="N177" s="122" t="s">
        <v>452</v>
      </c>
      <c r="O177" s="122">
        <v>100</v>
      </c>
      <c r="P177" s="122" t="s">
        <v>452</v>
      </c>
      <c r="Q177" s="123">
        <v>124485</v>
      </c>
      <c r="R177" s="104"/>
    </row>
    <row r="178" spans="1:18" ht="15.6" x14ac:dyDescent="0.3">
      <c r="A178" s="1" t="str">
        <f t="shared" si="2"/>
        <v>426</v>
      </c>
      <c r="B178" s="121" t="s">
        <v>779</v>
      </c>
      <c r="C178" s="122" t="s">
        <v>780</v>
      </c>
      <c r="D178" s="123">
        <v>-19771.509999999998</v>
      </c>
      <c r="E178" s="123">
        <v>-6498.92</v>
      </c>
      <c r="F178" s="123">
        <v>-6650.49</v>
      </c>
      <c r="G178" s="123">
        <v>-6455.17</v>
      </c>
      <c r="H178" s="123">
        <v>-6370.09</v>
      </c>
      <c r="I178" s="123">
        <v>-6498.92</v>
      </c>
      <c r="J178" s="123">
        <v>-6726.27</v>
      </c>
      <c r="K178" s="123">
        <v>-6498.92</v>
      </c>
      <c r="L178" s="123">
        <v>-6574.7</v>
      </c>
      <c r="M178" s="123">
        <v>-6650.49</v>
      </c>
      <c r="N178" s="123">
        <v>-6285</v>
      </c>
      <c r="O178" s="123">
        <v>-6455.17</v>
      </c>
      <c r="P178" s="123">
        <v>-6370.09</v>
      </c>
      <c r="Q178" s="123">
        <v>-78034.22</v>
      </c>
      <c r="R178" s="104"/>
    </row>
    <row r="179" spans="1:18" ht="15.6" x14ac:dyDescent="0.3">
      <c r="A179" s="1" t="str">
        <f t="shared" si="2"/>
        <v>427</v>
      </c>
      <c r="B179" s="121" t="s">
        <v>781</v>
      </c>
      <c r="C179" s="122" t="s">
        <v>782</v>
      </c>
      <c r="D179" s="123">
        <v>15359375</v>
      </c>
      <c r="E179" s="123">
        <v>14426041.67</v>
      </c>
      <c r="F179" s="123">
        <v>14426042.67</v>
      </c>
      <c r="G179" s="123">
        <v>14426043.67</v>
      </c>
      <c r="H179" s="123">
        <v>16467711.33</v>
      </c>
      <c r="I179" s="123">
        <v>16467712.33</v>
      </c>
      <c r="J179" s="123">
        <v>16467713.33</v>
      </c>
      <c r="K179" s="123">
        <v>16467714.33</v>
      </c>
      <c r="L179" s="123">
        <v>16467715.33</v>
      </c>
      <c r="M179" s="123">
        <v>16467716.33</v>
      </c>
      <c r="N179" s="123">
        <v>16467717.33</v>
      </c>
      <c r="O179" s="123">
        <v>16467718.33</v>
      </c>
      <c r="P179" s="123">
        <v>16467719.33</v>
      </c>
      <c r="Q179" s="123">
        <v>191487566</v>
      </c>
      <c r="R179" s="104"/>
    </row>
    <row r="180" spans="1:18" ht="15.6" x14ac:dyDescent="0.3">
      <c r="A180" s="1" t="str">
        <f t="shared" si="2"/>
        <v>428</v>
      </c>
      <c r="B180" s="121" t="s">
        <v>783</v>
      </c>
      <c r="C180" s="122" t="s">
        <v>784</v>
      </c>
      <c r="D180" s="123">
        <v>239967.75</v>
      </c>
      <c r="E180" s="123">
        <v>264967.75</v>
      </c>
      <c r="F180" s="123">
        <v>264967.75</v>
      </c>
      <c r="G180" s="123">
        <v>264967.75</v>
      </c>
      <c r="H180" s="123">
        <v>306633.75</v>
      </c>
      <c r="I180" s="123">
        <v>306633.75</v>
      </c>
      <c r="J180" s="123">
        <v>306633.75</v>
      </c>
      <c r="K180" s="123">
        <v>306633.75</v>
      </c>
      <c r="L180" s="123">
        <v>306633.75</v>
      </c>
      <c r="M180" s="123">
        <v>306633.75</v>
      </c>
      <c r="N180" s="123">
        <v>306633.75</v>
      </c>
      <c r="O180" s="123">
        <v>306633.75</v>
      </c>
      <c r="P180" s="123">
        <v>306633.75</v>
      </c>
      <c r="Q180" s="123">
        <v>3554607</v>
      </c>
      <c r="R180" s="104"/>
    </row>
    <row r="181" spans="1:18" ht="15.6" x14ac:dyDescent="0.3">
      <c r="A181" s="1" t="str">
        <f t="shared" si="2"/>
        <v>428</v>
      </c>
      <c r="B181" s="121" t="s">
        <v>785</v>
      </c>
      <c r="C181" s="122" t="s">
        <v>786</v>
      </c>
      <c r="D181" s="123">
        <v>31846.57</v>
      </c>
      <c r="E181" s="123">
        <v>31846.57</v>
      </c>
      <c r="F181" s="123">
        <v>31846.57</v>
      </c>
      <c r="G181" s="123">
        <v>31846.57</v>
      </c>
      <c r="H181" s="123">
        <v>31846.57</v>
      </c>
      <c r="I181" s="123">
        <v>31846.57</v>
      </c>
      <c r="J181" s="123">
        <v>31846.57</v>
      </c>
      <c r="K181" s="123">
        <v>31846.57</v>
      </c>
      <c r="L181" s="123">
        <v>31846.57</v>
      </c>
      <c r="M181" s="123">
        <v>31846.57</v>
      </c>
      <c r="N181" s="123">
        <v>31846.57</v>
      </c>
      <c r="O181" s="123">
        <v>31846.57</v>
      </c>
      <c r="P181" s="123">
        <v>31846.57</v>
      </c>
      <c r="Q181" s="123">
        <v>382158.84</v>
      </c>
      <c r="R181" s="104"/>
    </row>
    <row r="182" spans="1:18" ht="15.6" x14ac:dyDescent="0.3">
      <c r="A182" s="1" t="str">
        <f t="shared" si="2"/>
        <v>429</v>
      </c>
      <c r="B182" s="121" t="s">
        <v>787</v>
      </c>
      <c r="C182" s="122" t="s">
        <v>788</v>
      </c>
      <c r="D182" s="122" t="s">
        <v>452</v>
      </c>
      <c r="E182" s="122" t="s">
        <v>452</v>
      </c>
      <c r="F182" s="122" t="s">
        <v>452</v>
      </c>
      <c r="G182" s="122" t="s">
        <v>452</v>
      </c>
      <c r="H182" s="122" t="s">
        <v>452</v>
      </c>
      <c r="I182" s="122" t="s">
        <v>452</v>
      </c>
      <c r="J182" s="122" t="s">
        <v>452</v>
      </c>
      <c r="K182" s="122" t="s">
        <v>452</v>
      </c>
      <c r="L182" s="122" t="s">
        <v>452</v>
      </c>
      <c r="M182" s="122" t="s">
        <v>452</v>
      </c>
      <c r="N182" s="122" t="s">
        <v>452</v>
      </c>
      <c r="O182" s="122" t="s">
        <v>452</v>
      </c>
      <c r="P182" s="122" t="s">
        <v>452</v>
      </c>
      <c r="Q182" s="122" t="s">
        <v>452</v>
      </c>
      <c r="R182" s="104"/>
    </row>
    <row r="183" spans="1:18" ht="15.6" x14ac:dyDescent="0.3">
      <c r="A183" s="1" t="str">
        <f t="shared" si="2"/>
        <v>429</v>
      </c>
      <c r="B183" s="121" t="s">
        <v>789</v>
      </c>
      <c r="C183" s="122" t="s">
        <v>790</v>
      </c>
      <c r="D183" s="122" t="s">
        <v>452</v>
      </c>
      <c r="E183" s="122" t="s">
        <v>452</v>
      </c>
      <c r="F183" s="122" t="s">
        <v>452</v>
      </c>
      <c r="G183" s="122" t="s">
        <v>452</v>
      </c>
      <c r="H183" s="122" t="s">
        <v>452</v>
      </c>
      <c r="I183" s="122" t="s">
        <v>452</v>
      </c>
      <c r="J183" s="122" t="s">
        <v>452</v>
      </c>
      <c r="K183" s="122" t="s">
        <v>452</v>
      </c>
      <c r="L183" s="122" t="s">
        <v>452</v>
      </c>
      <c r="M183" s="122" t="s">
        <v>452</v>
      </c>
      <c r="N183" s="122" t="s">
        <v>452</v>
      </c>
      <c r="O183" s="122" t="s">
        <v>452</v>
      </c>
      <c r="P183" s="122" t="s">
        <v>452</v>
      </c>
      <c r="Q183" s="122" t="s">
        <v>452</v>
      </c>
      <c r="R183" s="104"/>
    </row>
    <row r="184" spans="1:18" ht="15.6" x14ac:dyDescent="0.3">
      <c r="A184" s="1" t="str">
        <f t="shared" si="2"/>
        <v>430</v>
      </c>
      <c r="B184" s="121" t="s">
        <v>791</v>
      </c>
      <c r="C184" s="122" t="s">
        <v>792</v>
      </c>
      <c r="D184" s="122" t="s">
        <v>452</v>
      </c>
      <c r="E184" s="122" t="s">
        <v>452</v>
      </c>
      <c r="F184" s="122" t="s">
        <v>452</v>
      </c>
      <c r="G184" s="122" t="s">
        <v>452</v>
      </c>
      <c r="H184" s="122" t="s">
        <v>452</v>
      </c>
      <c r="I184" s="122" t="s">
        <v>452</v>
      </c>
      <c r="J184" s="122" t="s">
        <v>452</v>
      </c>
      <c r="K184" s="122" t="s">
        <v>452</v>
      </c>
      <c r="L184" s="122" t="s">
        <v>452</v>
      </c>
      <c r="M184" s="122" t="s">
        <v>452</v>
      </c>
      <c r="N184" s="122" t="s">
        <v>452</v>
      </c>
      <c r="O184" s="122" t="s">
        <v>452</v>
      </c>
      <c r="P184" s="122" t="s">
        <v>452</v>
      </c>
      <c r="Q184" s="122" t="s">
        <v>452</v>
      </c>
      <c r="R184" s="104"/>
    </row>
    <row r="185" spans="1:18" ht="15.6" x14ac:dyDescent="0.3">
      <c r="A185" s="1" t="str">
        <f t="shared" si="2"/>
        <v>431</v>
      </c>
      <c r="B185" s="121" t="s">
        <v>793</v>
      </c>
      <c r="C185" s="122" t="s">
        <v>794</v>
      </c>
      <c r="D185" s="123">
        <v>2384461.88</v>
      </c>
      <c r="E185" s="123">
        <v>2488434.94</v>
      </c>
      <c r="F185" s="123">
        <v>2570594.29</v>
      </c>
      <c r="G185" s="123">
        <v>2182893.96</v>
      </c>
      <c r="H185" s="123">
        <v>1345453.15</v>
      </c>
      <c r="I185" s="123">
        <v>1408022.31</v>
      </c>
      <c r="J185" s="123">
        <v>1570286.3</v>
      </c>
      <c r="K185" s="123">
        <v>1620332.12</v>
      </c>
      <c r="L185" s="123">
        <v>1753783.54</v>
      </c>
      <c r="M185" s="123">
        <v>1918367.39</v>
      </c>
      <c r="N185" s="123">
        <v>1718390.59</v>
      </c>
      <c r="O185" s="123">
        <v>1898035.82</v>
      </c>
      <c r="P185" s="123">
        <v>2163770.6</v>
      </c>
      <c r="Q185" s="123">
        <v>22638365.02</v>
      </c>
      <c r="R185" s="104"/>
    </row>
    <row r="186" spans="1:18" ht="15.6" x14ac:dyDescent="0.3">
      <c r="A186" s="1" t="str">
        <f t="shared" si="2"/>
        <v>432</v>
      </c>
      <c r="B186" s="121" t="s">
        <v>795</v>
      </c>
      <c r="C186" s="122" t="s">
        <v>796</v>
      </c>
      <c r="D186" s="123">
        <v>-1095377.68</v>
      </c>
      <c r="E186" s="123">
        <v>-1091555.26</v>
      </c>
      <c r="F186" s="123">
        <v>-1192239.32</v>
      </c>
      <c r="G186" s="123">
        <v>-1263671.3500000001</v>
      </c>
      <c r="H186" s="123">
        <v>-1254065.05</v>
      </c>
      <c r="I186" s="123">
        <v>-1074875.48</v>
      </c>
      <c r="J186" s="123">
        <v>-805345.08</v>
      </c>
      <c r="K186" s="123">
        <v>-708361.09</v>
      </c>
      <c r="L186" s="123">
        <v>-785924.21</v>
      </c>
      <c r="M186" s="123">
        <v>-837885.07</v>
      </c>
      <c r="N186" s="123">
        <v>-862904.92</v>
      </c>
      <c r="O186" s="123">
        <v>-882160.4</v>
      </c>
      <c r="P186" s="123">
        <v>-762416.08</v>
      </c>
      <c r="Q186" s="123">
        <v>-11521403.310000001</v>
      </c>
      <c r="R186" s="104"/>
    </row>
    <row r="187" spans="1:18" ht="15.6" x14ac:dyDescent="0.3">
      <c r="A187" s="1" t="str">
        <f t="shared" si="2"/>
        <v>433</v>
      </c>
      <c r="B187" s="121" t="s">
        <v>797</v>
      </c>
      <c r="C187" s="122" t="s">
        <v>798</v>
      </c>
      <c r="D187" s="122" t="s">
        <v>452</v>
      </c>
      <c r="E187" s="122" t="s">
        <v>452</v>
      </c>
      <c r="F187" s="122" t="s">
        <v>452</v>
      </c>
      <c r="G187" s="122" t="s">
        <v>452</v>
      </c>
      <c r="H187" s="122" t="s">
        <v>452</v>
      </c>
      <c r="I187" s="122" t="s">
        <v>452</v>
      </c>
      <c r="J187" s="122" t="s">
        <v>452</v>
      </c>
      <c r="K187" s="122" t="s">
        <v>452</v>
      </c>
      <c r="L187" s="122" t="s">
        <v>452</v>
      </c>
      <c r="M187" s="122" t="s">
        <v>452</v>
      </c>
      <c r="N187" s="122" t="s">
        <v>452</v>
      </c>
      <c r="O187" s="122" t="s">
        <v>452</v>
      </c>
      <c r="P187" s="122" t="s">
        <v>452</v>
      </c>
      <c r="Q187" s="122" t="s">
        <v>452</v>
      </c>
      <c r="R187" s="104"/>
    </row>
    <row r="188" spans="1:18" ht="15.6" x14ac:dyDescent="0.3">
      <c r="A188" s="1" t="str">
        <f t="shared" si="2"/>
        <v>434</v>
      </c>
      <c r="B188" s="121" t="s">
        <v>799</v>
      </c>
      <c r="C188" s="122" t="s">
        <v>800</v>
      </c>
      <c r="D188" s="122" t="s">
        <v>452</v>
      </c>
      <c r="E188" s="122" t="s">
        <v>452</v>
      </c>
      <c r="F188" s="122" t="s">
        <v>452</v>
      </c>
      <c r="G188" s="122" t="s">
        <v>452</v>
      </c>
      <c r="H188" s="122" t="s">
        <v>452</v>
      </c>
      <c r="I188" s="122" t="s">
        <v>452</v>
      </c>
      <c r="J188" s="122" t="s">
        <v>452</v>
      </c>
      <c r="K188" s="122" t="s">
        <v>452</v>
      </c>
      <c r="L188" s="122" t="s">
        <v>452</v>
      </c>
      <c r="M188" s="122" t="s">
        <v>452</v>
      </c>
      <c r="N188" s="122" t="s">
        <v>452</v>
      </c>
      <c r="O188" s="122" t="s">
        <v>452</v>
      </c>
      <c r="P188" s="122" t="s">
        <v>452</v>
      </c>
      <c r="Q188" s="122" t="s">
        <v>452</v>
      </c>
      <c r="R188" s="104"/>
    </row>
    <row r="189" spans="1:18" ht="15.6" x14ac:dyDescent="0.3">
      <c r="A189" s="1" t="str">
        <f t="shared" si="2"/>
        <v>435</v>
      </c>
      <c r="B189" s="121" t="s">
        <v>801</v>
      </c>
      <c r="C189" s="122" t="s">
        <v>802</v>
      </c>
      <c r="D189" s="122" t="s">
        <v>452</v>
      </c>
      <c r="E189" s="122" t="s">
        <v>452</v>
      </c>
      <c r="F189" s="122" t="s">
        <v>452</v>
      </c>
      <c r="G189" s="122" t="s">
        <v>452</v>
      </c>
      <c r="H189" s="122" t="s">
        <v>452</v>
      </c>
      <c r="I189" s="122" t="s">
        <v>452</v>
      </c>
      <c r="J189" s="122" t="s">
        <v>452</v>
      </c>
      <c r="K189" s="122" t="s">
        <v>452</v>
      </c>
      <c r="L189" s="122" t="s">
        <v>452</v>
      </c>
      <c r="M189" s="122" t="s">
        <v>452</v>
      </c>
      <c r="N189" s="122" t="s">
        <v>452</v>
      </c>
      <c r="O189" s="122" t="s">
        <v>452</v>
      </c>
      <c r="P189" s="122" t="s">
        <v>452</v>
      </c>
      <c r="Q189" s="122" t="s">
        <v>452</v>
      </c>
      <c r="R189" s="104"/>
    </row>
    <row r="190" spans="1:18" ht="15.6" x14ac:dyDescent="0.3">
      <c r="A190" s="1" t="str">
        <f t="shared" si="2"/>
        <v>438</v>
      </c>
      <c r="B190" s="121" t="s">
        <v>803</v>
      </c>
      <c r="C190" s="122" t="s">
        <v>804</v>
      </c>
      <c r="D190" s="122" t="s">
        <v>452</v>
      </c>
      <c r="E190" s="122" t="s">
        <v>452</v>
      </c>
      <c r="F190" s="122" t="s">
        <v>452</v>
      </c>
      <c r="G190" s="122" t="s">
        <v>452</v>
      </c>
      <c r="H190" s="122" t="s">
        <v>452</v>
      </c>
      <c r="I190" s="122" t="s">
        <v>452</v>
      </c>
      <c r="J190" s="122" t="s">
        <v>452</v>
      </c>
      <c r="K190" s="122" t="s">
        <v>452</v>
      </c>
      <c r="L190" s="122" t="s">
        <v>452</v>
      </c>
      <c r="M190" s="122" t="s">
        <v>452</v>
      </c>
      <c r="N190" s="122" t="s">
        <v>452</v>
      </c>
      <c r="O190" s="122" t="s">
        <v>452</v>
      </c>
      <c r="P190" s="122" t="s">
        <v>452</v>
      </c>
      <c r="Q190" s="122" t="s">
        <v>452</v>
      </c>
      <c r="R190" s="104"/>
    </row>
    <row r="191" spans="1:18" ht="15.6" x14ac:dyDescent="0.3">
      <c r="A191" s="1" t="str">
        <f t="shared" si="2"/>
        <v>440</v>
      </c>
      <c r="B191" s="121" t="s">
        <v>805</v>
      </c>
      <c r="C191" s="122" t="s">
        <v>806</v>
      </c>
      <c r="D191" s="123">
        <v>107590840.95</v>
      </c>
      <c r="E191" s="123">
        <v>115635130.3</v>
      </c>
      <c r="F191" s="123">
        <v>104960177.61</v>
      </c>
      <c r="G191" s="123">
        <v>98292890.829999998</v>
      </c>
      <c r="H191" s="123">
        <v>103942419.59999999</v>
      </c>
      <c r="I191" s="123">
        <v>119877881.56999999</v>
      </c>
      <c r="J191" s="123">
        <v>146246746.50999999</v>
      </c>
      <c r="K191" s="123">
        <v>156334162.71000001</v>
      </c>
      <c r="L191" s="123">
        <v>154563037.5</v>
      </c>
      <c r="M191" s="123">
        <v>160124176.84999999</v>
      </c>
      <c r="N191" s="123">
        <v>137658692.22999999</v>
      </c>
      <c r="O191" s="123">
        <v>111697787.40000001</v>
      </c>
      <c r="P191" s="123">
        <v>105755702.12</v>
      </c>
      <c r="Q191" s="123">
        <v>1515088805.23</v>
      </c>
      <c r="R191" s="104"/>
    </row>
    <row r="192" spans="1:18" ht="15.6" x14ac:dyDescent="0.3">
      <c r="A192" s="1" t="str">
        <f t="shared" si="2"/>
        <v>442</v>
      </c>
      <c r="B192" s="121" t="s">
        <v>807</v>
      </c>
      <c r="C192" s="122" t="s">
        <v>808</v>
      </c>
      <c r="D192" s="123">
        <v>66541670.259999998</v>
      </c>
      <c r="E192" s="123">
        <v>64901937.469999999</v>
      </c>
      <c r="F192" s="123">
        <v>62051681.060000002</v>
      </c>
      <c r="G192" s="123">
        <v>63029823.149999999</v>
      </c>
      <c r="H192" s="123">
        <v>65849270.759999998</v>
      </c>
      <c r="I192" s="123">
        <v>68789926.409999996</v>
      </c>
      <c r="J192" s="123">
        <v>73380096.730000004</v>
      </c>
      <c r="K192" s="123">
        <v>75749337.659999996</v>
      </c>
      <c r="L192" s="123">
        <v>75587825.459999993</v>
      </c>
      <c r="M192" s="123">
        <v>76124013.650000006</v>
      </c>
      <c r="N192" s="123">
        <v>72581459.640000001</v>
      </c>
      <c r="O192" s="123">
        <v>67550906.409999996</v>
      </c>
      <c r="P192" s="123">
        <v>64914889.68</v>
      </c>
      <c r="Q192" s="123">
        <v>830511168.08000004</v>
      </c>
      <c r="R192" s="104"/>
    </row>
    <row r="193" spans="1:18" ht="15.6" x14ac:dyDescent="0.3">
      <c r="A193" s="1" t="str">
        <f t="shared" si="2"/>
        <v>444</v>
      </c>
      <c r="B193" s="121" t="s">
        <v>809</v>
      </c>
      <c r="C193" s="122" t="s">
        <v>810</v>
      </c>
      <c r="D193" s="122" t="s">
        <v>452</v>
      </c>
      <c r="E193" s="122" t="s">
        <v>452</v>
      </c>
      <c r="F193" s="122" t="s">
        <v>452</v>
      </c>
      <c r="G193" s="122" t="s">
        <v>452</v>
      </c>
      <c r="H193" s="122" t="s">
        <v>452</v>
      </c>
      <c r="I193" s="122" t="s">
        <v>452</v>
      </c>
      <c r="J193" s="122" t="s">
        <v>452</v>
      </c>
      <c r="K193" s="122" t="s">
        <v>452</v>
      </c>
      <c r="L193" s="122" t="s">
        <v>452</v>
      </c>
      <c r="M193" s="122" t="s">
        <v>452</v>
      </c>
      <c r="N193" s="122" t="s">
        <v>452</v>
      </c>
      <c r="O193" s="122" t="s">
        <v>452</v>
      </c>
      <c r="P193" s="122" t="s">
        <v>452</v>
      </c>
      <c r="Q193" s="122" t="s">
        <v>452</v>
      </c>
      <c r="R193" s="104"/>
    </row>
    <row r="194" spans="1:18" ht="15.6" x14ac:dyDescent="0.3">
      <c r="A194" s="1" t="str">
        <f t="shared" si="2"/>
        <v>445</v>
      </c>
      <c r="B194" s="121" t="s">
        <v>811</v>
      </c>
      <c r="C194" s="122" t="s">
        <v>812</v>
      </c>
      <c r="D194" s="123">
        <v>17590091.030000001</v>
      </c>
      <c r="E194" s="123">
        <v>17058712.170000002</v>
      </c>
      <c r="F194" s="123">
        <v>17018558.43</v>
      </c>
      <c r="G194" s="123">
        <v>17026875.34</v>
      </c>
      <c r="H194" s="123">
        <v>17442880.09</v>
      </c>
      <c r="I194" s="123">
        <v>18200717.629999999</v>
      </c>
      <c r="J194" s="123">
        <v>19224846.620000001</v>
      </c>
      <c r="K194" s="123">
        <v>19370545.300000001</v>
      </c>
      <c r="L194" s="123">
        <v>19528540.16</v>
      </c>
      <c r="M194" s="123">
        <v>19789138.050000001</v>
      </c>
      <c r="N194" s="123">
        <v>19302467.390000001</v>
      </c>
      <c r="O194" s="123">
        <v>17886107.530000001</v>
      </c>
      <c r="P194" s="123">
        <v>17290131.699999999</v>
      </c>
      <c r="Q194" s="123">
        <v>219139520.41</v>
      </c>
      <c r="R194" s="104"/>
    </row>
    <row r="195" spans="1:18" ht="15.6" x14ac:dyDescent="0.3">
      <c r="A195" s="1" t="str">
        <f t="shared" si="2"/>
        <v>446</v>
      </c>
      <c r="B195" s="121" t="s">
        <v>813</v>
      </c>
      <c r="C195" s="122" t="s">
        <v>814</v>
      </c>
      <c r="D195" s="122" t="s">
        <v>452</v>
      </c>
      <c r="E195" s="122" t="s">
        <v>452</v>
      </c>
      <c r="F195" s="122" t="s">
        <v>452</v>
      </c>
      <c r="G195" s="122" t="s">
        <v>452</v>
      </c>
      <c r="H195" s="122" t="s">
        <v>452</v>
      </c>
      <c r="I195" s="122" t="s">
        <v>452</v>
      </c>
      <c r="J195" s="122" t="s">
        <v>452</v>
      </c>
      <c r="K195" s="122" t="s">
        <v>452</v>
      </c>
      <c r="L195" s="122" t="s">
        <v>452</v>
      </c>
      <c r="M195" s="122" t="s">
        <v>452</v>
      </c>
      <c r="N195" s="122" t="s">
        <v>452</v>
      </c>
      <c r="O195" s="122" t="s">
        <v>452</v>
      </c>
      <c r="P195" s="122" t="s">
        <v>452</v>
      </c>
      <c r="Q195" s="122" t="s">
        <v>452</v>
      </c>
      <c r="R195" s="104"/>
    </row>
    <row r="196" spans="1:18" ht="15.6" x14ac:dyDescent="0.3">
      <c r="A196" s="1" t="str">
        <f t="shared" si="2"/>
        <v>447</v>
      </c>
      <c r="B196" s="121" t="s">
        <v>815</v>
      </c>
      <c r="C196" s="122" t="s">
        <v>816</v>
      </c>
      <c r="D196" s="123">
        <v>155628</v>
      </c>
      <c r="E196" s="123">
        <v>205661</v>
      </c>
      <c r="F196" s="123">
        <v>218851.8</v>
      </c>
      <c r="G196" s="123">
        <v>186972.4</v>
      </c>
      <c r="H196" s="123">
        <v>134303</v>
      </c>
      <c r="I196" s="123">
        <v>159122.6</v>
      </c>
      <c r="J196" s="123">
        <v>128896</v>
      </c>
      <c r="K196" s="123">
        <v>142855.20000000001</v>
      </c>
      <c r="L196" s="123">
        <v>147508.6</v>
      </c>
      <c r="M196" s="123">
        <v>187863.2</v>
      </c>
      <c r="N196" s="123">
        <v>154279.20000000001</v>
      </c>
      <c r="O196" s="123">
        <v>194695</v>
      </c>
      <c r="P196" s="123">
        <v>164767</v>
      </c>
      <c r="Q196" s="123">
        <v>2025775</v>
      </c>
      <c r="R196" s="104"/>
    </row>
    <row r="197" spans="1:18" ht="15.6" x14ac:dyDescent="0.3">
      <c r="A197" s="1" t="str">
        <f t="shared" si="2"/>
        <v>448</v>
      </c>
      <c r="B197" s="121" t="s">
        <v>817</v>
      </c>
      <c r="C197" s="122" t="s">
        <v>818</v>
      </c>
      <c r="D197" s="122" t="s">
        <v>452</v>
      </c>
      <c r="E197" s="122" t="s">
        <v>452</v>
      </c>
      <c r="F197" s="122" t="s">
        <v>452</v>
      </c>
      <c r="G197" s="122" t="s">
        <v>452</v>
      </c>
      <c r="H197" s="122" t="s">
        <v>452</v>
      </c>
      <c r="I197" s="122" t="s">
        <v>452</v>
      </c>
      <c r="J197" s="122" t="s">
        <v>452</v>
      </c>
      <c r="K197" s="122" t="s">
        <v>452</v>
      </c>
      <c r="L197" s="122" t="s">
        <v>452</v>
      </c>
      <c r="M197" s="122" t="s">
        <v>452</v>
      </c>
      <c r="N197" s="122" t="s">
        <v>452</v>
      </c>
      <c r="O197" s="122" t="s">
        <v>452</v>
      </c>
      <c r="P197" s="122" t="s">
        <v>452</v>
      </c>
      <c r="Q197" s="122" t="s">
        <v>452</v>
      </c>
      <c r="R197" s="104"/>
    </row>
    <row r="198" spans="1:18" ht="15.6" x14ac:dyDescent="0.3">
      <c r="A198" s="1" t="str">
        <f t="shared" si="2"/>
        <v>449</v>
      </c>
      <c r="B198" s="121" t="s">
        <v>819</v>
      </c>
      <c r="C198" s="122" t="s">
        <v>820</v>
      </c>
      <c r="D198" s="122" t="s">
        <v>452</v>
      </c>
      <c r="E198" s="122" t="s">
        <v>452</v>
      </c>
      <c r="F198" s="122" t="s">
        <v>452</v>
      </c>
      <c r="G198" s="122" t="s">
        <v>452</v>
      </c>
      <c r="H198" s="122" t="s">
        <v>452</v>
      </c>
      <c r="I198" s="122" t="s">
        <v>452</v>
      </c>
      <c r="J198" s="122" t="s">
        <v>452</v>
      </c>
      <c r="K198" s="122" t="s">
        <v>452</v>
      </c>
      <c r="L198" s="122" t="s">
        <v>452</v>
      </c>
      <c r="M198" s="122" t="s">
        <v>452</v>
      </c>
      <c r="N198" s="122" t="s">
        <v>452</v>
      </c>
      <c r="O198" s="122" t="s">
        <v>452</v>
      </c>
      <c r="P198" s="122" t="s">
        <v>452</v>
      </c>
      <c r="Q198" s="122" t="s">
        <v>452</v>
      </c>
      <c r="R198" s="104"/>
    </row>
    <row r="199" spans="1:18" ht="15.6" x14ac:dyDescent="0.3">
      <c r="A199" s="1" t="str">
        <f t="shared" si="2"/>
        <v>450</v>
      </c>
      <c r="B199" s="121" t="s">
        <v>821</v>
      </c>
      <c r="C199" s="122" t="s">
        <v>822</v>
      </c>
      <c r="D199" s="122" t="s">
        <v>452</v>
      </c>
      <c r="E199" s="122" t="s">
        <v>452</v>
      </c>
      <c r="F199" s="122" t="s">
        <v>452</v>
      </c>
      <c r="G199" s="122" t="s">
        <v>452</v>
      </c>
      <c r="H199" s="122" t="s">
        <v>452</v>
      </c>
      <c r="I199" s="122" t="s">
        <v>452</v>
      </c>
      <c r="J199" s="122" t="s">
        <v>452</v>
      </c>
      <c r="K199" s="122" t="s">
        <v>452</v>
      </c>
      <c r="L199" s="122" t="s">
        <v>452</v>
      </c>
      <c r="M199" s="122" t="s">
        <v>452</v>
      </c>
      <c r="N199" s="122" t="s">
        <v>452</v>
      </c>
      <c r="O199" s="122" t="s">
        <v>452</v>
      </c>
      <c r="P199" s="122" t="s">
        <v>452</v>
      </c>
      <c r="Q199" s="122" t="s">
        <v>452</v>
      </c>
      <c r="R199" s="104"/>
    </row>
    <row r="200" spans="1:18" ht="15.6" x14ac:dyDescent="0.3">
      <c r="A200" s="1" t="str">
        <f t="shared" si="2"/>
        <v>451</v>
      </c>
      <c r="B200" s="121" t="s">
        <v>823</v>
      </c>
      <c r="C200" s="122" t="s">
        <v>824</v>
      </c>
      <c r="D200" s="123">
        <v>1574011.61</v>
      </c>
      <c r="E200" s="123">
        <v>1786944.68</v>
      </c>
      <c r="F200" s="123">
        <v>1785752.48</v>
      </c>
      <c r="G200" s="123">
        <v>1787284.01</v>
      </c>
      <c r="H200" s="123">
        <v>1787059.02</v>
      </c>
      <c r="I200" s="123">
        <v>1787232.09</v>
      </c>
      <c r="J200" s="123">
        <v>1786438.3</v>
      </c>
      <c r="K200" s="123">
        <v>1787224.88</v>
      </c>
      <c r="L200" s="123">
        <v>1787227.59</v>
      </c>
      <c r="M200" s="123">
        <v>1787316.76</v>
      </c>
      <c r="N200" s="123">
        <v>1787404.91</v>
      </c>
      <c r="O200" s="123">
        <v>1787494.09</v>
      </c>
      <c r="P200" s="123">
        <v>1787585.31</v>
      </c>
      <c r="Q200" s="123">
        <v>21444964.120000001</v>
      </c>
      <c r="R200" s="104"/>
    </row>
    <row r="201" spans="1:18" ht="15.6" x14ac:dyDescent="0.3">
      <c r="A201" s="1" t="str">
        <f t="shared" si="2"/>
        <v>453</v>
      </c>
      <c r="B201" s="121" t="s">
        <v>825</v>
      </c>
      <c r="C201" s="122" t="s">
        <v>826</v>
      </c>
      <c r="D201" s="122" t="s">
        <v>452</v>
      </c>
      <c r="E201" s="122" t="s">
        <v>452</v>
      </c>
      <c r="F201" s="122" t="s">
        <v>452</v>
      </c>
      <c r="G201" s="122" t="s">
        <v>452</v>
      </c>
      <c r="H201" s="122" t="s">
        <v>452</v>
      </c>
      <c r="I201" s="122" t="s">
        <v>452</v>
      </c>
      <c r="J201" s="122" t="s">
        <v>452</v>
      </c>
      <c r="K201" s="122" t="s">
        <v>452</v>
      </c>
      <c r="L201" s="122" t="s">
        <v>452</v>
      </c>
      <c r="M201" s="122" t="s">
        <v>452</v>
      </c>
      <c r="N201" s="122" t="s">
        <v>452</v>
      </c>
      <c r="O201" s="122" t="s">
        <v>452</v>
      </c>
      <c r="P201" s="122" t="s">
        <v>452</v>
      </c>
      <c r="Q201" s="122" t="s">
        <v>452</v>
      </c>
      <c r="R201" s="104"/>
    </row>
    <row r="202" spans="1:18" ht="15.6" x14ac:dyDescent="0.3">
      <c r="A202" s="1" t="str">
        <f t="shared" si="2"/>
        <v>454</v>
      </c>
      <c r="B202" s="121" t="s">
        <v>827</v>
      </c>
      <c r="C202" s="122" t="s">
        <v>828</v>
      </c>
      <c r="D202" s="123">
        <v>1232452.8400000001</v>
      </c>
      <c r="E202" s="123">
        <v>1233333.75</v>
      </c>
      <c r="F202" s="123">
        <v>1638474.85</v>
      </c>
      <c r="G202" s="123">
        <v>1222579.28</v>
      </c>
      <c r="H202" s="123">
        <v>1241948.24</v>
      </c>
      <c r="I202" s="123">
        <v>1203849.1000000001</v>
      </c>
      <c r="J202" s="123">
        <v>1205771.18</v>
      </c>
      <c r="K202" s="123">
        <v>1209470.73</v>
      </c>
      <c r="L202" s="123">
        <v>1288556.82</v>
      </c>
      <c r="M202" s="123">
        <v>1218860.73</v>
      </c>
      <c r="N202" s="123">
        <v>1237661.45</v>
      </c>
      <c r="O202" s="123">
        <v>1222498.98</v>
      </c>
      <c r="P202" s="123">
        <v>1232452.8600000001</v>
      </c>
      <c r="Q202" s="123">
        <v>15155457.98</v>
      </c>
      <c r="R202" s="104"/>
    </row>
    <row r="203" spans="1:18" ht="15.6" x14ac:dyDescent="0.3">
      <c r="A203" s="1" t="str">
        <f t="shared" si="2"/>
        <v>455</v>
      </c>
      <c r="B203" s="121" t="s">
        <v>829</v>
      </c>
      <c r="C203" s="122" t="s">
        <v>830</v>
      </c>
      <c r="D203" s="122" t="s">
        <v>452</v>
      </c>
      <c r="E203" s="122" t="s">
        <v>452</v>
      </c>
      <c r="F203" s="122" t="s">
        <v>452</v>
      </c>
      <c r="G203" s="122" t="s">
        <v>452</v>
      </c>
      <c r="H203" s="122" t="s">
        <v>452</v>
      </c>
      <c r="I203" s="122" t="s">
        <v>452</v>
      </c>
      <c r="J203" s="122" t="s">
        <v>452</v>
      </c>
      <c r="K203" s="122" t="s">
        <v>452</v>
      </c>
      <c r="L203" s="122" t="s">
        <v>452</v>
      </c>
      <c r="M203" s="122" t="s">
        <v>452</v>
      </c>
      <c r="N203" s="122" t="s">
        <v>452</v>
      </c>
      <c r="O203" s="122" t="s">
        <v>452</v>
      </c>
      <c r="P203" s="122" t="s">
        <v>452</v>
      </c>
      <c r="Q203" s="122" t="s">
        <v>452</v>
      </c>
      <c r="R203" s="104"/>
    </row>
    <row r="204" spans="1:18" ht="15.6" x14ac:dyDescent="0.3">
      <c r="A204" s="1" t="str">
        <f t="shared" ref="A204:A267" si="3">LEFT(RIGHT(B204,6),3)</f>
        <v>456</v>
      </c>
      <c r="B204" s="121" t="s">
        <v>831</v>
      </c>
      <c r="C204" s="122" t="s">
        <v>832</v>
      </c>
      <c r="D204" s="123">
        <v>1254156.1000000001</v>
      </c>
      <c r="E204" s="123">
        <v>-2090400.08</v>
      </c>
      <c r="F204" s="123">
        <v>-4758594.6900000004</v>
      </c>
      <c r="G204" s="123">
        <v>4930429.28</v>
      </c>
      <c r="H204" s="123">
        <v>4819808.2699999996</v>
      </c>
      <c r="I204" s="123">
        <v>10549603.25</v>
      </c>
      <c r="J204" s="123">
        <v>3915868.98</v>
      </c>
      <c r="K204" s="123">
        <v>2700080.55</v>
      </c>
      <c r="L204" s="123">
        <v>4971986.8099999996</v>
      </c>
      <c r="M204" s="123">
        <v>-8777033.3300000001</v>
      </c>
      <c r="N204" s="123">
        <v>-4658442.58</v>
      </c>
      <c r="O204" s="123">
        <v>-8937044.6500000004</v>
      </c>
      <c r="P204" s="123">
        <v>869482.12</v>
      </c>
      <c r="Q204" s="123">
        <v>3535743.92</v>
      </c>
      <c r="R204" s="104"/>
    </row>
    <row r="205" spans="1:18" ht="15.6" x14ac:dyDescent="0.3">
      <c r="A205" s="1" t="str">
        <f t="shared" si="3"/>
        <v>456</v>
      </c>
      <c r="B205" s="121" t="s">
        <v>833</v>
      </c>
      <c r="C205" s="122" t="s">
        <v>834</v>
      </c>
      <c r="D205" s="123">
        <v>715644.95</v>
      </c>
      <c r="E205" s="123">
        <v>715644.95</v>
      </c>
      <c r="F205" s="123">
        <v>715644.95</v>
      </c>
      <c r="G205" s="123">
        <v>115644.95</v>
      </c>
      <c r="H205" s="123">
        <v>715644.95</v>
      </c>
      <c r="I205" s="123">
        <v>715644.95</v>
      </c>
      <c r="J205" s="123">
        <v>679467.75</v>
      </c>
      <c r="K205" s="123">
        <v>679467.75</v>
      </c>
      <c r="L205" s="123">
        <v>679467.75</v>
      </c>
      <c r="M205" s="123">
        <v>679467.75</v>
      </c>
      <c r="N205" s="123">
        <v>715644.95</v>
      </c>
      <c r="O205" s="123">
        <v>715644.95</v>
      </c>
      <c r="P205" s="123">
        <v>715644.95</v>
      </c>
      <c r="Q205" s="123">
        <v>7843030.5800000001</v>
      </c>
      <c r="R205" s="104"/>
    </row>
    <row r="206" spans="1:18" ht="15.6" x14ac:dyDescent="0.3">
      <c r="A206" s="1" t="str">
        <f t="shared" si="3"/>
        <v>457</v>
      </c>
      <c r="B206" s="121" t="s">
        <v>835</v>
      </c>
      <c r="C206" s="122" t="s">
        <v>836</v>
      </c>
      <c r="D206" s="122" t="s">
        <v>452</v>
      </c>
      <c r="E206" s="122" t="s">
        <v>452</v>
      </c>
      <c r="F206" s="122" t="s">
        <v>452</v>
      </c>
      <c r="G206" s="122" t="s">
        <v>452</v>
      </c>
      <c r="H206" s="122" t="s">
        <v>452</v>
      </c>
      <c r="I206" s="122" t="s">
        <v>452</v>
      </c>
      <c r="J206" s="122" t="s">
        <v>452</v>
      </c>
      <c r="K206" s="122" t="s">
        <v>452</v>
      </c>
      <c r="L206" s="122" t="s">
        <v>452</v>
      </c>
      <c r="M206" s="122" t="s">
        <v>452</v>
      </c>
      <c r="N206" s="122" t="s">
        <v>452</v>
      </c>
      <c r="O206" s="122" t="s">
        <v>452</v>
      </c>
      <c r="P206" s="122" t="s">
        <v>452</v>
      </c>
      <c r="Q206" s="122" t="s">
        <v>452</v>
      </c>
      <c r="R206" s="104"/>
    </row>
    <row r="207" spans="1:18" ht="15.6" x14ac:dyDescent="0.3">
      <c r="A207" s="1" t="str">
        <f t="shared" si="3"/>
        <v>457</v>
      </c>
      <c r="B207" s="121" t="s">
        <v>837</v>
      </c>
      <c r="C207" s="122" t="s">
        <v>838</v>
      </c>
      <c r="D207" s="122" t="s">
        <v>452</v>
      </c>
      <c r="E207" s="122" t="s">
        <v>452</v>
      </c>
      <c r="F207" s="122" t="s">
        <v>452</v>
      </c>
      <c r="G207" s="122" t="s">
        <v>452</v>
      </c>
      <c r="H207" s="122" t="s">
        <v>452</v>
      </c>
      <c r="I207" s="122" t="s">
        <v>452</v>
      </c>
      <c r="J207" s="122" t="s">
        <v>452</v>
      </c>
      <c r="K207" s="122" t="s">
        <v>452</v>
      </c>
      <c r="L207" s="122" t="s">
        <v>452</v>
      </c>
      <c r="M207" s="122" t="s">
        <v>452</v>
      </c>
      <c r="N207" s="122" t="s">
        <v>452</v>
      </c>
      <c r="O207" s="122" t="s">
        <v>452</v>
      </c>
      <c r="P207" s="122" t="s">
        <v>452</v>
      </c>
      <c r="Q207" s="122" t="s">
        <v>452</v>
      </c>
      <c r="R207" s="104"/>
    </row>
    <row r="208" spans="1:18" ht="15.6" x14ac:dyDescent="0.3">
      <c r="A208" s="1" t="str">
        <f t="shared" si="3"/>
        <v>458</v>
      </c>
      <c r="B208" s="121" t="s">
        <v>839</v>
      </c>
      <c r="C208" s="122" t="s">
        <v>840</v>
      </c>
      <c r="D208" s="122" t="s">
        <v>452</v>
      </c>
      <c r="E208" s="122" t="s">
        <v>452</v>
      </c>
      <c r="F208" s="122" t="s">
        <v>452</v>
      </c>
      <c r="G208" s="122" t="s">
        <v>452</v>
      </c>
      <c r="H208" s="122" t="s">
        <v>452</v>
      </c>
      <c r="I208" s="122" t="s">
        <v>452</v>
      </c>
      <c r="J208" s="122" t="s">
        <v>452</v>
      </c>
      <c r="K208" s="122" t="s">
        <v>452</v>
      </c>
      <c r="L208" s="122" t="s">
        <v>452</v>
      </c>
      <c r="M208" s="122" t="s">
        <v>452</v>
      </c>
      <c r="N208" s="122" t="s">
        <v>452</v>
      </c>
      <c r="O208" s="122" t="s">
        <v>452</v>
      </c>
      <c r="P208" s="122" t="s">
        <v>452</v>
      </c>
      <c r="Q208" s="122" t="s">
        <v>452</v>
      </c>
      <c r="R208" s="104"/>
    </row>
    <row r="209" spans="1:18" ht="15.6" x14ac:dyDescent="0.3">
      <c r="A209" s="1" t="str">
        <f t="shared" si="3"/>
        <v>480</v>
      </c>
      <c r="B209" s="121" t="s">
        <v>841</v>
      </c>
      <c r="C209" s="122" t="s">
        <v>842</v>
      </c>
      <c r="D209" s="122" t="s">
        <v>452</v>
      </c>
      <c r="E209" s="122" t="s">
        <v>452</v>
      </c>
      <c r="F209" s="122" t="s">
        <v>452</v>
      </c>
      <c r="G209" s="122" t="s">
        <v>452</v>
      </c>
      <c r="H209" s="122" t="s">
        <v>452</v>
      </c>
      <c r="I209" s="122" t="s">
        <v>452</v>
      </c>
      <c r="J209" s="122" t="s">
        <v>452</v>
      </c>
      <c r="K209" s="122" t="s">
        <v>452</v>
      </c>
      <c r="L209" s="122" t="s">
        <v>452</v>
      </c>
      <c r="M209" s="122" t="s">
        <v>452</v>
      </c>
      <c r="N209" s="122" t="s">
        <v>452</v>
      </c>
      <c r="O209" s="122" t="s">
        <v>452</v>
      </c>
      <c r="P209" s="122" t="s">
        <v>452</v>
      </c>
      <c r="Q209" s="122" t="s">
        <v>452</v>
      </c>
      <c r="R209" s="104"/>
    </row>
    <row r="210" spans="1:18" ht="15.6" x14ac:dyDescent="0.3">
      <c r="A210" s="1" t="str">
        <f t="shared" si="3"/>
        <v>481</v>
      </c>
      <c r="B210" s="121" t="s">
        <v>843</v>
      </c>
      <c r="C210" s="122" t="s">
        <v>844</v>
      </c>
      <c r="D210" s="122" t="s">
        <v>452</v>
      </c>
      <c r="E210" s="122" t="s">
        <v>452</v>
      </c>
      <c r="F210" s="122" t="s">
        <v>452</v>
      </c>
      <c r="G210" s="122" t="s">
        <v>452</v>
      </c>
      <c r="H210" s="122" t="s">
        <v>452</v>
      </c>
      <c r="I210" s="122" t="s">
        <v>452</v>
      </c>
      <c r="J210" s="122" t="s">
        <v>452</v>
      </c>
      <c r="K210" s="122" t="s">
        <v>452</v>
      </c>
      <c r="L210" s="122" t="s">
        <v>452</v>
      </c>
      <c r="M210" s="122" t="s">
        <v>452</v>
      </c>
      <c r="N210" s="122" t="s">
        <v>452</v>
      </c>
      <c r="O210" s="122" t="s">
        <v>452</v>
      </c>
      <c r="P210" s="122" t="s">
        <v>452</v>
      </c>
      <c r="Q210" s="122" t="s">
        <v>452</v>
      </c>
      <c r="R210" s="104"/>
    </row>
    <row r="211" spans="1:18" ht="15.6" x14ac:dyDescent="0.3">
      <c r="A211" s="1" t="str">
        <f t="shared" si="3"/>
        <v>482</v>
      </c>
      <c r="B211" s="121" t="s">
        <v>845</v>
      </c>
      <c r="C211" s="122" t="s">
        <v>846</v>
      </c>
      <c r="D211" s="122" t="s">
        <v>452</v>
      </c>
      <c r="E211" s="122" t="s">
        <v>452</v>
      </c>
      <c r="F211" s="122" t="s">
        <v>452</v>
      </c>
      <c r="G211" s="122" t="s">
        <v>452</v>
      </c>
      <c r="H211" s="122" t="s">
        <v>452</v>
      </c>
      <c r="I211" s="122" t="s">
        <v>452</v>
      </c>
      <c r="J211" s="122" t="s">
        <v>452</v>
      </c>
      <c r="K211" s="122" t="s">
        <v>452</v>
      </c>
      <c r="L211" s="122" t="s">
        <v>452</v>
      </c>
      <c r="M211" s="122" t="s">
        <v>452</v>
      </c>
      <c r="N211" s="122" t="s">
        <v>452</v>
      </c>
      <c r="O211" s="122" t="s">
        <v>452</v>
      </c>
      <c r="P211" s="122" t="s">
        <v>452</v>
      </c>
      <c r="Q211" s="122" t="s">
        <v>452</v>
      </c>
      <c r="R211" s="104"/>
    </row>
    <row r="212" spans="1:18" ht="15.6" x14ac:dyDescent="0.3">
      <c r="A212" s="1" t="str">
        <f t="shared" si="3"/>
        <v>483</v>
      </c>
      <c r="B212" s="121" t="s">
        <v>847</v>
      </c>
      <c r="C212" s="122" t="s">
        <v>848</v>
      </c>
      <c r="D212" s="122" t="s">
        <v>452</v>
      </c>
      <c r="E212" s="122" t="s">
        <v>452</v>
      </c>
      <c r="F212" s="122" t="s">
        <v>452</v>
      </c>
      <c r="G212" s="122" t="s">
        <v>452</v>
      </c>
      <c r="H212" s="122" t="s">
        <v>452</v>
      </c>
      <c r="I212" s="122" t="s">
        <v>452</v>
      </c>
      <c r="J212" s="122" t="s">
        <v>452</v>
      </c>
      <c r="K212" s="122" t="s">
        <v>452</v>
      </c>
      <c r="L212" s="122" t="s">
        <v>452</v>
      </c>
      <c r="M212" s="122" t="s">
        <v>452</v>
      </c>
      <c r="N212" s="122" t="s">
        <v>452</v>
      </c>
      <c r="O212" s="122" t="s">
        <v>452</v>
      </c>
      <c r="P212" s="122" t="s">
        <v>452</v>
      </c>
      <c r="Q212" s="122" t="s">
        <v>452</v>
      </c>
      <c r="R212" s="104"/>
    </row>
    <row r="213" spans="1:18" ht="15.6" x14ac:dyDescent="0.3">
      <c r="A213" s="1" t="str">
        <f t="shared" si="3"/>
        <v>484</v>
      </c>
      <c r="B213" s="121" t="s">
        <v>849</v>
      </c>
      <c r="C213" s="122" t="s">
        <v>850</v>
      </c>
      <c r="D213" s="122" t="s">
        <v>452</v>
      </c>
      <c r="E213" s="122" t="s">
        <v>452</v>
      </c>
      <c r="F213" s="122" t="s">
        <v>452</v>
      </c>
      <c r="G213" s="122" t="s">
        <v>452</v>
      </c>
      <c r="H213" s="122" t="s">
        <v>452</v>
      </c>
      <c r="I213" s="122" t="s">
        <v>452</v>
      </c>
      <c r="J213" s="122" t="s">
        <v>452</v>
      </c>
      <c r="K213" s="122" t="s">
        <v>452</v>
      </c>
      <c r="L213" s="122" t="s">
        <v>452</v>
      </c>
      <c r="M213" s="122" t="s">
        <v>452</v>
      </c>
      <c r="N213" s="122" t="s">
        <v>452</v>
      </c>
      <c r="O213" s="122" t="s">
        <v>452</v>
      </c>
      <c r="P213" s="122" t="s">
        <v>452</v>
      </c>
      <c r="Q213" s="122" t="s">
        <v>452</v>
      </c>
      <c r="R213" s="104"/>
    </row>
    <row r="214" spans="1:18" ht="15.6" x14ac:dyDescent="0.3">
      <c r="A214" s="1" t="str">
        <f t="shared" si="3"/>
        <v>485</v>
      </c>
      <c r="B214" s="121" t="s">
        <v>851</v>
      </c>
      <c r="C214" s="122" t="s">
        <v>852</v>
      </c>
      <c r="D214" s="122" t="s">
        <v>452</v>
      </c>
      <c r="E214" s="122" t="s">
        <v>452</v>
      </c>
      <c r="F214" s="122" t="s">
        <v>452</v>
      </c>
      <c r="G214" s="122" t="s">
        <v>452</v>
      </c>
      <c r="H214" s="122" t="s">
        <v>452</v>
      </c>
      <c r="I214" s="122" t="s">
        <v>452</v>
      </c>
      <c r="J214" s="122" t="s">
        <v>452</v>
      </c>
      <c r="K214" s="122" t="s">
        <v>452</v>
      </c>
      <c r="L214" s="122" t="s">
        <v>452</v>
      </c>
      <c r="M214" s="122" t="s">
        <v>452</v>
      </c>
      <c r="N214" s="122" t="s">
        <v>452</v>
      </c>
      <c r="O214" s="122" t="s">
        <v>452</v>
      </c>
      <c r="P214" s="122" t="s">
        <v>452</v>
      </c>
      <c r="Q214" s="122" t="s">
        <v>452</v>
      </c>
      <c r="R214" s="104"/>
    </row>
    <row r="215" spans="1:18" ht="15.6" x14ac:dyDescent="0.3">
      <c r="A215" s="1" t="str">
        <f t="shared" si="3"/>
        <v>487</v>
      </c>
      <c r="B215" s="121" t="s">
        <v>853</v>
      </c>
      <c r="C215" s="122" t="s">
        <v>854</v>
      </c>
      <c r="D215" s="122" t="s">
        <v>452</v>
      </c>
      <c r="E215" s="122" t="s">
        <v>452</v>
      </c>
      <c r="F215" s="122" t="s">
        <v>452</v>
      </c>
      <c r="G215" s="122" t="s">
        <v>452</v>
      </c>
      <c r="H215" s="122" t="s">
        <v>452</v>
      </c>
      <c r="I215" s="122" t="s">
        <v>452</v>
      </c>
      <c r="J215" s="122" t="s">
        <v>452</v>
      </c>
      <c r="K215" s="122" t="s">
        <v>452</v>
      </c>
      <c r="L215" s="122" t="s">
        <v>452</v>
      </c>
      <c r="M215" s="122" t="s">
        <v>452</v>
      </c>
      <c r="N215" s="122" t="s">
        <v>452</v>
      </c>
      <c r="O215" s="122" t="s">
        <v>452</v>
      </c>
      <c r="P215" s="122" t="s">
        <v>452</v>
      </c>
      <c r="Q215" s="122" t="s">
        <v>452</v>
      </c>
      <c r="R215" s="104"/>
    </row>
    <row r="216" spans="1:18" ht="15.6" x14ac:dyDescent="0.3">
      <c r="A216" s="1" t="str">
        <f t="shared" si="3"/>
        <v>488</v>
      </c>
      <c r="B216" s="121" t="s">
        <v>855</v>
      </c>
      <c r="C216" s="122" t="s">
        <v>856</v>
      </c>
      <c r="D216" s="122" t="s">
        <v>452</v>
      </c>
      <c r="E216" s="122" t="s">
        <v>452</v>
      </c>
      <c r="F216" s="122" t="s">
        <v>452</v>
      </c>
      <c r="G216" s="122" t="s">
        <v>452</v>
      </c>
      <c r="H216" s="122" t="s">
        <v>452</v>
      </c>
      <c r="I216" s="122" t="s">
        <v>452</v>
      </c>
      <c r="J216" s="122" t="s">
        <v>452</v>
      </c>
      <c r="K216" s="122" t="s">
        <v>452</v>
      </c>
      <c r="L216" s="122" t="s">
        <v>452</v>
      </c>
      <c r="M216" s="122" t="s">
        <v>452</v>
      </c>
      <c r="N216" s="122" t="s">
        <v>452</v>
      </c>
      <c r="O216" s="122" t="s">
        <v>452</v>
      </c>
      <c r="P216" s="122" t="s">
        <v>452</v>
      </c>
      <c r="Q216" s="122" t="s">
        <v>452</v>
      </c>
      <c r="R216" s="104"/>
    </row>
    <row r="217" spans="1:18" ht="15.6" x14ac:dyDescent="0.3">
      <c r="A217" s="1" t="str">
        <f t="shared" si="3"/>
        <v>489</v>
      </c>
      <c r="B217" s="121" t="s">
        <v>857</v>
      </c>
      <c r="C217" s="122" t="s">
        <v>858</v>
      </c>
      <c r="D217" s="122" t="s">
        <v>452</v>
      </c>
      <c r="E217" s="122" t="s">
        <v>452</v>
      </c>
      <c r="F217" s="122" t="s">
        <v>452</v>
      </c>
      <c r="G217" s="122" t="s">
        <v>452</v>
      </c>
      <c r="H217" s="122" t="s">
        <v>452</v>
      </c>
      <c r="I217" s="122" t="s">
        <v>452</v>
      </c>
      <c r="J217" s="122" t="s">
        <v>452</v>
      </c>
      <c r="K217" s="122" t="s">
        <v>452</v>
      </c>
      <c r="L217" s="122" t="s">
        <v>452</v>
      </c>
      <c r="M217" s="122" t="s">
        <v>452</v>
      </c>
      <c r="N217" s="122" t="s">
        <v>452</v>
      </c>
      <c r="O217" s="122" t="s">
        <v>452</v>
      </c>
      <c r="P217" s="122" t="s">
        <v>452</v>
      </c>
      <c r="Q217" s="122" t="s">
        <v>452</v>
      </c>
      <c r="R217" s="104"/>
    </row>
    <row r="218" spans="1:18" ht="15.6" x14ac:dyDescent="0.3">
      <c r="A218" s="1" t="str">
        <f t="shared" si="3"/>
        <v>489</v>
      </c>
      <c r="B218" s="121" t="s">
        <v>859</v>
      </c>
      <c r="C218" s="122" t="s">
        <v>860</v>
      </c>
      <c r="D218" s="122" t="s">
        <v>452</v>
      </c>
      <c r="E218" s="122" t="s">
        <v>452</v>
      </c>
      <c r="F218" s="122" t="s">
        <v>452</v>
      </c>
      <c r="G218" s="122" t="s">
        <v>452</v>
      </c>
      <c r="H218" s="122" t="s">
        <v>452</v>
      </c>
      <c r="I218" s="122" t="s">
        <v>452</v>
      </c>
      <c r="J218" s="122" t="s">
        <v>452</v>
      </c>
      <c r="K218" s="122" t="s">
        <v>452</v>
      </c>
      <c r="L218" s="122" t="s">
        <v>452</v>
      </c>
      <c r="M218" s="122" t="s">
        <v>452</v>
      </c>
      <c r="N218" s="122" t="s">
        <v>452</v>
      </c>
      <c r="O218" s="122" t="s">
        <v>452</v>
      </c>
      <c r="P218" s="122" t="s">
        <v>452</v>
      </c>
      <c r="Q218" s="122" t="s">
        <v>452</v>
      </c>
      <c r="R218" s="104"/>
    </row>
    <row r="219" spans="1:18" ht="15.6" x14ac:dyDescent="0.3">
      <c r="A219" s="1" t="str">
        <f t="shared" si="3"/>
        <v>489</v>
      </c>
      <c r="B219" s="121" t="s">
        <v>861</v>
      </c>
      <c r="C219" s="122" t="s">
        <v>862</v>
      </c>
      <c r="D219" s="122" t="s">
        <v>452</v>
      </c>
      <c r="E219" s="122" t="s">
        <v>452</v>
      </c>
      <c r="F219" s="122" t="s">
        <v>452</v>
      </c>
      <c r="G219" s="122" t="s">
        <v>452</v>
      </c>
      <c r="H219" s="122" t="s">
        <v>452</v>
      </c>
      <c r="I219" s="122" t="s">
        <v>452</v>
      </c>
      <c r="J219" s="122" t="s">
        <v>452</v>
      </c>
      <c r="K219" s="122" t="s">
        <v>452</v>
      </c>
      <c r="L219" s="122" t="s">
        <v>452</v>
      </c>
      <c r="M219" s="122" t="s">
        <v>452</v>
      </c>
      <c r="N219" s="122" t="s">
        <v>452</v>
      </c>
      <c r="O219" s="122" t="s">
        <v>452</v>
      </c>
      <c r="P219" s="122" t="s">
        <v>452</v>
      </c>
      <c r="Q219" s="122" t="s">
        <v>452</v>
      </c>
      <c r="R219" s="104"/>
    </row>
    <row r="220" spans="1:18" ht="15.6" x14ac:dyDescent="0.3">
      <c r="A220" s="1" t="str">
        <f t="shared" si="3"/>
        <v>489</v>
      </c>
      <c r="B220" s="121" t="s">
        <v>863</v>
      </c>
      <c r="C220" s="122" t="s">
        <v>864</v>
      </c>
      <c r="D220" s="122" t="s">
        <v>452</v>
      </c>
      <c r="E220" s="122" t="s">
        <v>452</v>
      </c>
      <c r="F220" s="122" t="s">
        <v>452</v>
      </c>
      <c r="G220" s="122" t="s">
        <v>452</v>
      </c>
      <c r="H220" s="122" t="s">
        <v>452</v>
      </c>
      <c r="I220" s="122" t="s">
        <v>452</v>
      </c>
      <c r="J220" s="122" t="s">
        <v>452</v>
      </c>
      <c r="K220" s="122" t="s">
        <v>452</v>
      </c>
      <c r="L220" s="122" t="s">
        <v>452</v>
      </c>
      <c r="M220" s="122" t="s">
        <v>452</v>
      </c>
      <c r="N220" s="122" t="s">
        <v>452</v>
      </c>
      <c r="O220" s="122" t="s">
        <v>452</v>
      </c>
      <c r="P220" s="122" t="s">
        <v>452</v>
      </c>
      <c r="Q220" s="122" t="s">
        <v>452</v>
      </c>
      <c r="R220" s="104"/>
    </row>
    <row r="221" spans="1:18" ht="15.6" x14ac:dyDescent="0.3">
      <c r="A221" s="1" t="str">
        <f t="shared" si="3"/>
        <v>490</v>
      </c>
      <c r="B221" s="121" t="s">
        <v>865</v>
      </c>
      <c r="C221" s="122" t="s">
        <v>866</v>
      </c>
      <c r="D221" s="122" t="s">
        <v>452</v>
      </c>
      <c r="E221" s="122" t="s">
        <v>452</v>
      </c>
      <c r="F221" s="122" t="s">
        <v>452</v>
      </c>
      <c r="G221" s="122" t="s">
        <v>452</v>
      </c>
      <c r="H221" s="122" t="s">
        <v>452</v>
      </c>
      <c r="I221" s="122" t="s">
        <v>452</v>
      </c>
      <c r="J221" s="122" t="s">
        <v>452</v>
      </c>
      <c r="K221" s="122" t="s">
        <v>452</v>
      </c>
      <c r="L221" s="122" t="s">
        <v>452</v>
      </c>
      <c r="M221" s="122" t="s">
        <v>452</v>
      </c>
      <c r="N221" s="122" t="s">
        <v>452</v>
      </c>
      <c r="O221" s="122" t="s">
        <v>452</v>
      </c>
      <c r="P221" s="122" t="s">
        <v>452</v>
      </c>
      <c r="Q221" s="122" t="s">
        <v>452</v>
      </c>
      <c r="R221" s="104"/>
    </row>
    <row r="222" spans="1:18" ht="15.6" x14ac:dyDescent="0.3">
      <c r="A222" s="1" t="str">
        <f t="shared" si="3"/>
        <v>491</v>
      </c>
      <c r="B222" s="121" t="s">
        <v>867</v>
      </c>
      <c r="C222" s="122" t="s">
        <v>868</v>
      </c>
      <c r="D222" s="122" t="s">
        <v>452</v>
      </c>
      <c r="E222" s="122" t="s">
        <v>452</v>
      </c>
      <c r="F222" s="122" t="s">
        <v>452</v>
      </c>
      <c r="G222" s="122" t="s">
        <v>452</v>
      </c>
      <c r="H222" s="122" t="s">
        <v>452</v>
      </c>
      <c r="I222" s="122" t="s">
        <v>452</v>
      </c>
      <c r="J222" s="122" t="s">
        <v>452</v>
      </c>
      <c r="K222" s="122" t="s">
        <v>452</v>
      </c>
      <c r="L222" s="122" t="s">
        <v>452</v>
      </c>
      <c r="M222" s="122" t="s">
        <v>452</v>
      </c>
      <c r="N222" s="122" t="s">
        <v>452</v>
      </c>
      <c r="O222" s="122" t="s">
        <v>452</v>
      </c>
      <c r="P222" s="122" t="s">
        <v>452</v>
      </c>
      <c r="Q222" s="122" t="s">
        <v>452</v>
      </c>
      <c r="R222" s="104"/>
    </row>
    <row r="223" spans="1:18" ht="15.6" x14ac:dyDescent="0.3">
      <c r="A223" s="1" t="str">
        <f t="shared" si="3"/>
        <v>492</v>
      </c>
      <c r="B223" s="121" t="s">
        <v>869</v>
      </c>
      <c r="C223" s="122" t="s">
        <v>870</v>
      </c>
      <c r="D223" s="122" t="s">
        <v>452</v>
      </c>
      <c r="E223" s="122" t="s">
        <v>452</v>
      </c>
      <c r="F223" s="122" t="s">
        <v>452</v>
      </c>
      <c r="G223" s="122" t="s">
        <v>452</v>
      </c>
      <c r="H223" s="122" t="s">
        <v>452</v>
      </c>
      <c r="I223" s="122" t="s">
        <v>452</v>
      </c>
      <c r="J223" s="122" t="s">
        <v>452</v>
      </c>
      <c r="K223" s="122" t="s">
        <v>452</v>
      </c>
      <c r="L223" s="122" t="s">
        <v>452</v>
      </c>
      <c r="M223" s="122" t="s">
        <v>452</v>
      </c>
      <c r="N223" s="122" t="s">
        <v>452</v>
      </c>
      <c r="O223" s="122" t="s">
        <v>452</v>
      </c>
      <c r="P223" s="122" t="s">
        <v>452</v>
      </c>
      <c r="Q223" s="122" t="s">
        <v>452</v>
      </c>
      <c r="R223" s="104"/>
    </row>
    <row r="224" spans="1:18" ht="15.6" x14ac:dyDescent="0.3">
      <c r="A224" s="1" t="str">
        <f t="shared" si="3"/>
        <v>493</v>
      </c>
      <c r="B224" s="121" t="s">
        <v>871</v>
      </c>
      <c r="C224" s="122" t="s">
        <v>872</v>
      </c>
      <c r="D224" s="122" t="s">
        <v>452</v>
      </c>
      <c r="E224" s="122" t="s">
        <v>452</v>
      </c>
      <c r="F224" s="122" t="s">
        <v>452</v>
      </c>
      <c r="G224" s="122" t="s">
        <v>452</v>
      </c>
      <c r="H224" s="122" t="s">
        <v>452</v>
      </c>
      <c r="I224" s="122" t="s">
        <v>452</v>
      </c>
      <c r="J224" s="122" t="s">
        <v>452</v>
      </c>
      <c r="K224" s="122" t="s">
        <v>452</v>
      </c>
      <c r="L224" s="122" t="s">
        <v>452</v>
      </c>
      <c r="M224" s="122" t="s">
        <v>452</v>
      </c>
      <c r="N224" s="122" t="s">
        <v>452</v>
      </c>
      <c r="O224" s="122" t="s">
        <v>452</v>
      </c>
      <c r="P224" s="122" t="s">
        <v>452</v>
      </c>
      <c r="Q224" s="122" t="s">
        <v>452</v>
      </c>
      <c r="R224" s="104"/>
    </row>
    <row r="225" spans="1:18" ht="15.6" x14ac:dyDescent="0.3">
      <c r="A225" s="1" t="str">
        <f t="shared" si="3"/>
        <v>494</v>
      </c>
      <c r="B225" s="121" t="s">
        <v>873</v>
      </c>
      <c r="C225" s="122" t="s">
        <v>874</v>
      </c>
      <c r="D225" s="122" t="s">
        <v>452</v>
      </c>
      <c r="E225" s="122" t="s">
        <v>452</v>
      </c>
      <c r="F225" s="122" t="s">
        <v>452</v>
      </c>
      <c r="G225" s="122" t="s">
        <v>452</v>
      </c>
      <c r="H225" s="122" t="s">
        <v>452</v>
      </c>
      <c r="I225" s="122" t="s">
        <v>452</v>
      </c>
      <c r="J225" s="122" t="s">
        <v>452</v>
      </c>
      <c r="K225" s="122" t="s">
        <v>452</v>
      </c>
      <c r="L225" s="122" t="s">
        <v>452</v>
      </c>
      <c r="M225" s="122" t="s">
        <v>452</v>
      </c>
      <c r="N225" s="122" t="s">
        <v>452</v>
      </c>
      <c r="O225" s="122" t="s">
        <v>452</v>
      </c>
      <c r="P225" s="122" t="s">
        <v>452</v>
      </c>
      <c r="Q225" s="122" t="s">
        <v>452</v>
      </c>
      <c r="R225" s="104"/>
    </row>
    <row r="226" spans="1:18" ht="15.6" x14ac:dyDescent="0.3">
      <c r="A226" s="1" t="str">
        <f t="shared" si="3"/>
        <v>495</v>
      </c>
      <c r="B226" s="121" t="s">
        <v>875</v>
      </c>
      <c r="C226" s="122" t="s">
        <v>876</v>
      </c>
      <c r="D226" s="122" t="s">
        <v>452</v>
      </c>
      <c r="E226" s="122" t="s">
        <v>452</v>
      </c>
      <c r="F226" s="122" t="s">
        <v>452</v>
      </c>
      <c r="G226" s="122" t="s">
        <v>452</v>
      </c>
      <c r="H226" s="122" t="s">
        <v>452</v>
      </c>
      <c r="I226" s="122" t="s">
        <v>452</v>
      </c>
      <c r="J226" s="122" t="s">
        <v>452</v>
      </c>
      <c r="K226" s="122" t="s">
        <v>452</v>
      </c>
      <c r="L226" s="122" t="s">
        <v>452</v>
      </c>
      <c r="M226" s="122" t="s">
        <v>452</v>
      </c>
      <c r="N226" s="122" t="s">
        <v>452</v>
      </c>
      <c r="O226" s="122" t="s">
        <v>452</v>
      </c>
      <c r="P226" s="122" t="s">
        <v>452</v>
      </c>
      <c r="Q226" s="122" t="s">
        <v>452</v>
      </c>
      <c r="R226" s="104"/>
    </row>
    <row r="227" spans="1:18" ht="15.6" x14ac:dyDescent="0.3">
      <c r="A227" s="1" t="str">
        <f t="shared" si="3"/>
        <v>496</v>
      </c>
      <c r="B227" s="121" t="s">
        <v>877</v>
      </c>
      <c r="C227" s="122" t="s">
        <v>878</v>
      </c>
      <c r="D227" s="122" t="s">
        <v>452</v>
      </c>
      <c r="E227" s="122" t="s">
        <v>452</v>
      </c>
      <c r="F227" s="122" t="s">
        <v>452</v>
      </c>
      <c r="G227" s="122" t="s">
        <v>452</v>
      </c>
      <c r="H227" s="122" t="s">
        <v>452</v>
      </c>
      <c r="I227" s="122" t="s">
        <v>452</v>
      </c>
      <c r="J227" s="122" t="s">
        <v>452</v>
      </c>
      <c r="K227" s="122" t="s">
        <v>452</v>
      </c>
      <c r="L227" s="122" t="s">
        <v>452</v>
      </c>
      <c r="M227" s="122" t="s">
        <v>452</v>
      </c>
      <c r="N227" s="122" t="s">
        <v>452</v>
      </c>
      <c r="O227" s="122" t="s">
        <v>452</v>
      </c>
      <c r="P227" s="122" t="s">
        <v>452</v>
      </c>
      <c r="Q227" s="122" t="s">
        <v>452</v>
      </c>
      <c r="R227" s="104"/>
    </row>
    <row r="228" spans="1:18" ht="15.6" x14ac:dyDescent="0.3">
      <c r="A228" s="1" t="str">
        <f t="shared" si="3"/>
        <v>500</v>
      </c>
      <c r="B228" s="121" t="s">
        <v>879</v>
      </c>
      <c r="C228" s="122" t="s">
        <v>880</v>
      </c>
      <c r="D228" s="123">
        <v>981338.58</v>
      </c>
      <c r="E228" s="123">
        <v>457718.52</v>
      </c>
      <c r="F228" s="123">
        <v>433348.73</v>
      </c>
      <c r="G228" s="123">
        <v>438322.09</v>
      </c>
      <c r="H228" s="123">
        <v>465500.03</v>
      </c>
      <c r="I228" s="123">
        <v>483309.84</v>
      </c>
      <c r="J228" s="123">
        <v>443431.53</v>
      </c>
      <c r="K228" s="123">
        <v>495811.34</v>
      </c>
      <c r="L228" s="123">
        <v>483532.79999999999</v>
      </c>
      <c r="M228" s="123">
        <v>467647.37</v>
      </c>
      <c r="N228" s="123">
        <v>502374.15</v>
      </c>
      <c r="O228" s="123">
        <v>470960.52</v>
      </c>
      <c r="P228" s="123">
        <v>495391.89</v>
      </c>
      <c r="Q228" s="123">
        <v>5637348.79</v>
      </c>
      <c r="R228" s="104"/>
    </row>
    <row r="229" spans="1:18" ht="15.6" x14ac:dyDescent="0.3">
      <c r="A229" s="1" t="str">
        <f t="shared" si="3"/>
        <v>501</v>
      </c>
      <c r="B229" s="121" t="s">
        <v>881</v>
      </c>
      <c r="C229" s="122" t="s">
        <v>882</v>
      </c>
      <c r="D229" s="123">
        <v>9408404.5199999996</v>
      </c>
      <c r="E229" s="123">
        <v>4106456.81</v>
      </c>
      <c r="F229" s="123">
        <v>2473476.7799999998</v>
      </c>
      <c r="G229" s="123">
        <v>1770124.78</v>
      </c>
      <c r="H229" s="123">
        <v>1339910.8700000001</v>
      </c>
      <c r="I229" s="123">
        <v>49016.38</v>
      </c>
      <c r="J229" s="123">
        <v>48558.84</v>
      </c>
      <c r="K229" s="123">
        <v>1462399.67</v>
      </c>
      <c r="L229" s="123">
        <v>51708.15</v>
      </c>
      <c r="M229" s="123">
        <v>51555.64</v>
      </c>
      <c r="N229" s="123">
        <v>54704.95</v>
      </c>
      <c r="O229" s="123">
        <v>54399.93</v>
      </c>
      <c r="P229" s="123">
        <v>4073430.87</v>
      </c>
      <c r="Q229" s="123">
        <v>15535743.67</v>
      </c>
      <c r="R229" s="104"/>
    </row>
    <row r="230" spans="1:18" ht="15.6" x14ac:dyDescent="0.3">
      <c r="A230" s="1" t="str">
        <f t="shared" si="3"/>
        <v>502</v>
      </c>
      <c r="B230" s="121" t="s">
        <v>883</v>
      </c>
      <c r="C230" s="122" t="s">
        <v>884</v>
      </c>
      <c r="D230" s="123">
        <v>2515720.79</v>
      </c>
      <c r="E230" s="123">
        <v>919734.54</v>
      </c>
      <c r="F230" s="123">
        <v>815390.84</v>
      </c>
      <c r="G230" s="123">
        <v>947555.91</v>
      </c>
      <c r="H230" s="123">
        <v>963439.42</v>
      </c>
      <c r="I230" s="123">
        <v>1008174.88</v>
      </c>
      <c r="J230" s="123">
        <v>873968.42</v>
      </c>
      <c r="K230" s="123">
        <v>1035273.96</v>
      </c>
      <c r="L230" s="123">
        <v>990538.5</v>
      </c>
      <c r="M230" s="123">
        <v>945803.05</v>
      </c>
      <c r="N230" s="123">
        <v>1042373.03</v>
      </c>
      <c r="O230" s="123">
        <v>952902.13</v>
      </c>
      <c r="P230" s="123">
        <v>1025632.97</v>
      </c>
      <c r="Q230" s="123">
        <v>11520787.640000001</v>
      </c>
      <c r="R230" s="104"/>
    </row>
    <row r="231" spans="1:18" ht="15.6" x14ac:dyDescent="0.3">
      <c r="A231" s="1" t="str">
        <f t="shared" si="3"/>
        <v>503</v>
      </c>
      <c r="B231" s="121" t="s">
        <v>885</v>
      </c>
      <c r="C231" s="122" t="s">
        <v>886</v>
      </c>
      <c r="D231" s="122" t="s">
        <v>452</v>
      </c>
      <c r="E231" s="122" t="s">
        <v>452</v>
      </c>
      <c r="F231" s="122" t="s">
        <v>452</v>
      </c>
      <c r="G231" s="122" t="s">
        <v>452</v>
      </c>
      <c r="H231" s="122" t="s">
        <v>452</v>
      </c>
      <c r="I231" s="122" t="s">
        <v>452</v>
      </c>
      <c r="J231" s="122" t="s">
        <v>452</v>
      </c>
      <c r="K231" s="122" t="s">
        <v>452</v>
      </c>
      <c r="L231" s="122" t="s">
        <v>452</v>
      </c>
      <c r="M231" s="122" t="s">
        <v>452</v>
      </c>
      <c r="N231" s="122" t="s">
        <v>452</v>
      </c>
      <c r="O231" s="122" t="s">
        <v>452</v>
      </c>
      <c r="P231" s="122" t="s">
        <v>452</v>
      </c>
      <c r="Q231" s="122" t="s">
        <v>452</v>
      </c>
      <c r="R231" s="104"/>
    </row>
    <row r="232" spans="1:18" ht="15.6" x14ac:dyDescent="0.3">
      <c r="A232" s="1" t="str">
        <f t="shared" si="3"/>
        <v>504</v>
      </c>
      <c r="B232" s="121" t="s">
        <v>887</v>
      </c>
      <c r="C232" s="122" t="s">
        <v>888</v>
      </c>
      <c r="D232" s="122" t="s">
        <v>452</v>
      </c>
      <c r="E232" s="122" t="s">
        <v>452</v>
      </c>
      <c r="F232" s="122" t="s">
        <v>452</v>
      </c>
      <c r="G232" s="122" t="s">
        <v>452</v>
      </c>
      <c r="H232" s="122" t="s">
        <v>452</v>
      </c>
      <c r="I232" s="122" t="s">
        <v>452</v>
      </c>
      <c r="J232" s="122" t="s">
        <v>452</v>
      </c>
      <c r="K232" s="122" t="s">
        <v>452</v>
      </c>
      <c r="L232" s="122" t="s">
        <v>452</v>
      </c>
      <c r="M232" s="122" t="s">
        <v>452</v>
      </c>
      <c r="N232" s="122" t="s">
        <v>452</v>
      </c>
      <c r="O232" s="122" t="s">
        <v>452</v>
      </c>
      <c r="P232" s="122" t="s">
        <v>452</v>
      </c>
      <c r="Q232" s="122" t="s">
        <v>452</v>
      </c>
      <c r="R232" s="104"/>
    </row>
    <row r="233" spans="1:18" ht="15.6" x14ac:dyDescent="0.3">
      <c r="A233" s="1" t="str">
        <f t="shared" si="3"/>
        <v>505</v>
      </c>
      <c r="B233" s="121" t="s">
        <v>889</v>
      </c>
      <c r="C233" s="122" t="s">
        <v>890</v>
      </c>
      <c r="D233" s="123">
        <v>55839.21</v>
      </c>
      <c r="E233" s="123">
        <v>16994.54</v>
      </c>
      <c r="F233" s="123">
        <v>16994.54</v>
      </c>
      <c r="G233" s="123">
        <v>16994.54</v>
      </c>
      <c r="H233" s="123">
        <v>19422.330000000002</v>
      </c>
      <c r="I233" s="123">
        <v>19422.330000000002</v>
      </c>
      <c r="J233" s="123">
        <v>19422.330000000002</v>
      </c>
      <c r="K233" s="123">
        <v>20636.23</v>
      </c>
      <c r="L233" s="123">
        <v>20636.23</v>
      </c>
      <c r="M233" s="123">
        <v>20636.23</v>
      </c>
      <c r="N233" s="123">
        <v>21850.13</v>
      </c>
      <c r="O233" s="123">
        <v>21850.13</v>
      </c>
      <c r="P233" s="123">
        <v>27919.61</v>
      </c>
      <c r="Q233" s="123">
        <v>242779.18</v>
      </c>
      <c r="R233" s="104"/>
    </row>
    <row r="234" spans="1:18" ht="15.6" x14ac:dyDescent="0.3">
      <c r="A234" s="1" t="str">
        <f t="shared" si="3"/>
        <v>506</v>
      </c>
      <c r="B234" s="121" t="s">
        <v>891</v>
      </c>
      <c r="C234" s="122" t="s">
        <v>892</v>
      </c>
      <c r="D234" s="123">
        <v>949702.86</v>
      </c>
      <c r="E234" s="123">
        <v>434781.48</v>
      </c>
      <c r="F234" s="123">
        <v>372130.04</v>
      </c>
      <c r="G234" s="123">
        <v>378056.73</v>
      </c>
      <c r="H234" s="123">
        <v>399541.18</v>
      </c>
      <c r="I234" s="123">
        <v>402951.55</v>
      </c>
      <c r="J234" s="123">
        <v>392246.49</v>
      </c>
      <c r="K234" s="123">
        <v>421156.01</v>
      </c>
      <c r="L234" s="123">
        <v>417587.66</v>
      </c>
      <c r="M234" s="123">
        <v>414019.31</v>
      </c>
      <c r="N234" s="123">
        <v>439525.63</v>
      </c>
      <c r="O234" s="123">
        <v>432374.57</v>
      </c>
      <c r="P234" s="123">
        <v>471472.4</v>
      </c>
      <c r="Q234" s="123">
        <v>4975843.03</v>
      </c>
      <c r="R234" s="104"/>
    </row>
    <row r="235" spans="1:18" ht="15.6" x14ac:dyDescent="0.3">
      <c r="A235" s="1" t="str">
        <f t="shared" si="3"/>
        <v>507</v>
      </c>
      <c r="B235" s="121" t="s">
        <v>893</v>
      </c>
      <c r="C235" s="122" t="s">
        <v>894</v>
      </c>
      <c r="D235" s="123">
        <v>4000</v>
      </c>
      <c r="E235" s="123">
        <v>2000</v>
      </c>
      <c r="F235" s="123">
        <v>2000</v>
      </c>
      <c r="G235" s="123">
        <v>2000</v>
      </c>
      <c r="H235" s="123">
        <v>2000</v>
      </c>
      <c r="I235" s="123">
        <v>2000</v>
      </c>
      <c r="J235" s="123">
        <v>2000</v>
      </c>
      <c r="K235" s="123">
        <v>2000</v>
      </c>
      <c r="L235" s="123">
        <v>2000</v>
      </c>
      <c r="M235" s="123">
        <v>2000</v>
      </c>
      <c r="N235" s="123">
        <v>2000</v>
      </c>
      <c r="O235" s="123">
        <v>2000</v>
      </c>
      <c r="P235" s="123">
        <v>2000</v>
      </c>
      <c r="Q235" s="123">
        <v>24000</v>
      </c>
      <c r="R235" s="104"/>
    </row>
    <row r="236" spans="1:18" ht="15.6" x14ac:dyDescent="0.3">
      <c r="A236" s="1" t="str">
        <f t="shared" si="3"/>
        <v>509</v>
      </c>
      <c r="B236" s="121" t="s">
        <v>895</v>
      </c>
      <c r="C236" s="122" t="s">
        <v>896</v>
      </c>
      <c r="D236" s="122" t="s">
        <v>452</v>
      </c>
      <c r="E236" s="123">
        <v>1411</v>
      </c>
      <c r="F236" s="123">
        <v>1325</v>
      </c>
      <c r="G236" s="123">
        <v>1416</v>
      </c>
      <c r="H236" s="123">
        <v>1365</v>
      </c>
      <c r="I236" s="123">
        <v>1416</v>
      </c>
      <c r="J236" s="122">
        <v>757</v>
      </c>
      <c r="K236" s="122">
        <v>-5</v>
      </c>
      <c r="L236" s="122" t="s">
        <v>452</v>
      </c>
      <c r="M236" s="123">
        <v>2350</v>
      </c>
      <c r="N236" s="122">
        <v>-5</v>
      </c>
      <c r="O236" s="122" t="s">
        <v>452</v>
      </c>
      <c r="P236" s="122" t="s">
        <v>452</v>
      </c>
      <c r="Q236" s="123">
        <v>10030</v>
      </c>
      <c r="R236" s="104"/>
    </row>
    <row r="237" spans="1:18" ht="15.6" x14ac:dyDescent="0.3">
      <c r="A237" s="1" t="str">
        <f t="shared" si="3"/>
        <v>510</v>
      </c>
      <c r="B237" s="121" t="s">
        <v>897</v>
      </c>
      <c r="C237" s="122" t="s">
        <v>898</v>
      </c>
      <c r="D237" s="122" t="s">
        <v>452</v>
      </c>
      <c r="E237" s="122" t="s">
        <v>452</v>
      </c>
      <c r="F237" s="122" t="s">
        <v>452</v>
      </c>
      <c r="G237" s="122" t="s">
        <v>452</v>
      </c>
      <c r="H237" s="122" t="s">
        <v>452</v>
      </c>
      <c r="I237" s="122" t="s">
        <v>452</v>
      </c>
      <c r="J237" s="122" t="s">
        <v>452</v>
      </c>
      <c r="K237" s="122" t="s">
        <v>452</v>
      </c>
      <c r="L237" s="122" t="s">
        <v>452</v>
      </c>
      <c r="M237" s="122" t="s">
        <v>452</v>
      </c>
      <c r="N237" s="122" t="s">
        <v>452</v>
      </c>
      <c r="O237" s="122" t="s">
        <v>452</v>
      </c>
      <c r="P237" s="122" t="s">
        <v>452</v>
      </c>
      <c r="Q237" s="122" t="s">
        <v>452</v>
      </c>
      <c r="R237" s="104"/>
    </row>
    <row r="238" spans="1:18" ht="15.6" x14ac:dyDescent="0.3">
      <c r="A238" s="1" t="str">
        <f t="shared" si="3"/>
        <v>511</v>
      </c>
      <c r="B238" s="121" t="s">
        <v>899</v>
      </c>
      <c r="C238" s="122" t="s">
        <v>900</v>
      </c>
      <c r="D238" s="123">
        <v>790487.05</v>
      </c>
      <c r="E238" s="123">
        <v>290653.94</v>
      </c>
      <c r="F238" s="123">
        <v>283637.65000000002</v>
      </c>
      <c r="G238" s="123">
        <v>283637.65000000002</v>
      </c>
      <c r="H238" s="123">
        <v>312038.84000000003</v>
      </c>
      <c r="I238" s="123">
        <v>312927.90000000002</v>
      </c>
      <c r="J238" s="123">
        <v>296486.32</v>
      </c>
      <c r="K238" s="123">
        <v>320874.17</v>
      </c>
      <c r="L238" s="123">
        <v>316863.94</v>
      </c>
      <c r="M238" s="123">
        <v>314685.92</v>
      </c>
      <c r="N238" s="123">
        <v>343854.17</v>
      </c>
      <c r="O238" s="123">
        <v>334568.76</v>
      </c>
      <c r="P238" s="123">
        <v>399669.32</v>
      </c>
      <c r="Q238" s="123">
        <v>3809898.57</v>
      </c>
      <c r="R238" s="104"/>
    </row>
    <row r="239" spans="1:18" ht="15.6" x14ac:dyDescent="0.3">
      <c r="A239" s="1" t="str">
        <f t="shared" si="3"/>
        <v>512</v>
      </c>
      <c r="B239" s="121" t="s">
        <v>901</v>
      </c>
      <c r="C239" s="122" t="s">
        <v>902</v>
      </c>
      <c r="D239" s="123">
        <v>3435111.09</v>
      </c>
      <c r="E239" s="123">
        <v>1282433.4099999999</v>
      </c>
      <c r="F239" s="123">
        <v>1277429.78</v>
      </c>
      <c r="G239" s="123">
        <v>1277429.78</v>
      </c>
      <c r="H239" s="123">
        <v>3216405.7</v>
      </c>
      <c r="I239" s="123">
        <v>1386999.51</v>
      </c>
      <c r="J239" s="123">
        <v>1339218.06</v>
      </c>
      <c r="K239" s="123">
        <v>1408224.51</v>
      </c>
      <c r="L239" s="123">
        <v>1405630.7</v>
      </c>
      <c r="M239" s="123">
        <v>3215036.88</v>
      </c>
      <c r="N239" s="123">
        <v>3281449.51</v>
      </c>
      <c r="O239" s="123">
        <v>1456896.08</v>
      </c>
      <c r="P239" s="123">
        <v>1763973.71</v>
      </c>
      <c r="Q239" s="123">
        <v>22311127.640000001</v>
      </c>
      <c r="R239" s="104"/>
    </row>
    <row r="240" spans="1:18" ht="15.6" x14ac:dyDescent="0.3">
      <c r="A240" s="1" t="str">
        <f t="shared" si="3"/>
        <v>513</v>
      </c>
      <c r="B240" s="121" t="s">
        <v>903</v>
      </c>
      <c r="C240" s="122" t="s">
        <v>904</v>
      </c>
      <c r="D240" s="123">
        <v>16021.25</v>
      </c>
      <c r="E240" s="123">
        <v>1387.4</v>
      </c>
      <c r="F240" s="123">
        <v>1266.76</v>
      </c>
      <c r="G240" s="123">
        <v>1266.76</v>
      </c>
      <c r="H240" s="123">
        <v>1336.95</v>
      </c>
      <c r="I240" s="123">
        <v>1397.72</v>
      </c>
      <c r="J240" s="123">
        <v>1215.4100000000001</v>
      </c>
      <c r="K240" s="123">
        <v>1397.72</v>
      </c>
      <c r="L240" s="123">
        <v>1336.95</v>
      </c>
      <c r="M240" s="123">
        <v>1276.18</v>
      </c>
      <c r="N240" s="123">
        <v>1397.72</v>
      </c>
      <c r="O240" s="123">
        <v>1276.18</v>
      </c>
      <c r="P240" s="123">
        <v>1336.95</v>
      </c>
      <c r="Q240" s="123">
        <v>15892.73</v>
      </c>
      <c r="R240" s="104"/>
    </row>
    <row r="241" spans="1:18" ht="15.6" x14ac:dyDescent="0.3">
      <c r="A241" s="1" t="str">
        <f t="shared" si="3"/>
        <v>514</v>
      </c>
      <c r="B241" s="121" t="s">
        <v>905</v>
      </c>
      <c r="C241" s="122" t="s">
        <v>906</v>
      </c>
      <c r="D241" s="123">
        <v>16021.25</v>
      </c>
      <c r="E241" s="123">
        <v>1387.4</v>
      </c>
      <c r="F241" s="123">
        <v>1266.76</v>
      </c>
      <c r="G241" s="123">
        <v>1266.76</v>
      </c>
      <c r="H241" s="123">
        <v>1336.95</v>
      </c>
      <c r="I241" s="123">
        <v>1397.72</v>
      </c>
      <c r="J241" s="123">
        <v>1215.4100000000001</v>
      </c>
      <c r="K241" s="123">
        <v>1397.72</v>
      </c>
      <c r="L241" s="123">
        <v>1336.95</v>
      </c>
      <c r="M241" s="123">
        <v>1276.18</v>
      </c>
      <c r="N241" s="123">
        <v>1397.72</v>
      </c>
      <c r="O241" s="123">
        <v>1276.18</v>
      </c>
      <c r="P241" s="123">
        <v>1336.95</v>
      </c>
      <c r="Q241" s="123">
        <v>15892.73</v>
      </c>
      <c r="R241" s="104"/>
    </row>
    <row r="242" spans="1:18" ht="15.6" x14ac:dyDescent="0.3">
      <c r="A242" s="1" t="str">
        <f t="shared" si="3"/>
        <v>517</v>
      </c>
      <c r="B242" s="121" t="s">
        <v>907</v>
      </c>
      <c r="C242" s="122" t="s">
        <v>908</v>
      </c>
      <c r="D242" s="122" t="s">
        <v>452</v>
      </c>
      <c r="E242" s="122" t="s">
        <v>452</v>
      </c>
      <c r="F242" s="122" t="s">
        <v>452</v>
      </c>
      <c r="G242" s="122" t="s">
        <v>452</v>
      </c>
      <c r="H242" s="122" t="s">
        <v>452</v>
      </c>
      <c r="I242" s="122" t="s">
        <v>452</v>
      </c>
      <c r="J242" s="122" t="s">
        <v>452</v>
      </c>
      <c r="K242" s="122" t="s">
        <v>452</v>
      </c>
      <c r="L242" s="122" t="s">
        <v>452</v>
      </c>
      <c r="M242" s="122" t="s">
        <v>452</v>
      </c>
      <c r="N242" s="122" t="s">
        <v>452</v>
      </c>
      <c r="O242" s="122" t="s">
        <v>452</v>
      </c>
      <c r="P242" s="122" t="s">
        <v>452</v>
      </c>
      <c r="Q242" s="122" t="s">
        <v>452</v>
      </c>
      <c r="R242" s="104"/>
    </row>
    <row r="243" spans="1:18" ht="15.6" x14ac:dyDescent="0.3">
      <c r="A243" s="1" t="str">
        <f t="shared" si="3"/>
        <v>518</v>
      </c>
      <c r="B243" s="121" t="s">
        <v>909</v>
      </c>
      <c r="C243" s="122" t="s">
        <v>910</v>
      </c>
      <c r="D243" s="122" t="s">
        <v>452</v>
      </c>
      <c r="E243" s="122" t="s">
        <v>452</v>
      </c>
      <c r="F243" s="122" t="s">
        <v>452</v>
      </c>
      <c r="G243" s="122" t="s">
        <v>452</v>
      </c>
      <c r="H243" s="122" t="s">
        <v>452</v>
      </c>
      <c r="I243" s="122" t="s">
        <v>452</v>
      </c>
      <c r="J243" s="122" t="s">
        <v>452</v>
      </c>
      <c r="K243" s="122" t="s">
        <v>452</v>
      </c>
      <c r="L243" s="122" t="s">
        <v>452</v>
      </c>
      <c r="M243" s="122" t="s">
        <v>452</v>
      </c>
      <c r="N243" s="122" t="s">
        <v>452</v>
      </c>
      <c r="O243" s="122" t="s">
        <v>452</v>
      </c>
      <c r="P243" s="122" t="s">
        <v>452</v>
      </c>
      <c r="Q243" s="122" t="s">
        <v>452</v>
      </c>
      <c r="R243" s="104"/>
    </row>
    <row r="244" spans="1:18" ht="15.6" x14ac:dyDescent="0.3">
      <c r="A244" s="1" t="str">
        <f t="shared" si="3"/>
        <v>519</v>
      </c>
      <c r="B244" s="121" t="s">
        <v>911</v>
      </c>
      <c r="C244" s="122" t="s">
        <v>912</v>
      </c>
      <c r="D244" s="122" t="s">
        <v>452</v>
      </c>
      <c r="E244" s="122" t="s">
        <v>452</v>
      </c>
      <c r="F244" s="122" t="s">
        <v>452</v>
      </c>
      <c r="G244" s="122" t="s">
        <v>452</v>
      </c>
      <c r="H244" s="122" t="s">
        <v>452</v>
      </c>
      <c r="I244" s="122" t="s">
        <v>452</v>
      </c>
      <c r="J244" s="122" t="s">
        <v>452</v>
      </c>
      <c r="K244" s="122" t="s">
        <v>452</v>
      </c>
      <c r="L244" s="122" t="s">
        <v>452</v>
      </c>
      <c r="M244" s="122" t="s">
        <v>452</v>
      </c>
      <c r="N244" s="122" t="s">
        <v>452</v>
      </c>
      <c r="O244" s="122" t="s">
        <v>452</v>
      </c>
      <c r="P244" s="122" t="s">
        <v>452</v>
      </c>
      <c r="Q244" s="122" t="s">
        <v>452</v>
      </c>
      <c r="R244" s="104"/>
    </row>
    <row r="245" spans="1:18" ht="15.6" x14ac:dyDescent="0.3">
      <c r="A245" s="1" t="str">
        <f t="shared" si="3"/>
        <v>520</v>
      </c>
      <c r="B245" s="121" t="s">
        <v>913</v>
      </c>
      <c r="C245" s="122" t="s">
        <v>914</v>
      </c>
      <c r="D245" s="122" t="s">
        <v>452</v>
      </c>
      <c r="E245" s="122" t="s">
        <v>452</v>
      </c>
      <c r="F245" s="122" t="s">
        <v>452</v>
      </c>
      <c r="G245" s="122" t="s">
        <v>452</v>
      </c>
      <c r="H245" s="122" t="s">
        <v>452</v>
      </c>
      <c r="I245" s="122" t="s">
        <v>452</v>
      </c>
      <c r="J245" s="122" t="s">
        <v>452</v>
      </c>
      <c r="K245" s="122" t="s">
        <v>452</v>
      </c>
      <c r="L245" s="122" t="s">
        <v>452</v>
      </c>
      <c r="M245" s="122" t="s">
        <v>452</v>
      </c>
      <c r="N245" s="122" t="s">
        <v>452</v>
      </c>
      <c r="O245" s="122" t="s">
        <v>452</v>
      </c>
      <c r="P245" s="122" t="s">
        <v>452</v>
      </c>
      <c r="Q245" s="122" t="s">
        <v>452</v>
      </c>
      <c r="R245" s="104"/>
    </row>
    <row r="246" spans="1:18" ht="15.6" x14ac:dyDescent="0.3">
      <c r="A246" s="1" t="str">
        <f t="shared" si="3"/>
        <v>521</v>
      </c>
      <c r="B246" s="121" t="s">
        <v>915</v>
      </c>
      <c r="C246" s="122" t="s">
        <v>916</v>
      </c>
      <c r="D246" s="122" t="s">
        <v>452</v>
      </c>
      <c r="E246" s="122" t="s">
        <v>452</v>
      </c>
      <c r="F246" s="122" t="s">
        <v>452</v>
      </c>
      <c r="G246" s="122" t="s">
        <v>452</v>
      </c>
      <c r="H246" s="122" t="s">
        <v>452</v>
      </c>
      <c r="I246" s="122" t="s">
        <v>452</v>
      </c>
      <c r="J246" s="122" t="s">
        <v>452</v>
      </c>
      <c r="K246" s="122" t="s">
        <v>452</v>
      </c>
      <c r="L246" s="122" t="s">
        <v>452</v>
      </c>
      <c r="M246" s="122" t="s">
        <v>452</v>
      </c>
      <c r="N246" s="122" t="s">
        <v>452</v>
      </c>
      <c r="O246" s="122" t="s">
        <v>452</v>
      </c>
      <c r="P246" s="122" t="s">
        <v>452</v>
      </c>
      <c r="Q246" s="122" t="s">
        <v>452</v>
      </c>
      <c r="R246" s="104"/>
    </row>
    <row r="247" spans="1:18" ht="15.6" x14ac:dyDescent="0.3">
      <c r="A247" s="1" t="str">
        <f t="shared" si="3"/>
        <v>522</v>
      </c>
      <c r="B247" s="121" t="s">
        <v>917</v>
      </c>
      <c r="C247" s="122" t="s">
        <v>918</v>
      </c>
      <c r="D247" s="122" t="s">
        <v>452</v>
      </c>
      <c r="E247" s="122" t="s">
        <v>452</v>
      </c>
      <c r="F247" s="122" t="s">
        <v>452</v>
      </c>
      <c r="G247" s="122" t="s">
        <v>452</v>
      </c>
      <c r="H247" s="122" t="s">
        <v>452</v>
      </c>
      <c r="I247" s="122" t="s">
        <v>452</v>
      </c>
      <c r="J247" s="122" t="s">
        <v>452</v>
      </c>
      <c r="K247" s="122" t="s">
        <v>452</v>
      </c>
      <c r="L247" s="122" t="s">
        <v>452</v>
      </c>
      <c r="M247" s="122" t="s">
        <v>452</v>
      </c>
      <c r="N247" s="122" t="s">
        <v>452</v>
      </c>
      <c r="O247" s="122" t="s">
        <v>452</v>
      </c>
      <c r="P247" s="122" t="s">
        <v>452</v>
      </c>
      <c r="Q247" s="122" t="s">
        <v>452</v>
      </c>
      <c r="R247" s="104"/>
    </row>
    <row r="248" spans="1:18" ht="15.6" x14ac:dyDescent="0.3">
      <c r="A248" s="1" t="str">
        <f t="shared" si="3"/>
        <v>523</v>
      </c>
      <c r="B248" s="121" t="s">
        <v>919</v>
      </c>
      <c r="C248" s="122" t="s">
        <v>920</v>
      </c>
      <c r="D248" s="122" t="s">
        <v>452</v>
      </c>
      <c r="E248" s="122" t="s">
        <v>452</v>
      </c>
      <c r="F248" s="122" t="s">
        <v>452</v>
      </c>
      <c r="G248" s="122" t="s">
        <v>452</v>
      </c>
      <c r="H248" s="122" t="s">
        <v>452</v>
      </c>
      <c r="I248" s="122" t="s">
        <v>452</v>
      </c>
      <c r="J248" s="122" t="s">
        <v>452</v>
      </c>
      <c r="K248" s="122" t="s">
        <v>452</v>
      </c>
      <c r="L248" s="122" t="s">
        <v>452</v>
      </c>
      <c r="M248" s="122" t="s">
        <v>452</v>
      </c>
      <c r="N248" s="122" t="s">
        <v>452</v>
      </c>
      <c r="O248" s="122" t="s">
        <v>452</v>
      </c>
      <c r="P248" s="122" t="s">
        <v>452</v>
      </c>
      <c r="Q248" s="122" t="s">
        <v>452</v>
      </c>
      <c r="R248" s="104"/>
    </row>
    <row r="249" spans="1:18" ht="15.6" x14ac:dyDescent="0.3">
      <c r="A249" s="1" t="str">
        <f t="shared" si="3"/>
        <v>524</v>
      </c>
      <c r="B249" s="121" t="s">
        <v>921</v>
      </c>
      <c r="C249" s="122" t="s">
        <v>922</v>
      </c>
      <c r="D249" s="122" t="s">
        <v>452</v>
      </c>
      <c r="E249" s="122" t="s">
        <v>452</v>
      </c>
      <c r="F249" s="122" t="s">
        <v>452</v>
      </c>
      <c r="G249" s="122" t="s">
        <v>452</v>
      </c>
      <c r="H249" s="122" t="s">
        <v>452</v>
      </c>
      <c r="I249" s="122" t="s">
        <v>452</v>
      </c>
      <c r="J249" s="122" t="s">
        <v>452</v>
      </c>
      <c r="K249" s="122" t="s">
        <v>452</v>
      </c>
      <c r="L249" s="122" t="s">
        <v>452</v>
      </c>
      <c r="M249" s="122" t="s">
        <v>452</v>
      </c>
      <c r="N249" s="122" t="s">
        <v>452</v>
      </c>
      <c r="O249" s="122" t="s">
        <v>452</v>
      </c>
      <c r="P249" s="122" t="s">
        <v>452</v>
      </c>
      <c r="Q249" s="122" t="s">
        <v>452</v>
      </c>
      <c r="R249" s="104"/>
    </row>
    <row r="250" spans="1:18" ht="15.6" x14ac:dyDescent="0.3">
      <c r="A250" s="1" t="str">
        <f t="shared" si="3"/>
        <v>525</v>
      </c>
      <c r="B250" s="121" t="s">
        <v>923</v>
      </c>
      <c r="C250" s="122" t="s">
        <v>924</v>
      </c>
      <c r="D250" s="122" t="s">
        <v>452</v>
      </c>
      <c r="E250" s="122" t="s">
        <v>452</v>
      </c>
      <c r="F250" s="122" t="s">
        <v>452</v>
      </c>
      <c r="G250" s="122" t="s">
        <v>452</v>
      </c>
      <c r="H250" s="122" t="s">
        <v>452</v>
      </c>
      <c r="I250" s="122" t="s">
        <v>452</v>
      </c>
      <c r="J250" s="122" t="s">
        <v>452</v>
      </c>
      <c r="K250" s="122" t="s">
        <v>452</v>
      </c>
      <c r="L250" s="122" t="s">
        <v>452</v>
      </c>
      <c r="M250" s="122" t="s">
        <v>452</v>
      </c>
      <c r="N250" s="122" t="s">
        <v>452</v>
      </c>
      <c r="O250" s="122" t="s">
        <v>452</v>
      </c>
      <c r="P250" s="122" t="s">
        <v>452</v>
      </c>
      <c r="Q250" s="122" t="s">
        <v>452</v>
      </c>
      <c r="R250" s="104"/>
    </row>
    <row r="251" spans="1:18" ht="15.6" x14ac:dyDescent="0.3">
      <c r="A251" s="1" t="str">
        <f t="shared" si="3"/>
        <v>528</v>
      </c>
      <c r="B251" s="121" t="s">
        <v>925</v>
      </c>
      <c r="C251" s="122" t="s">
        <v>926</v>
      </c>
      <c r="D251" s="122" t="s">
        <v>452</v>
      </c>
      <c r="E251" s="122" t="s">
        <v>452</v>
      </c>
      <c r="F251" s="122" t="s">
        <v>452</v>
      </c>
      <c r="G251" s="122" t="s">
        <v>452</v>
      </c>
      <c r="H251" s="122" t="s">
        <v>452</v>
      </c>
      <c r="I251" s="122" t="s">
        <v>452</v>
      </c>
      <c r="J251" s="122" t="s">
        <v>452</v>
      </c>
      <c r="K251" s="122" t="s">
        <v>452</v>
      </c>
      <c r="L251" s="122" t="s">
        <v>452</v>
      </c>
      <c r="M251" s="122" t="s">
        <v>452</v>
      </c>
      <c r="N251" s="122" t="s">
        <v>452</v>
      </c>
      <c r="O251" s="122" t="s">
        <v>452</v>
      </c>
      <c r="P251" s="122" t="s">
        <v>452</v>
      </c>
      <c r="Q251" s="122" t="s">
        <v>452</v>
      </c>
      <c r="R251" s="104"/>
    </row>
    <row r="252" spans="1:18" ht="15.6" x14ac:dyDescent="0.3">
      <c r="A252" s="1" t="str">
        <f t="shared" si="3"/>
        <v>529</v>
      </c>
      <c r="B252" s="121" t="s">
        <v>927</v>
      </c>
      <c r="C252" s="122" t="s">
        <v>928</v>
      </c>
      <c r="D252" s="122" t="s">
        <v>452</v>
      </c>
      <c r="E252" s="122" t="s">
        <v>452</v>
      </c>
      <c r="F252" s="122" t="s">
        <v>452</v>
      </c>
      <c r="G252" s="122" t="s">
        <v>452</v>
      </c>
      <c r="H252" s="122" t="s">
        <v>452</v>
      </c>
      <c r="I252" s="122" t="s">
        <v>452</v>
      </c>
      <c r="J252" s="122" t="s">
        <v>452</v>
      </c>
      <c r="K252" s="122" t="s">
        <v>452</v>
      </c>
      <c r="L252" s="122" t="s">
        <v>452</v>
      </c>
      <c r="M252" s="122" t="s">
        <v>452</v>
      </c>
      <c r="N252" s="122" t="s">
        <v>452</v>
      </c>
      <c r="O252" s="122" t="s">
        <v>452</v>
      </c>
      <c r="P252" s="122" t="s">
        <v>452</v>
      </c>
      <c r="Q252" s="122" t="s">
        <v>452</v>
      </c>
      <c r="R252" s="104"/>
    </row>
    <row r="253" spans="1:18" ht="15.6" x14ac:dyDescent="0.3">
      <c r="A253" s="1" t="str">
        <f t="shared" si="3"/>
        <v>530</v>
      </c>
      <c r="B253" s="121" t="s">
        <v>929</v>
      </c>
      <c r="C253" s="122" t="s">
        <v>930</v>
      </c>
      <c r="D253" s="122" t="s">
        <v>452</v>
      </c>
      <c r="E253" s="122" t="s">
        <v>452</v>
      </c>
      <c r="F253" s="122" t="s">
        <v>452</v>
      </c>
      <c r="G253" s="122" t="s">
        <v>452</v>
      </c>
      <c r="H253" s="122" t="s">
        <v>452</v>
      </c>
      <c r="I253" s="122" t="s">
        <v>452</v>
      </c>
      <c r="J253" s="122" t="s">
        <v>452</v>
      </c>
      <c r="K253" s="122" t="s">
        <v>452</v>
      </c>
      <c r="L253" s="122" t="s">
        <v>452</v>
      </c>
      <c r="M253" s="122" t="s">
        <v>452</v>
      </c>
      <c r="N253" s="122" t="s">
        <v>452</v>
      </c>
      <c r="O253" s="122" t="s">
        <v>452</v>
      </c>
      <c r="P253" s="122" t="s">
        <v>452</v>
      </c>
      <c r="Q253" s="122" t="s">
        <v>452</v>
      </c>
      <c r="R253" s="104"/>
    </row>
    <row r="254" spans="1:18" ht="15.6" x14ac:dyDescent="0.3">
      <c r="A254" s="1" t="str">
        <f t="shared" si="3"/>
        <v>531</v>
      </c>
      <c r="B254" s="121" t="s">
        <v>931</v>
      </c>
      <c r="C254" s="122" t="s">
        <v>932</v>
      </c>
      <c r="D254" s="122" t="s">
        <v>452</v>
      </c>
      <c r="E254" s="122" t="s">
        <v>452</v>
      </c>
      <c r="F254" s="122" t="s">
        <v>452</v>
      </c>
      <c r="G254" s="122" t="s">
        <v>452</v>
      </c>
      <c r="H254" s="122" t="s">
        <v>452</v>
      </c>
      <c r="I254" s="122" t="s">
        <v>452</v>
      </c>
      <c r="J254" s="122" t="s">
        <v>452</v>
      </c>
      <c r="K254" s="122" t="s">
        <v>452</v>
      </c>
      <c r="L254" s="122" t="s">
        <v>452</v>
      </c>
      <c r="M254" s="122" t="s">
        <v>452</v>
      </c>
      <c r="N254" s="122" t="s">
        <v>452</v>
      </c>
      <c r="O254" s="122" t="s">
        <v>452</v>
      </c>
      <c r="P254" s="122" t="s">
        <v>452</v>
      </c>
      <c r="Q254" s="122" t="s">
        <v>452</v>
      </c>
      <c r="R254" s="104"/>
    </row>
    <row r="255" spans="1:18" ht="15.6" x14ac:dyDescent="0.3">
      <c r="A255" s="1" t="str">
        <f t="shared" si="3"/>
        <v>532</v>
      </c>
      <c r="B255" s="121" t="s">
        <v>933</v>
      </c>
      <c r="C255" s="122" t="s">
        <v>934</v>
      </c>
      <c r="D255" s="122" t="s">
        <v>452</v>
      </c>
      <c r="E255" s="122" t="s">
        <v>452</v>
      </c>
      <c r="F255" s="122" t="s">
        <v>452</v>
      </c>
      <c r="G255" s="122" t="s">
        <v>452</v>
      </c>
      <c r="H255" s="122" t="s">
        <v>452</v>
      </c>
      <c r="I255" s="122" t="s">
        <v>452</v>
      </c>
      <c r="J255" s="122" t="s">
        <v>452</v>
      </c>
      <c r="K255" s="122" t="s">
        <v>452</v>
      </c>
      <c r="L255" s="122" t="s">
        <v>452</v>
      </c>
      <c r="M255" s="122" t="s">
        <v>452</v>
      </c>
      <c r="N255" s="122" t="s">
        <v>452</v>
      </c>
      <c r="O255" s="122" t="s">
        <v>452</v>
      </c>
      <c r="P255" s="122" t="s">
        <v>452</v>
      </c>
      <c r="Q255" s="122" t="s">
        <v>452</v>
      </c>
      <c r="R255" s="104"/>
    </row>
    <row r="256" spans="1:18" ht="15.6" x14ac:dyDescent="0.3">
      <c r="A256" s="1" t="str">
        <f t="shared" si="3"/>
        <v>535</v>
      </c>
      <c r="B256" s="121" t="s">
        <v>935</v>
      </c>
      <c r="C256" s="122" t="s">
        <v>936</v>
      </c>
      <c r="D256" s="122" t="s">
        <v>452</v>
      </c>
      <c r="E256" s="122" t="s">
        <v>452</v>
      </c>
      <c r="F256" s="122" t="s">
        <v>452</v>
      </c>
      <c r="G256" s="122" t="s">
        <v>452</v>
      </c>
      <c r="H256" s="122" t="s">
        <v>452</v>
      </c>
      <c r="I256" s="122" t="s">
        <v>452</v>
      </c>
      <c r="J256" s="122" t="s">
        <v>452</v>
      </c>
      <c r="K256" s="122" t="s">
        <v>452</v>
      </c>
      <c r="L256" s="122" t="s">
        <v>452</v>
      </c>
      <c r="M256" s="122" t="s">
        <v>452</v>
      </c>
      <c r="N256" s="122" t="s">
        <v>452</v>
      </c>
      <c r="O256" s="122" t="s">
        <v>452</v>
      </c>
      <c r="P256" s="122" t="s">
        <v>452</v>
      </c>
      <c r="Q256" s="122" t="s">
        <v>452</v>
      </c>
      <c r="R256" s="104"/>
    </row>
    <row r="257" spans="1:18" ht="15.6" x14ac:dyDescent="0.3">
      <c r="A257" s="1" t="str">
        <f t="shared" si="3"/>
        <v>536</v>
      </c>
      <c r="B257" s="121" t="s">
        <v>937</v>
      </c>
      <c r="C257" s="122" t="s">
        <v>938</v>
      </c>
      <c r="D257" s="122" t="s">
        <v>452</v>
      </c>
      <c r="E257" s="122" t="s">
        <v>452</v>
      </c>
      <c r="F257" s="122" t="s">
        <v>452</v>
      </c>
      <c r="G257" s="122" t="s">
        <v>452</v>
      </c>
      <c r="H257" s="122" t="s">
        <v>452</v>
      </c>
      <c r="I257" s="122" t="s">
        <v>452</v>
      </c>
      <c r="J257" s="122" t="s">
        <v>452</v>
      </c>
      <c r="K257" s="122" t="s">
        <v>452</v>
      </c>
      <c r="L257" s="122" t="s">
        <v>452</v>
      </c>
      <c r="M257" s="122" t="s">
        <v>452</v>
      </c>
      <c r="N257" s="122" t="s">
        <v>452</v>
      </c>
      <c r="O257" s="122" t="s">
        <v>452</v>
      </c>
      <c r="P257" s="122" t="s">
        <v>452</v>
      </c>
      <c r="Q257" s="122" t="s">
        <v>452</v>
      </c>
      <c r="R257" s="104"/>
    </row>
    <row r="258" spans="1:18" ht="15.6" x14ac:dyDescent="0.3">
      <c r="A258" s="1" t="str">
        <f t="shared" si="3"/>
        <v>537</v>
      </c>
      <c r="B258" s="121" t="s">
        <v>939</v>
      </c>
      <c r="C258" s="122" t="s">
        <v>940</v>
      </c>
      <c r="D258" s="122" t="s">
        <v>452</v>
      </c>
      <c r="E258" s="122" t="s">
        <v>452</v>
      </c>
      <c r="F258" s="122" t="s">
        <v>452</v>
      </c>
      <c r="G258" s="122" t="s">
        <v>452</v>
      </c>
      <c r="H258" s="122" t="s">
        <v>452</v>
      </c>
      <c r="I258" s="122" t="s">
        <v>452</v>
      </c>
      <c r="J258" s="122" t="s">
        <v>452</v>
      </c>
      <c r="K258" s="122" t="s">
        <v>452</v>
      </c>
      <c r="L258" s="122" t="s">
        <v>452</v>
      </c>
      <c r="M258" s="122" t="s">
        <v>452</v>
      </c>
      <c r="N258" s="122" t="s">
        <v>452</v>
      </c>
      <c r="O258" s="122" t="s">
        <v>452</v>
      </c>
      <c r="P258" s="122" t="s">
        <v>452</v>
      </c>
      <c r="Q258" s="122" t="s">
        <v>452</v>
      </c>
      <c r="R258" s="104"/>
    </row>
    <row r="259" spans="1:18" ht="15.6" x14ac:dyDescent="0.3">
      <c r="A259" s="1" t="str">
        <f t="shared" si="3"/>
        <v>538</v>
      </c>
      <c r="B259" s="121" t="s">
        <v>941</v>
      </c>
      <c r="C259" s="122" t="s">
        <v>942</v>
      </c>
      <c r="D259" s="122" t="s">
        <v>452</v>
      </c>
      <c r="E259" s="122" t="s">
        <v>452</v>
      </c>
      <c r="F259" s="122" t="s">
        <v>452</v>
      </c>
      <c r="G259" s="122" t="s">
        <v>452</v>
      </c>
      <c r="H259" s="122" t="s">
        <v>452</v>
      </c>
      <c r="I259" s="122" t="s">
        <v>452</v>
      </c>
      <c r="J259" s="122" t="s">
        <v>452</v>
      </c>
      <c r="K259" s="122" t="s">
        <v>452</v>
      </c>
      <c r="L259" s="122" t="s">
        <v>452</v>
      </c>
      <c r="M259" s="122" t="s">
        <v>452</v>
      </c>
      <c r="N259" s="122" t="s">
        <v>452</v>
      </c>
      <c r="O259" s="122" t="s">
        <v>452</v>
      </c>
      <c r="P259" s="122" t="s">
        <v>452</v>
      </c>
      <c r="Q259" s="122" t="s">
        <v>452</v>
      </c>
      <c r="R259" s="104"/>
    </row>
    <row r="260" spans="1:18" ht="15.6" x14ac:dyDescent="0.3">
      <c r="A260" s="1" t="str">
        <f t="shared" si="3"/>
        <v>539</v>
      </c>
      <c r="B260" s="121" t="s">
        <v>943</v>
      </c>
      <c r="C260" s="122" t="s">
        <v>944</v>
      </c>
      <c r="D260" s="122" t="s">
        <v>452</v>
      </c>
      <c r="E260" s="122" t="s">
        <v>452</v>
      </c>
      <c r="F260" s="122" t="s">
        <v>452</v>
      </c>
      <c r="G260" s="122" t="s">
        <v>452</v>
      </c>
      <c r="H260" s="122" t="s">
        <v>452</v>
      </c>
      <c r="I260" s="122" t="s">
        <v>452</v>
      </c>
      <c r="J260" s="122" t="s">
        <v>452</v>
      </c>
      <c r="K260" s="122" t="s">
        <v>452</v>
      </c>
      <c r="L260" s="122" t="s">
        <v>452</v>
      </c>
      <c r="M260" s="122" t="s">
        <v>452</v>
      </c>
      <c r="N260" s="122" t="s">
        <v>452</v>
      </c>
      <c r="O260" s="122" t="s">
        <v>452</v>
      </c>
      <c r="P260" s="122" t="s">
        <v>452</v>
      </c>
      <c r="Q260" s="122" t="s">
        <v>452</v>
      </c>
      <c r="R260" s="104"/>
    </row>
    <row r="261" spans="1:18" ht="15.6" x14ac:dyDescent="0.3">
      <c r="A261" s="1" t="str">
        <f t="shared" si="3"/>
        <v>540</v>
      </c>
      <c r="B261" s="121" t="s">
        <v>945</v>
      </c>
      <c r="C261" s="122" t="s">
        <v>946</v>
      </c>
      <c r="D261" s="122" t="s">
        <v>452</v>
      </c>
      <c r="E261" s="122" t="s">
        <v>452</v>
      </c>
      <c r="F261" s="122" t="s">
        <v>452</v>
      </c>
      <c r="G261" s="122" t="s">
        <v>452</v>
      </c>
      <c r="H261" s="122" t="s">
        <v>452</v>
      </c>
      <c r="I261" s="122" t="s">
        <v>452</v>
      </c>
      <c r="J261" s="122" t="s">
        <v>452</v>
      </c>
      <c r="K261" s="122" t="s">
        <v>452</v>
      </c>
      <c r="L261" s="122" t="s">
        <v>452</v>
      </c>
      <c r="M261" s="122" t="s">
        <v>452</v>
      </c>
      <c r="N261" s="122" t="s">
        <v>452</v>
      </c>
      <c r="O261" s="122" t="s">
        <v>452</v>
      </c>
      <c r="P261" s="122" t="s">
        <v>452</v>
      </c>
      <c r="Q261" s="122" t="s">
        <v>452</v>
      </c>
      <c r="R261" s="104"/>
    </row>
    <row r="262" spans="1:18" ht="15.6" x14ac:dyDescent="0.3">
      <c r="A262" s="1" t="str">
        <f t="shared" si="3"/>
        <v>541</v>
      </c>
      <c r="B262" s="121" t="s">
        <v>947</v>
      </c>
      <c r="C262" s="122" t="s">
        <v>948</v>
      </c>
      <c r="D262" s="122" t="s">
        <v>452</v>
      </c>
      <c r="E262" s="122" t="s">
        <v>452</v>
      </c>
      <c r="F262" s="122" t="s">
        <v>452</v>
      </c>
      <c r="G262" s="122" t="s">
        <v>452</v>
      </c>
      <c r="H262" s="122" t="s">
        <v>452</v>
      </c>
      <c r="I262" s="122" t="s">
        <v>452</v>
      </c>
      <c r="J262" s="122" t="s">
        <v>452</v>
      </c>
      <c r="K262" s="122" t="s">
        <v>452</v>
      </c>
      <c r="L262" s="122" t="s">
        <v>452</v>
      </c>
      <c r="M262" s="122" t="s">
        <v>452</v>
      </c>
      <c r="N262" s="122" t="s">
        <v>452</v>
      </c>
      <c r="O262" s="122" t="s">
        <v>452</v>
      </c>
      <c r="P262" s="122" t="s">
        <v>452</v>
      </c>
      <c r="Q262" s="122" t="s">
        <v>452</v>
      </c>
      <c r="R262" s="104"/>
    </row>
    <row r="263" spans="1:18" ht="15.6" x14ac:dyDescent="0.3">
      <c r="A263" s="1" t="str">
        <f t="shared" si="3"/>
        <v>542</v>
      </c>
      <c r="B263" s="121" t="s">
        <v>949</v>
      </c>
      <c r="C263" s="122" t="s">
        <v>950</v>
      </c>
      <c r="D263" s="122" t="s">
        <v>452</v>
      </c>
      <c r="E263" s="122" t="s">
        <v>452</v>
      </c>
      <c r="F263" s="122" t="s">
        <v>452</v>
      </c>
      <c r="G263" s="122" t="s">
        <v>452</v>
      </c>
      <c r="H263" s="122" t="s">
        <v>452</v>
      </c>
      <c r="I263" s="122" t="s">
        <v>452</v>
      </c>
      <c r="J263" s="122" t="s">
        <v>452</v>
      </c>
      <c r="K263" s="122" t="s">
        <v>452</v>
      </c>
      <c r="L263" s="122" t="s">
        <v>452</v>
      </c>
      <c r="M263" s="122" t="s">
        <v>452</v>
      </c>
      <c r="N263" s="122" t="s">
        <v>452</v>
      </c>
      <c r="O263" s="122" t="s">
        <v>452</v>
      </c>
      <c r="P263" s="122" t="s">
        <v>452</v>
      </c>
      <c r="Q263" s="122" t="s">
        <v>452</v>
      </c>
      <c r="R263" s="104"/>
    </row>
    <row r="264" spans="1:18" ht="15.6" x14ac:dyDescent="0.3">
      <c r="A264" s="1" t="str">
        <f t="shared" si="3"/>
        <v>543</v>
      </c>
      <c r="B264" s="121" t="s">
        <v>951</v>
      </c>
      <c r="C264" s="122" t="s">
        <v>952</v>
      </c>
      <c r="D264" s="122" t="s">
        <v>452</v>
      </c>
      <c r="E264" s="122" t="s">
        <v>452</v>
      </c>
      <c r="F264" s="122" t="s">
        <v>452</v>
      </c>
      <c r="G264" s="122" t="s">
        <v>452</v>
      </c>
      <c r="H264" s="122" t="s">
        <v>452</v>
      </c>
      <c r="I264" s="122" t="s">
        <v>452</v>
      </c>
      <c r="J264" s="122" t="s">
        <v>452</v>
      </c>
      <c r="K264" s="122" t="s">
        <v>452</v>
      </c>
      <c r="L264" s="122" t="s">
        <v>452</v>
      </c>
      <c r="M264" s="122" t="s">
        <v>452</v>
      </c>
      <c r="N264" s="122" t="s">
        <v>452</v>
      </c>
      <c r="O264" s="122" t="s">
        <v>452</v>
      </c>
      <c r="P264" s="122" t="s">
        <v>452</v>
      </c>
      <c r="Q264" s="122" t="s">
        <v>452</v>
      </c>
      <c r="R264" s="104"/>
    </row>
    <row r="265" spans="1:18" ht="15.6" x14ac:dyDescent="0.3">
      <c r="A265" s="1" t="str">
        <f t="shared" si="3"/>
        <v>544</v>
      </c>
      <c r="B265" s="121" t="s">
        <v>953</v>
      </c>
      <c r="C265" s="122" t="s">
        <v>954</v>
      </c>
      <c r="D265" s="122" t="s">
        <v>452</v>
      </c>
      <c r="E265" s="122" t="s">
        <v>452</v>
      </c>
      <c r="F265" s="122" t="s">
        <v>452</v>
      </c>
      <c r="G265" s="122" t="s">
        <v>452</v>
      </c>
      <c r="H265" s="122" t="s">
        <v>452</v>
      </c>
      <c r="I265" s="122" t="s">
        <v>452</v>
      </c>
      <c r="J265" s="122" t="s">
        <v>452</v>
      </c>
      <c r="K265" s="122" t="s">
        <v>452</v>
      </c>
      <c r="L265" s="122" t="s">
        <v>452</v>
      </c>
      <c r="M265" s="122" t="s">
        <v>452</v>
      </c>
      <c r="N265" s="122" t="s">
        <v>452</v>
      </c>
      <c r="O265" s="122" t="s">
        <v>452</v>
      </c>
      <c r="P265" s="122" t="s">
        <v>452</v>
      </c>
      <c r="Q265" s="122" t="s">
        <v>452</v>
      </c>
      <c r="R265" s="104"/>
    </row>
    <row r="266" spans="1:18" ht="15.6" x14ac:dyDescent="0.3">
      <c r="A266" s="1" t="str">
        <f t="shared" si="3"/>
        <v>545</v>
      </c>
      <c r="B266" s="121" t="s">
        <v>955</v>
      </c>
      <c r="C266" s="122" t="s">
        <v>956</v>
      </c>
      <c r="D266" s="122" t="s">
        <v>452</v>
      </c>
      <c r="E266" s="122" t="s">
        <v>452</v>
      </c>
      <c r="F266" s="122" t="s">
        <v>452</v>
      </c>
      <c r="G266" s="122" t="s">
        <v>452</v>
      </c>
      <c r="H266" s="122" t="s">
        <v>452</v>
      </c>
      <c r="I266" s="122" t="s">
        <v>452</v>
      </c>
      <c r="J266" s="122" t="s">
        <v>452</v>
      </c>
      <c r="K266" s="122" t="s">
        <v>452</v>
      </c>
      <c r="L266" s="122" t="s">
        <v>452</v>
      </c>
      <c r="M266" s="122" t="s">
        <v>452</v>
      </c>
      <c r="N266" s="122" t="s">
        <v>452</v>
      </c>
      <c r="O266" s="122" t="s">
        <v>452</v>
      </c>
      <c r="P266" s="122" t="s">
        <v>452</v>
      </c>
      <c r="Q266" s="122" t="s">
        <v>452</v>
      </c>
      <c r="R266" s="104"/>
    </row>
    <row r="267" spans="1:18" ht="15.6" x14ac:dyDescent="0.3">
      <c r="A267" s="1" t="str">
        <f t="shared" si="3"/>
        <v>546</v>
      </c>
      <c r="B267" s="121" t="s">
        <v>957</v>
      </c>
      <c r="C267" s="122" t="s">
        <v>958</v>
      </c>
      <c r="D267" s="122" t="s">
        <v>452</v>
      </c>
      <c r="E267" s="122" t="s">
        <v>452</v>
      </c>
      <c r="F267" s="122" t="s">
        <v>452</v>
      </c>
      <c r="G267" s="122" t="s">
        <v>452</v>
      </c>
      <c r="H267" s="122" t="s">
        <v>452</v>
      </c>
      <c r="I267" s="122" t="s">
        <v>452</v>
      </c>
      <c r="J267" s="122" t="s">
        <v>452</v>
      </c>
      <c r="K267" s="122" t="s">
        <v>452</v>
      </c>
      <c r="L267" s="122" t="s">
        <v>452</v>
      </c>
      <c r="M267" s="122" t="s">
        <v>452</v>
      </c>
      <c r="N267" s="122" t="s">
        <v>452</v>
      </c>
      <c r="O267" s="122" t="s">
        <v>452</v>
      </c>
      <c r="P267" s="122" t="s">
        <v>452</v>
      </c>
      <c r="Q267" s="122" t="s">
        <v>452</v>
      </c>
      <c r="R267" s="104"/>
    </row>
    <row r="268" spans="1:18" ht="15.6" x14ac:dyDescent="0.3">
      <c r="A268" s="1" t="str">
        <f t="shared" ref="A268:A331" si="4">LEFT(RIGHT(B268,6),3)</f>
        <v>547</v>
      </c>
      <c r="B268" s="121" t="s">
        <v>959</v>
      </c>
      <c r="C268" s="122" t="s">
        <v>960</v>
      </c>
      <c r="D268" s="123">
        <v>94529074.480000004</v>
      </c>
      <c r="E268" s="123">
        <v>51919370.329999998</v>
      </c>
      <c r="F268" s="123">
        <v>45956018.329999998</v>
      </c>
      <c r="G268" s="123">
        <v>47005039.329999998</v>
      </c>
      <c r="H268" s="123">
        <v>47796697.57</v>
      </c>
      <c r="I268" s="123">
        <v>55456405.899999999</v>
      </c>
      <c r="J268" s="123">
        <v>61762597.899999999</v>
      </c>
      <c r="K268" s="123">
        <v>66268398.189999998</v>
      </c>
      <c r="L268" s="123">
        <v>68626137.189999998</v>
      </c>
      <c r="M268" s="123">
        <v>63048194.189999998</v>
      </c>
      <c r="N268" s="123">
        <v>59405077.479999997</v>
      </c>
      <c r="O268" s="123">
        <v>50578259.479999997</v>
      </c>
      <c r="P268" s="123">
        <v>52736666.899999999</v>
      </c>
      <c r="Q268" s="123">
        <v>670558862.80999994</v>
      </c>
      <c r="R268" s="104"/>
    </row>
    <row r="269" spans="1:18" ht="15.6" x14ac:dyDescent="0.3">
      <c r="A269" s="1" t="str">
        <f t="shared" si="4"/>
        <v>548</v>
      </c>
      <c r="B269" s="121" t="s">
        <v>961</v>
      </c>
      <c r="C269" s="122" t="s">
        <v>962</v>
      </c>
      <c r="D269" s="123">
        <v>4241677.3899999997</v>
      </c>
      <c r="E269" s="123">
        <v>2587685.2599999998</v>
      </c>
      <c r="F269" s="123">
        <v>2338301.7799999998</v>
      </c>
      <c r="G269" s="123">
        <v>2432239.96</v>
      </c>
      <c r="H269" s="123">
        <v>2533253.08</v>
      </c>
      <c r="I269" s="123">
        <v>2438477.4700000002</v>
      </c>
      <c r="J269" s="123">
        <v>2291319.12</v>
      </c>
      <c r="K269" s="123">
        <v>2557038.2799999998</v>
      </c>
      <c r="L269" s="123">
        <v>2361466.33</v>
      </c>
      <c r="M269" s="123">
        <v>2315455.91</v>
      </c>
      <c r="N269" s="123">
        <v>2552333.33</v>
      </c>
      <c r="O269" s="123">
        <v>2396184.56</v>
      </c>
      <c r="P269" s="123">
        <v>2464387.62</v>
      </c>
      <c r="Q269" s="123">
        <v>29268142.710000001</v>
      </c>
      <c r="R269" s="104"/>
    </row>
    <row r="270" spans="1:18" ht="15.6" x14ac:dyDescent="0.3">
      <c r="A270" s="1" t="str">
        <f t="shared" si="4"/>
        <v>548</v>
      </c>
      <c r="B270" s="121" t="s">
        <v>963</v>
      </c>
      <c r="C270" s="122" t="s">
        <v>964</v>
      </c>
      <c r="D270" s="122" t="s">
        <v>452</v>
      </c>
      <c r="E270" s="122" t="s">
        <v>452</v>
      </c>
      <c r="F270" s="122" t="s">
        <v>452</v>
      </c>
      <c r="G270" s="122" t="s">
        <v>452</v>
      </c>
      <c r="H270" s="122" t="s">
        <v>452</v>
      </c>
      <c r="I270" s="122" t="s">
        <v>452</v>
      </c>
      <c r="J270" s="122" t="s">
        <v>452</v>
      </c>
      <c r="K270" s="122" t="s">
        <v>452</v>
      </c>
      <c r="L270" s="122" t="s">
        <v>452</v>
      </c>
      <c r="M270" s="122" t="s">
        <v>452</v>
      </c>
      <c r="N270" s="122" t="s">
        <v>452</v>
      </c>
      <c r="O270" s="122" t="s">
        <v>452</v>
      </c>
      <c r="P270" s="122" t="s">
        <v>452</v>
      </c>
      <c r="Q270" s="122" t="s">
        <v>452</v>
      </c>
      <c r="R270" s="104"/>
    </row>
    <row r="271" spans="1:18" ht="15.6" x14ac:dyDescent="0.3">
      <c r="A271" s="1" t="str">
        <f t="shared" si="4"/>
        <v>549</v>
      </c>
      <c r="B271" s="121" t="s">
        <v>965</v>
      </c>
      <c r="C271" s="122" t="s">
        <v>966</v>
      </c>
      <c r="D271" s="123">
        <v>1691480.26</v>
      </c>
      <c r="E271" s="123">
        <v>688083.75</v>
      </c>
      <c r="F271" s="123">
        <v>711511.15</v>
      </c>
      <c r="G271" s="123">
        <v>722330.99</v>
      </c>
      <c r="H271" s="123">
        <v>667149.37</v>
      </c>
      <c r="I271" s="123">
        <v>804454.57</v>
      </c>
      <c r="J271" s="123">
        <v>683606.78</v>
      </c>
      <c r="K271" s="123">
        <v>1104872.17</v>
      </c>
      <c r="L271" s="123">
        <v>664176.21</v>
      </c>
      <c r="M271" s="123">
        <v>765784.59</v>
      </c>
      <c r="N271" s="123">
        <v>808468.6</v>
      </c>
      <c r="O271" s="123">
        <v>845476.46</v>
      </c>
      <c r="P271" s="123">
        <v>860769.64</v>
      </c>
      <c r="Q271" s="123">
        <v>9326684.2799999993</v>
      </c>
      <c r="R271" s="104"/>
    </row>
    <row r="272" spans="1:18" ht="15.6" x14ac:dyDescent="0.3">
      <c r="A272" s="1" t="str">
        <f t="shared" si="4"/>
        <v>550</v>
      </c>
      <c r="B272" s="121" t="s">
        <v>967</v>
      </c>
      <c r="C272" s="122" t="s">
        <v>968</v>
      </c>
      <c r="D272" s="122" t="s">
        <v>452</v>
      </c>
      <c r="E272" s="122" t="s">
        <v>452</v>
      </c>
      <c r="F272" s="122" t="s">
        <v>452</v>
      </c>
      <c r="G272" s="122" t="s">
        <v>452</v>
      </c>
      <c r="H272" s="122" t="s">
        <v>452</v>
      </c>
      <c r="I272" s="122" t="s">
        <v>452</v>
      </c>
      <c r="J272" s="122" t="s">
        <v>452</v>
      </c>
      <c r="K272" s="122" t="s">
        <v>452</v>
      </c>
      <c r="L272" s="122" t="s">
        <v>452</v>
      </c>
      <c r="M272" s="122" t="s">
        <v>452</v>
      </c>
      <c r="N272" s="122" t="s">
        <v>452</v>
      </c>
      <c r="O272" s="122" t="s">
        <v>452</v>
      </c>
      <c r="P272" s="122" t="s">
        <v>452</v>
      </c>
      <c r="Q272" s="122" t="s">
        <v>452</v>
      </c>
      <c r="R272" s="104"/>
    </row>
    <row r="273" spans="1:18" ht="15.6" x14ac:dyDescent="0.3">
      <c r="A273" s="1" t="str">
        <f t="shared" si="4"/>
        <v>551</v>
      </c>
      <c r="B273" s="121" t="s">
        <v>969</v>
      </c>
      <c r="C273" s="122" t="s">
        <v>970</v>
      </c>
      <c r="D273" s="122" t="s">
        <v>452</v>
      </c>
      <c r="E273" s="122" t="s">
        <v>452</v>
      </c>
      <c r="F273" s="122" t="s">
        <v>452</v>
      </c>
      <c r="G273" s="122" t="s">
        <v>452</v>
      </c>
      <c r="H273" s="122" t="s">
        <v>452</v>
      </c>
      <c r="I273" s="122" t="s">
        <v>452</v>
      </c>
      <c r="J273" s="122" t="s">
        <v>452</v>
      </c>
      <c r="K273" s="122" t="s">
        <v>452</v>
      </c>
      <c r="L273" s="122" t="s">
        <v>452</v>
      </c>
      <c r="M273" s="122" t="s">
        <v>452</v>
      </c>
      <c r="N273" s="122" t="s">
        <v>452</v>
      </c>
      <c r="O273" s="122" t="s">
        <v>452</v>
      </c>
      <c r="P273" s="122" t="s">
        <v>452</v>
      </c>
      <c r="Q273" s="122" t="s">
        <v>452</v>
      </c>
      <c r="R273" s="104"/>
    </row>
    <row r="274" spans="1:18" ht="15.6" x14ac:dyDescent="0.3">
      <c r="A274" s="1" t="str">
        <f t="shared" si="4"/>
        <v>552</v>
      </c>
      <c r="B274" s="121" t="s">
        <v>971</v>
      </c>
      <c r="C274" s="122" t="s">
        <v>972</v>
      </c>
      <c r="D274" s="123">
        <v>266217.87</v>
      </c>
      <c r="E274" s="123">
        <v>154190.62</v>
      </c>
      <c r="F274" s="123">
        <v>140782.74</v>
      </c>
      <c r="G274" s="123">
        <v>146151.45000000001</v>
      </c>
      <c r="H274" s="123">
        <v>158667.89000000001</v>
      </c>
      <c r="I274" s="123">
        <v>163684.09</v>
      </c>
      <c r="J274" s="123">
        <v>142333.98000000001</v>
      </c>
      <c r="K274" s="123">
        <v>168389.18</v>
      </c>
      <c r="L274" s="123">
        <v>161067.91</v>
      </c>
      <c r="M274" s="123">
        <v>153746.65</v>
      </c>
      <c r="N274" s="123">
        <v>170585.16</v>
      </c>
      <c r="O274" s="123">
        <v>155751.67000000001</v>
      </c>
      <c r="P274" s="123">
        <v>163168.42000000001</v>
      </c>
      <c r="Q274" s="123">
        <v>1878519.77</v>
      </c>
      <c r="R274" s="104"/>
    </row>
    <row r="275" spans="1:18" ht="15.6" x14ac:dyDescent="0.3">
      <c r="A275" s="1" t="str">
        <f t="shared" si="4"/>
        <v>553</v>
      </c>
      <c r="B275" s="121" t="s">
        <v>973</v>
      </c>
      <c r="C275" s="122" t="s">
        <v>974</v>
      </c>
      <c r="D275" s="123">
        <v>3404206.85</v>
      </c>
      <c r="E275" s="123">
        <v>2275582.23</v>
      </c>
      <c r="F275" s="123">
        <v>2274869.8199999998</v>
      </c>
      <c r="G275" s="123">
        <v>3070589.28</v>
      </c>
      <c r="H275" s="123">
        <v>3094688.22</v>
      </c>
      <c r="I275" s="123">
        <v>2869238.06</v>
      </c>
      <c r="J275" s="123">
        <v>2404850.27</v>
      </c>
      <c r="K275" s="123">
        <v>2425569.4700000002</v>
      </c>
      <c r="L275" s="123">
        <v>2401012.7400000002</v>
      </c>
      <c r="M275" s="123">
        <v>3040130.3</v>
      </c>
      <c r="N275" s="123">
        <v>5049757.5199999996</v>
      </c>
      <c r="O275" s="123">
        <v>5074421.82</v>
      </c>
      <c r="P275" s="123">
        <v>3260673.75</v>
      </c>
      <c r="Q275" s="123">
        <v>37241383.479999997</v>
      </c>
      <c r="R275" s="104"/>
    </row>
    <row r="276" spans="1:18" ht="15.6" x14ac:dyDescent="0.3">
      <c r="A276" s="1" t="str">
        <f t="shared" si="4"/>
        <v>553</v>
      </c>
      <c r="B276" s="121" t="s">
        <v>975</v>
      </c>
      <c r="C276" s="122" t="s">
        <v>976</v>
      </c>
      <c r="D276" s="122" t="s">
        <v>452</v>
      </c>
      <c r="E276" s="122" t="s">
        <v>452</v>
      </c>
      <c r="F276" s="122" t="s">
        <v>452</v>
      </c>
      <c r="G276" s="122" t="s">
        <v>452</v>
      </c>
      <c r="H276" s="122" t="s">
        <v>452</v>
      </c>
      <c r="I276" s="122" t="s">
        <v>452</v>
      </c>
      <c r="J276" s="122" t="s">
        <v>452</v>
      </c>
      <c r="K276" s="122" t="s">
        <v>452</v>
      </c>
      <c r="L276" s="122" t="s">
        <v>452</v>
      </c>
      <c r="M276" s="122" t="s">
        <v>452</v>
      </c>
      <c r="N276" s="122" t="s">
        <v>452</v>
      </c>
      <c r="O276" s="122" t="s">
        <v>452</v>
      </c>
      <c r="P276" s="122" t="s">
        <v>452</v>
      </c>
      <c r="Q276" s="122" t="s">
        <v>452</v>
      </c>
      <c r="R276" s="104"/>
    </row>
    <row r="277" spans="1:18" ht="15.6" x14ac:dyDescent="0.3">
      <c r="A277" s="1" t="str">
        <f t="shared" si="4"/>
        <v>554</v>
      </c>
      <c r="B277" s="121" t="s">
        <v>977</v>
      </c>
      <c r="C277" s="122" t="s">
        <v>978</v>
      </c>
      <c r="D277" s="123">
        <v>183114.33</v>
      </c>
      <c r="E277" s="123">
        <v>91385.01</v>
      </c>
      <c r="F277" s="123">
        <v>112036.75</v>
      </c>
      <c r="G277" s="123">
        <v>155307.66</v>
      </c>
      <c r="H277" s="123">
        <v>91893.5</v>
      </c>
      <c r="I277" s="123">
        <v>91385.01</v>
      </c>
      <c r="J277" s="123">
        <v>90487.62</v>
      </c>
      <c r="K277" s="123">
        <v>91385.01</v>
      </c>
      <c r="L277" s="123">
        <v>91085.88</v>
      </c>
      <c r="M277" s="123">
        <v>90786.75</v>
      </c>
      <c r="N277" s="123">
        <v>113479.34</v>
      </c>
      <c r="O277" s="123">
        <v>155307.66</v>
      </c>
      <c r="P277" s="123">
        <v>91893.5</v>
      </c>
      <c r="Q277" s="123">
        <v>1266433.68</v>
      </c>
      <c r="R277" s="104"/>
    </row>
    <row r="278" spans="1:18" ht="15.6" x14ac:dyDescent="0.3">
      <c r="A278" s="1" t="str">
        <f t="shared" si="4"/>
        <v>555</v>
      </c>
      <c r="B278" s="121" t="s">
        <v>979</v>
      </c>
      <c r="C278" s="122" t="s">
        <v>980</v>
      </c>
      <c r="D278" s="123">
        <v>441510.33</v>
      </c>
      <c r="E278" s="123">
        <v>3864376.64</v>
      </c>
      <c r="F278" s="123">
        <v>3983168.65</v>
      </c>
      <c r="G278" s="123">
        <v>1989239.66</v>
      </c>
      <c r="H278" s="123">
        <v>4272180.0999999996</v>
      </c>
      <c r="I278" s="123">
        <v>622037.56999999995</v>
      </c>
      <c r="J278" s="123">
        <v>267668.28000000003</v>
      </c>
      <c r="K278" s="123">
        <v>63859.32</v>
      </c>
      <c r="L278" s="123">
        <v>66494.350000000006</v>
      </c>
      <c r="M278" s="123">
        <v>253418.23</v>
      </c>
      <c r="N278" s="123">
        <v>970591.4</v>
      </c>
      <c r="O278" s="123">
        <v>187476.06</v>
      </c>
      <c r="P278" s="123">
        <v>242744.75</v>
      </c>
      <c r="Q278" s="123">
        <v>16783255.02</v>
      </c>
      <c r="R278" s="104"/>
    </row>
    <row r="279" spans="1:18" ht="15.6" x14ac:dyDescent="0.3">
      <c r="A279" s="1" t="str">
        <f t="shared" si="4"/>
        <v>556</v>
      </c>
      <c r="B279" s="121" t="s">
        <v>981</v>
      </c>
      <c r="C279" s="122" t="s">
        <v>982</v>
      </c>
      <c r="D279" s="123">
        <v>209516.48</v>
      </c>
      <c r="E279" s="123">
        <v>-79151.649999999994</v>
      </c>
      <c r="F279" s="123">
        <v>-86814.91</v>
      </c>
      <c r="G279" s="123">
        <v>-86814.91</v>
      </c>
      <c r="H279" s="123">
        <v>-82983.28</v>
      </c>
      <c r="I279" s="123">
        <v>-79151.649999999994</v>
      </c>
      <c r="J279" s="123">
        <v>-84075.11</v>
      </c>
      <c r="K279" s="123">
        <v>-64185.53</v>
      </c>
      <c r="L279" s="123">
        <v>-78589.440000000002</v>
      </c>
      <c r="M279" s="123">
        <v>-85326.67</v>
      </c>
      <c r="N279" s="123">
        <v>-76039.88</v>
      </c>
      <c r="O279" s="123">
        <v>-85326.67</v>
      </c>
      <c r="P279" s="123">
        <v>-67250.490000000005</v>
      </c>
      <c r="Q279" s="123">
        <v>-955710.18</v>
      </c>
      <c r="R279" s="104"/>
    </row>
    <row r="280" spans="1:18" ht="15.6" x14ac:dyDescent="0.3">
      <c r="A280" s="1" t="str">
        <f t="shared" si="4"/>
        <v>557</v>
      </c>
      <c r="B280" s="121" t="s">
        <v>983</v>
      </c>
      <c r="C280" s="122" t="s">
        <v>984</v>
      </c>
      <c r="D280" s="122" t="s">
        <v>452</v>
      </c>
      <c r="E280" s="122" t="s">
        <v>452</v>
      </c>
      <c r="F280" s="122" t="s">
        <v>452</v>
      </c>
      <c r="G280" s="122" t="s">
        <v>452</v>
      </c>
      <c r="H280" s="122" t="s">
        <v>452</v>
      </c>
      <c r="I280" s="122" t="s">
        <v>452</v>
      </c>
      <c r="J280" s="122" t="s">
        <v>452</v>
      </c>
      <c r="K280" s="122" t="s">
        <v>452</v>
      </c>
      <c r="L280" s="122" t="s">
        <v>452</v>
      </c>
      <c r="M280" s="122" t="s">
        <v>452</v>
      </c>
      <c r="N280" s="122" t="s">
        <v>452</v>
      </c>
      <c r="O280" s="122" t="s">
        <v>452</v>
      </c>
      <c r="P280" s="122" t="s">
        <v>452</v>
      </c>
      <c r="Q280" s="122" t="s">
        <v>452</v>
      </c>
      <c r="R280" s="104"/>
    </row>
    <row r="281" spans="1:18" ht="15.6" x14ac:dyDescent="0.3">
      <c r="A281" s="1" t="str">
        <f t="shared" si="4"/>
        <v>560</v>
      </c>
      <c r="B281" s="121" t="s">
        <v>985</v>
      </c>
      <c r="C281" s="122" t="s">
        <v>986</v>
      </c>
      <c r="D281" s="123">
        <v>148205.4</v>
      </c>
      <c r="E281" s="123">
        <v>139427.20000000001</v>
      </c>
      <c r="F281" s="123">
        <v>65154.44</v>
      </c>
      <c r="G281" s="123">
        <v>65662.19</v>
      </c>
      <c r="H281" s="123">
        <v>69329.399999999994</v>
      </c>
      <c r="I281" s="123">
        <v>76810.58</v>
      </c>
      <c r="J281" s="123">
        <v>75247.69</v>
      </c>
      <c r="K281" s="123">
        <v>73229.17</v>
      </c>
      <c r="L281" s="123">
        <v>71934.36</v>
      </c>
      <c r="M281" s="123">
        <v>69376.89</v>
      </c>
      <c r="N281" s="123">
        <v>73377.16</v>
      </c>
      <c r="O281" s="123">
        <v>67183.070000000007</v>
      </c>
      <c r="P281" s="123">
        <v>69603.97</v>
      </c>
      <c r="Q281" s="123">
        <v>916336.12</v>
      </c>
      <c r="R281" s="104"/>
    </row>
    <row r="282" spans="1:18" ht="15.6" x14ac:dyDescent="0.3">
      <c r="A282" s="1" t="str">
        <f t="shared" si="4"/>
        <v>561</v>
      </c>
      <c r="B282" s="121" t="s">
        <v>987</v>
      </c>
      <c r="C282" s="122" t="s">
        <v>988</v>
      </c>
      <c r="D282" s="122" t="s">
        <v>452</v>
      </c>
      <c r="E282" s="122" t="s">
        <v>452</v>
      </c>
      <c r="F282" s="122" t="s">
        <v>452</v>
      </c>
      <c r="G282" s="122" t="s">
        <v>452</v>
      </c>
      <c r="H282" s="122" t="s">
        <v>452</v>
      </c>
      <c r="I282" s="122" t="s">
        <v>452</v>
      </c>
      <c r="J282" s="122" t="s">
        <v>452</v>
      </c>
      <c r="K282" s="122" t="s">
        <v>452</v>
      </c>
      <c r="L282" s="122" t="s">
        <v>452</v>
      </c>
      <c r="M282" s="122" t="s">
        <v>452</v>
      </c>
      <c r="N282" s="122" t="s">
        <v>452</v>
      </c>
      <c r="O282" s="122" t="s">
        <v>452</v>
      </c>
      <c r="P282" s="122" t="s">
        <v>452</v>
      </c>
      <c r="Q282" s="122" t="s">
        <v>452</v>
      </c>
      <c r="R282" s="104"/>
    </row>
    <row r="283" spans="1:18" ht="15.6" x14ac:dyDescent="0.3">
      <c r="A283" s="1" t="str">
        <f t="shared" si="4"/>
        <v>561</v>
      </c>
      <c r="B283" s="121" t="s">
        <v>989</v>
      </c>
      <c r="C283" s="122" t="s">
        <v>990</v>
      </c>
      <c r="D283" s="122" t="s">
        <v>452</v>
      </c>
      <c r="E283" s="122" t="s">
        <v>452</v>
      </c>
      <c r="F283" s="122" t="s">
        <v>452</v>
      </c>
      <c r="G283" s="122" t="s">
        <v>452</v>
      </c>
      <c r="H283" s="122" t="s">
        <v>452</v>
      </c>
      <c r="I283" s="122" t="s">
        <v>452</v>
      </c>
      <c r="J283" s="122" t="s">
        <v>452</v>
      </c>
      <c r="K283" s="122" t="s">
        <v>452</v>
      </c>
      <c r="L283" s="122" t="s">
        <v>452</v>
      </c>
      <c r="M283" s="122" t="s">
        <v>452</v>
      </c>
      <c r="N283" s="122" t="s">
        <v>452</v>
      </c>
      <c r="O283" s="122" t="s">
        <v>452</v>
      </c>
      <c r="P283" s="122" t="s">
        <v>452</v>
      </c>
      <c r="Q283" s="122" t="s">
        <v>452</v>
      </c>
      <c r="R283" s="104"/>
    </row>
    <row r="284" spans="1:18" ht="15.6" x14ac:dyDescent="0.3">
      <c r="A284" s="1" t="str">
        <f t="shared" si="4"/>
        <v>561</v>
      </c>
      <c r="B284" s="121" t="s">
        <v>991</v>
      </c>
      <c r="C284" s="122" t="s">
        <v>992</v>
      </c>
      <c r="D284" s="123">
        <v>349747.37</v>
      </c>
      <c r="E284" s="123">
        <v>191626.93</v>
      </c>
      <c r="F284" s="123">
        <v>117803.41</v>
      </c>
      <c r="G284" s="123">
        <v>117803.41</v>
      </c>
      <c r="H284" s="123">
        <v>124190.17</v>
      </c>
      <c r="I284" s="123">
        <v>130576.93</v>
      </c>
      <c r="J284" s="123">
        <v>121273.8</v>
      </c>
      <c r="K284" s="123">
        <v>153026.12</v>
      </c>
      <c r="L284" s="123">
        <v>130780.94</v>
      </c>
      <c r="M284" s="123">
        <v>120035.77</v>
      </c>
      <c r="N284" s="123">
        <v>135244.57999999999</v>
      </c>
      <c r="O284" s="123">
        <v>120035.77</v>
      </c>
      <c r="P284" s="123">
        <v>147789.35</v>
      </c>
      <c r="Q284" s="123">
        <v>1610187.17</v>
      </c>
      <c r="R284" s="104"/>
    </row>
    <row r="285" spans="1:18" ht="15.6" x14ac:dyDescent="0.3">
      <c r="A285" s="1" t="str">
        <f t="shared" si="4"/>
        <v>561</v>
      </c>
      <c r="B285" s="121" t="s">
        <v>993</v>
      </c>
      <c r="C285" s="122" t="s">
        <v>994</v>
      </c>
      <c r="D285" s="123">
        <v>234689.62</v>
      </c>
      <c r="E285" s="123">
        <v>87930.96</v>
      </c>
      <c r="F285" s="123">
        <v>78711.009999999995</v>
      </c>
      <c r="G285" s="123">
        <v>78711.009999999995</v>
      </c>
      <c r="H285" s="123">
        <v>83320.98</v>
      </c>
      <c r="I285" s="123">
        <v>87930.96</v>
      </c>
      <c r="J285" s="123">
        <v>79577.22</v>
      </c>
      <c r="K285" s="123">
        <v>100402.73</v>
      </c>
      <c r="L285" s="123">
        <v>86982.52</v>
      </c>
      <c r="M285" s="123">
        <v>79951.199999999997</v>
      </c>
      <c r="N285" s="123">
        <v>90524.1</v>
      </c>
      <c r="O285" s="123">
        <v>79951.199999999997</v>
      </c>
      <c r="P285" s="123">
        <v>96431.64</v>
      </c>
      <c r="Q285" s="123">
        <v>1030425.53</v>
      </c>
      <c r="R285" s="104"/>
    </row>
    <row r="286" spans="1:18" ht="15.6" x14ac:dyDescent="0.3">
      <c r="A286" s="1" t="str">
        <f t="shared" si="4"/>
        <v>561</v>
      </c>
      <c r="B286" s="121" t="s">
        <v>995</v>
      </c>
      <c r="C286" s="122" t="s">
        <v>996</v>
      </c>
      <c r="D286" s="122" t="s">
        <v>452</v>
      </c>
      <c r="E286" s="122" t="s">
        <v>452</v>
      </c>
      <c r="F286" s="122" t="s">
        <v>452</v>
      </c>
      <c r="G286" s="122" t="s">
        <v>452</v>
      </c>
      <c r="H286" s="122" t="s">
        <v>452</v>
      </c>
      <c r="I286" s="122" t="s">
        <v>452</v>
      </c>
      <c r="J286" s="122" t="s">
        <v>452</v>
      </c>
      <c r="K286" s="122" t="s">
        <v>452</v>
      </c>
      <c r="L286" s="122" t="s">
        <v>452</v>
      </c>
      <c r="M286" s="122" t="s">
        <v>452</v>
      </c>
      <c r="N286" s="122" t="s">
        <v>452</v>
      </c>
      <c r="O286" s="122" t="s">
        <v>452</v>
      </c>
      <c r="P286" s="122" t="s">
        <v>452</v>
      </c>
      <c r="Q286" s="122" t="s">
        <v>452</v>
      </c>
      <c r="R286" s="104"/>
    </row>
    <row r="287" spans="1:18" ht="15.6" x14ac:dyDescent="0.3">
      <c r="A287" s="1" t="str">
        <f t="shared" si="4"/>
        <v>561</v>
      </c>
      <c r="B287" s="121" t="s">
        <v>997</v>
      </c>
      <c r="C287" s="122" t="s">
        <v>998</v>
      </c>
      <c r="D287" s="122" t="s">
        <v>452</v>
      </c>
      <c r="E287" s="122" t="s">
        <v>452</v>
      </c>
      <c r="F287" s="122" t="s">
        <v>452</v>
      </c>
      <c r="G287" s="122" t="s">
        <v>452</v>
      </c>
      <c r="H287" s="122" t="s">
        <v>452</v>
      </c>
      <c r="I287" s="122" t="s">
        <v>452</v>
      </c>
      <c r="J287" s="122" t="s">
        <v>452</v>
      </c>
      <c r="K287" s="122" t="s">
        <v>452</v>
      </c>
      <c r="L287" s="122" t="s">
        <v>452</v>
      </c>
      <c r="M287" s="122" t="s">
        <v>452</v>
      </c>
      <c r="N287" s="122" t="s">
        <v>452</v>
      </c>
      <c r="O287" s="122" t="s">
        <v>452</v>
      </c>
      <c r="P287" s="122" t="s">
        <v>452</v>
      </c>
      <c r="Q287" s="122" t="s">
        <v>452</v>
      </c>
      <c r="R287" s="104"/>
    </row>
    <row r="288" spans="1:18" ht="15.6" x14ac:dyDescent="0.3">
      <c r="A288" s="1" t="str">
        <f t="shared" si="4"/>
        <v>561</v>
      </c>
      <c r="B288" s="121" t="s">
        <v>999</v>
      </c>
      <c r="C288" s="122" t="s">
        <v>1000</v>
      </c>
      <c r="D288" s="122" t="s">
        <v>452</v>
      </c>
      <c r="E288" s="122" t="s">
        <v>452</v>
      </c>
      <c r="F288" s="122" t="s">
        <v>452</v>
      </c>
      <c r="G288" s="122" t="s">
        <v>452</v>
      </c>
      <c r="H288" s="122" t="s">
        <v>452</v>
      </c>
      <c r="I288" s="122" t="s">
        <v>452</v>
      </c>
      <c r="J288" s="122" t="s">
        <v>452</v>
      </c>
      <c r="K288" s="122" t="s">
        <v>452</v>
      </c>
      <c r="L288" s="122" t="s">
        <v>452</v>
      </c>
      <c r="M288" s="122" t="s">
        <v>452</v>
      </c>
      <c r="N288" s="122" t="s">
        <v>452</v>
      </c>
      <c r="O288" s="122" t="s">
        <v>452</v>
      </c>
      <c r="P288" s="122" t="s">
        <v>452</v>
      </c>
      <c r="Q288" s="122" t="s">
        <v>452</v>
      </c>
      <c r="R288" s="104"/>
    </row>
    <row r="289" spans="1:18" ht="15.6" x14ac:dyDescent="0.3">
      <c r="A289" s="1" t="str">
        <f t="shared" si="4"/>
        <v>561</v>
      </c>
      <c r="B289" s="121" t="s">
        <v>1001</v>
      </c>
      <c r="C289" s="122" t="s">
        <v>1002</v>
      </c>
      <c r="D289" s="122" t="s">
        <v>452</v>
      </c>
      <c r="E289" s="122" t="s">
        <v>452</v>
      </c>
      <c r="F289" s="122" t="s">
        <v>452</v>
      </c>
      <c r="G289" s="122" t="s">
        <v>452</v>
      </c>
      <c r="H289" s="122" t="s">
        <v>452</v>
      </c>
      <c r="I289" s="122" t="s">
        <v>452</v>
      </c>
      <c r="J289" s="122" t="s">
        <v>452</v>
      </c>
      <c r="K289" s="122" t="s">
        <v>452</v>
      </c>
      <c r="L289" s="122" t="s">
        <v>452</v>
      </c>
      <c r="M289" s="122" t="s">
        <v>452</v>
      </c>
      <c r="N289" s="122" t="s">
        <v>452</v>
      </c>
      <c r="O289" s="122" t="s">
        <v>452</v>
      </c>
      <c r="P289" s="122" t="s">
        <v>452</v>
      </c>
      <c r="Q289" s="122" t="s">
        <v>452</v>
      </c>
      <c r="R289" s="104"/>
    </row>
    <row r="290" spans="1:18" ht="15.6" x14ac:dyDescent="0.3">
      <c r="A290" s="1" t="str">
        <f t="shared" si="4"/>
        <v>561</v>
      </c>
      <c r="B290" s="121" t="s">
        <v>1003</v>
      </c>
      <c r="C290" s="122" t="s">
        <v>1004</v>
      </c>
      <c r="D290" s="122" t="s">
        <v>452</v>
      </c>
      <c r="E290" s="122" t="s">
        <v>452</v>
      </c>
      <c r="F290" s="122" t="s">
        <v>452</v>
      </c>
      <c r="G290" s="122" t="s">
        <v>452</v>
      </c>
      <c r="H290" s="122" t="s">
        <v>452</v>
      </c>
      <c r="I290" s="122" t="s">
        <v>452</v>
      </c>
      <c r="J290" s="122" t="s">
        <v>452</v>
      </c>
      <c r="K290" s="122" t="s">
        <v>452</v>
      </c>
      <c r="L290" s="122" t="s">
        <v>452</v>
      </c>
      <c r="M290" s="122" t="s">
        <v>452</v>
      </c>
      <c r="N290" s="122" t="s">
        <v>452</v>
      </c>
      <c r="O290" s="122" t="s">
        <v>452</v>
      </c>
      <c r="P290" s="122" t="s">
        <v>452</v>
      </c>
      <c r="Q290" s="122" t="s">
        <v>452</v>
      </c>
      <c r="R290" s="104"/>
    </row>
    <row r="291" spans="1:18" ht="15.6" x14ac:dyDescent="0.3">
      <c r="A291" s="1" t="str">
        <f t="shared" si="4"/>
        <v>562</v>
      </c>
      <c r="B291" s="121" t="s">
        <v>1005</v>
      </c>
      <c r="C291" s="122" t="s">
        <v>1006</v>
      </c>
      <c r="D291" s="123">
        <v>223515.7</v>
      </c>
      <c r="E291" s="123">
        <v>141466.18</v>
      </c>
      <c r="F291" s="123">
        <v>130072.86</v>
      </c>
      <c r="G291" s="123">
        <v>130092.54</v>
      </c>
      <c r="H291" s="123">
        <v>138626.46</v>
      </c>
      <c r="I291" s="123">
        <v>144477.38</v>
      </c>
      <c r="J291" s="123">
        <v>126984.35</v>
      </c>
      <c r="K291" s="123">
        <v>144528.23000000001</v>
      </c>
      <c r="L291" s="123">
        <v>138683.04</v>
      </c>
      <c r="M291" s="123">
        <v>132846.37</v>
      </c>
      <c r="N291" s="123">
        <v>144502.54</v>
      </c>
      <c r="O291" s="123">
        <v>132785.19</v>
      </c>
      <c r="P291" s="123">
        <v>138610.65</v>
      </c>
      <c r="Q291" s="123">
        <v>1643675.78</v>
      </c>
      <c r="R291" s="104"/>
    </row>
    <row r="292" spans="1:18" ht="15.6" x14ac:dyDescent="0.3">
      <c r="A292" s="1" t="str">
        <f t="shared" si="4"/>
        <v>563</v>
      </c>
      <c r="B292" s="121" t="s">
        <v>1007</v>
      </c>
      <c r="C292" s="122" t="s">
        <v>1008</v>
      </c>
      <c r="D292" s="123">
        <v>57059.17</v>
      </c>
      <c r="E292" s="123">
        <v>28529.58</v>
      </c>
      <c r="F292" s="123">
        <v>28529.58</v>
      </c>
      <c r="G292" s="123">
        <v>28529.58</v>
      </c>
      <c r="H292" s="123">
        <v>28529.58</v>
      </c>
      <c r="I292" s="123">
        <v>28529.58</v>
      </c>
      <c r="J292" s="123">
        <v>149775.72</v>
      </c>
      <c r="K292" s="123">
        <v>28529.58</v>
      </c>
      <c r="L292" s="123">
        <v>28529.58</v>
      </c>
      <c r="M292" s="123">
        <v>28529.58</v>
      </c>
      <c r="N292" s="123">
        <v>28529.58</v>
      </c>
      <c r="O292" s="123">
        <v>28529.58</v>
      </c>
      <c r="P292" s="123">
        <v>28529.58</v>
      </c>
      <c r="Q292" s="123">
        <v>463601.15</v>
      </c>
      <c r="R292" s="104"/>
    </row>
    <row r="293" spans="1:18" ht="15.6" x14ac:dyDescent="0.3">
      <c r="A293" s="1" t="str">
        <f t="shared" si="4"/>
        <v>564</v>
      </c>
      <c r="B293" s="121" t="s">
        <v>1009</v>
      </c>
      <c r="C293" s="122" t="s">
        <v>1010</v>
      </c>
      <c r="D293" s="122" t="s">
        <v>452</v>
      </c>
      <c r="E293" s="122" t="s">
        <v>452</v>
      </c>
      <c r="F293" s="122" t="s">
        <v>452</v>
      </c>
      <c r="G293" s="122" t="s">
        <v>452</v>
      </c>
      <c r="H293" s="122" t="s">
        <v>452</v>
      </c>
      <c r="I293" s="122" t="s">
        <v>452</v>
      </c>
      <c r="J293" s="122" t="s">
        <v>452</v>
      </c>
      <c r="K293" s="122" t="s">
        <v>452</v>
      </c>
      <c r="L293" s="122" t="s">
        <v>452</v>
      </c>
      <c r="M293" s="122" t="s">
        <v>452</v>
      </c>
      <c r="N293" s="122" t="s">
        <v>452</v>
      </c>
      <c r="O293" s="122" t="s">
        <v>452</v>
      </c>
      <c r="P293" s="122" t="s">
        <v>452</v>
      </c>
      <c r="Q293" s="122" t="s">
        <v>452</v>
      </c>
      <c r="R293" s="104"/>
    </row>
    <row r="294" spans="1:18" ht="15.6" x14ac:dyDescent="0.3">
      <c r="A294" s="1" t="str">
        <f t="shared" si="4"/>
        <v>565</v>
      </c>
      <c r="B294" s="121" t="s">
        <v>1011</v>
      </c>
      <c r="C294" s="122" t="s">
        <v>1012</v>
      </c>
      <c r="D294" s="122" t="s">
        <v>452</v>
      </c>
      <c r="E294" s="122" t="s">
        <v>452</v>
      </c>
      <c r="F294" s="122" t="s">
        <v>452</v>
      </c>
      <c r="G294" s="122" t="s">
        <v>452</v>
      </c>
      <c r="H294" s="122" t="s">
        <v>452</v>
      </c>
      <c r="I294" s="122" t="s">
        <v>452</v>
      </c>
      <c r="J294" s="122" t="s">
        <v>452</v>
      </c>
      <c r="K294" s="122" t="s">
        <v>452</v>
      </c>
      <c r="L294" s="122" t="s">
        <v>452</v>
      </c>
      <c r="M294" s="122" t="s">
        <v>452</v>
      </c>
      <c r="N294" s="122" t="s">
        <v>452</v>
      </c>
      <c r="O294" s="122" t="s">
        <v>452</v>
      </c>
      <c r="P294" s="122" t="s">
        <v>452</v>
      </c>
      <c r="Q294" s="122" t="s">
        <v>452</v>
      </c>
      <c r="R294" s="104"/>
    </row>
    <row r="295" spans="1:18" ht="15.6" x14ac:dyDescent="0.3">
      <c r="A295" s="1" t="str">
        <f t="shared" si="4"/>
        <v>566</v>
      </c>
      <c r="B295" s="121" t="s">
        <v>1013</v>
      </c>
      <c r="C295" s="122" t="s">
        <v>1014</v>
      </c>
      <c r="D295" s="123">
        <v>332094.33</v>
      </c>
      <c r="E295" s="123">
        <v>148338.49</v>
      </c>
      <c r="F295" s="123">
        <v>138279.26</v>
      </c>
      <c r="G295" s="123">
        <v>174503.46</v>
      </c>
      <c r="H295" s="123">
        <v>151432.13</v>
      </c>
      <c r="I295" s="123">
        <v>146725.17000000001</v>
      </c>
      <c r="J295" s="123">
        <v>145902.82</v>
      </c>
      <c r="K295" s="123">
        <v>152163.01999999999</v>
      </c>
      <c r="L295" s="123">
        <v>151482.92000000001</v>
      </c>
      <c r="M295" s="123">
        <v>140605.6</v>
      </c>
      <c r="N295" s="123">
        <v>153403.15</v>
      </c>
      <c r="O295" s="123">
        <v>143218.04999999999</v>
      </c>
      <c r="P295" s="123">
        <v>155077.62</v>
      </c>
      <c r="Q295" s="123">
        <v>1801131.7</v>
      </c>
      <c r="R295" s="104"/>
    </row>
    <row r="296" spans="1:18" ht="15.6" x14ac:dyDescent="0.3">
      <c r="A296" s="1" t="str">
        <f t="shared" si="4"/>
        <v>567</v>
      </c>
      <c r="B296" s="121" t="s">
        <v>1015</v>
      </c>
      <c r="C296" s="122" t="s">
        <v>1016</v>
      </c>
      <c r="D296" s="122" t="s">
        <v>452</v>
      </c>
      <c r="E296" s="122" t="s">
        <v>452</v>
      </c>
      <c r="F296" s="122" t="s">
        <v>452</v>
      </c>
      <c r="G296" s="122" t="s">
        <v>452</v>
      </c>
      <c r="H296" s="122" t="s">
        <v>452</v>
      </c>
      <c r="I296" s="122" t="s">
        <v>452</v>
      </c>
      <c r="J296" s="122" t="s">
        <v>452</v>
      </c>
      <c r="K296" s="122" t="s">
        <v>452</v>
      </c>
      <c r="L296" s="122" t="s">
        <v>452</v>
      </c>
      <c r="M296" s="122" t="s">
        <v>452</v>
      </c>
      <c r="N296" s="122" t="s">
        <v>452</v>
      </c>
      <c r="O296" s="122" t="s">
        <v>452</v>
      </c>
      <c r="P296" s="122" t="s">
        <v>452</v>
      </c>
      <c r="Q296" s="122" t="s">
        <v>452</v>
      </c>
      <c r="R296" s="104"/>
    </row>
    <row r="297" spans="1:18" ht="15.6" x14ac:dyDescent="0.3">
      <c r="A297" s="1" t="str">
        <f t="shared" si="4"/>
        <v>568</v>
      </c>
      <c r="B297" s="121" t="s">
        <v>1017</v>
      </c>
      <c r="C297" s="122" t="s">
        <v>1018</v>
      </c>
      <c r="D297" s="122" t="s">
        <v>452</v>
      </c>
      <c r="E297" s="122" t="s">
        <v>452</v>
      </c>
      <c r="F297" s="122" t="s">
        <v>452</v>
      </c>
      <c r="G297" s="122" t="s">
        <v>452</v>
      </c>
      <c r="H297" s="122" t="s">
        <v>452</v>
      </c>
      <c r="I297" s="122" t="s">
        <v>452</v>
      </c>
      <c r="J297" s="122" t="s">
        <v>452</v>
      </c>
      <c r="K297" s="122" t="s">
        <v>452</v>
      </c>
      <c r="L297" s="122" t="s">
        <v>452</v>
      </c>
      <c r="M297" s="122" t="s">
        <v>452</v>
      </c>
      <c r="N297" s="122" t="s">
        <v>452</v>
      </c>
      <c r="O297" s="122" t="s">
        <v>452</v>
      </c>
      <c r="P297" s="122" t="s">
        <v>452</v>
      </c>
      <c r="Q297" s="122" t="s">
        <v>452</v>
      </c>
      <c r="R297" s="104"/>
    </row>
    <row r="298" spans="1:18" ht="15.6" x14ac:dyDescent="0.3">
      <c r="A298" s="1" t="str">
        <f t="shared" si="4"/>
        <v>569</v>
      </c>
      <c r="B298" s="121" t="s">
        <v>1019</v>
      </c>
      <c r="C298" s="122" t="s">
        <v>1020</v>
      </c>
      <c r="D298" s="122" t="s">
        <v>452</v>
      </c>
      <c r="E298" s="122" t="s">
        <v>452</v>
      </c>
      <c r="F298" s="122" t="s">
        <v>452</v>
      </c>
      <c r="G298" s="122" t="s">
        <v>452</v>
      </c>
      <c r="H298" s="122" t="s">
        <v>452</v>
      </c>
      <c r="I298" s="122" t="s">
        <v>452</v>
      </c>
      <c r="J298" s="122" t="s">
        <v>452</v>
      </c>
      <c r="K298" s="122" t="s">
        <v>452</v>
      </c>
      <c r="L298" s="122" t="s">
        <v>452</v>
      </c>
      <c r="M298" s="122" t="s">
        <v>452</v>
      </c>
      <c r="N298" s="122" t="s">
        <v>452</v>
      </c>
      <c r="O298" s="122" t="s">
        <v>452</v>
      </c>
      <c r="P298" s="122" t="s">
        <v>452</v>
      </c>
      <c r="Q298" s="122" t="s">
        <v>452</v>
      </c>
      <c r="R298" s="104"/>
    </row>
    <row r="299" spans="1:18" ht="15.6" x14ac:dyDescent="0.3">
      <c r="A299" s="1" t="str">
        <f t="shared" si="4"/>
        <v>569</v>
      </c>
      <c r="B299" s="121" t="s">
        <v>1021</v>
      </c>
      <c r="C299" s="122" t="s">
        <v>1022</v>
      </c>
      <c r="D299" s="122" t="s">
        <v>452</v>
      </c>
      <c r="E299" s="122" t="s">
        <v>452</v>
      </c>
      <c r="F299" s="122" t="s">
        <v>452</v>
      </c>
      <c r="G299" s="122" t="s">
        <v>452</v>
      </c>
      <c r="H299" s="122" t="s">
        <v>452</v>
      </c>
      <c r="I299" s="122" t="s">
        <v>452</v>
      </c>
      <c r="J299" s="122" t="s">
        <v>452</v>
      </c>
      <c r="K299" s="122" t="s">
        <v>452</v>
      </c>
      <c r="L299" s="122" t="s">
        <v>452</v>
      </c>
      <c r="M299" s="122" t="s">
        <v>452</v>
      </c>
      <c r="N299" s="122" t="s">
        <v>452</v>
      </c>
      <c r="O299" s="122" t="s">
        <v>452</v>
      </c>
      <c r="P299" s="122" t="s">
        <v>452</v>
      </c>
      <c r="Q299" s="122" t="s">
        <v>452</v>
      </c>
      <c r="R299" s="104"/>
    </row>
    <row r="300" spans="1:18" ht="15.6" x14ac:dyDescent="0.3">
      <c r="A300" s="1" t="str">
        <f t="shared" si="4"/>
        <v>569</v>
      </c>
      <c r="B300" s="121" t="s">
        <v>1023</v>
      </c>
      <c r="C300" s="122" t="s">
        <v>1024</v>
      </c>
      <c r="D300" s="123">
        <v>322071.17</v>
      </c>
      <c r="E300" s="123">
        <v>155710.18</v>
      </c>
      <c r="F300" s="123">
        <v>110596.3</v>
      </c>
      <c r="G300" s="123">
        <v>105563.41</v>
      </c>
      <c r="H300" s="123">
        <v>164099.56</v>
      </c>
      <c r="I300" s="123">
        <v>112536.21</v>
      </c>
      <c r="J300" s="123">
        <v>113656.62</v>
      </c>
      <c r="K300" s="123">
        <v>160191.51</v>
      </c>
      <c r="L300" s="123">
        <v>128192.55</v>
      </c>
      <c r="M300" s="123">
        <v>119652.51</v>
      </c>
      <c r="N300" s="123">
        <v>158260.98000000001</v>
      </c>
      <c r="O300" s="123">
        <v>139768.32000000001</v>
      </c>
      <c r="P300" s="123">
        <v>126439.07</v>
      </c>
      <c r="Q300" s="123">
        <v>1594667.24</v>
      </c>
      <c r="R300" s="104"/>
    </row>
    <row r="301" spans="1:18" ht="15.6" x14ac:dyDescent="0.3">
      <c r="A301" s="1" t="str">
        <f t="shared" si="4"/>
        <v>569</v>
      </c>
      <c r="B301" s="121" t="s">
        <v>1025</v>
      </c>
      <c r="C301" s="122" t="s">
        <v>1026</v>
      </c>
      <c r="D301" s="123">
        <v>3266.67</v>
      </c>
      <c r="E301" s="123">
        <v>23497.17</v>
      </c>
      <c r="F301" s="123">
        <v>23497.17</v>
      </c>
      <c r="G301" s="123">
        <v>23497.17</v>
      </c>
      <c r="H301" s="123">
        <v>23497.17</v>
      </c>
      <c r="I301" s="123">
        <v>24621.37</v>
      </c>
      <c r="J301" s="123">
        <v>23497.17</v>
      </c>
      <c r="K301" s="123">
        <v>23497.17</v>
      </c>
      <c r="L301" s="123">
        <v>25234.57</v>
      </c>
      <c r="M301" s="123">
        <v>23497.17</v>
      </c>
      <c r="N301" s="123">
        <v>23497.17</v>
      </c>
      <c r="O301" s="123">
        <v>25234.57</v>
      </c>
      <c r="P301" s="123">
        <v>23497.11</v>
      </c>
      <c r="Q301" s="123">
        <v>286565.02</v>
      </c>
      <c r="R301" s="104"/>
    </row>
    <row r="302" spans="1:18" ht="15.6" x14ac:dyDescent="0.3">
      <c r="A302" s="1" t="str">
        <f t="shared" si="4"/>
        <v>569</v>
      </c>
      <c r="B302" s="121" t="s">
        <v>1027</v>
      </c>
      <c r="C302" s="122" t="s">
        <v>1028</v>
      </c>
      <c r="D302" s="122" t="s">
        <v>452</v>
      </c>
      <c r="E302" s="122" t="s">
        <v>452</v>
      </c>
      <c r="F302" s="122" t="s">
        <v>452</v>
      </c>
      <c r="G302" s="122" t="s">
        <v>452</v>
      </c>
      <c r="H302" s="122" t="s">
        <v>452</v>
      </c>
      <c r="I302" s="122" t="s">
        <v>452</v>
      </c>
      <c r="J302" s="122" t="s">
        <v>452</v>
      </c>
      <c r="K302" s="122" t="s">
        <v>452</v>
      </c>
      <c r="L302" s="122" t="s">
        <v>452</v>
      </c>
      <c r="M302" s="122" t="s">
        <v>452</v>
      </c>
      <c r="N302" s="122" t="s">
        <v>452</v>
      </c>
      <c r="O302" s="122" t="s">
        <v>452</v>
      </c>
      <c r="P302" s="122" t="s">
        <v>452</v>
      </c>
      <c r="Q302" s="122" t="s">
        <v>452</v>
      </c>
      <c r="R302" s="104"/>
    </row>
    <row r="303" spans="1:18" ht="15.6" x14ac:dyDescent="0.3">
      <c r="A303" s="1" t="str">
        <f t="shared" si="4"/>
        <v>570</v>
      </c>
      <c r="B303" s="121" t="s">
        <v>1029</v>
      </c>
      <c r="C303" s="122" t="s">
        <v>1030</v>
      </c>
      <c r="D303" s="123">
        <v>193903.04</v>
      </c>
      <c r="E303" s="123">
        <v>104701.93</v>
      </c>
      <c r="F303" s="123">
        <v>98827.39</v>
      </c>
      <c r="G303" s="123">
        <v>98843.42</v>
      </c>
      <c r="H303" s="123">
        <v>103310.62</v>
      </c>
      <c r="I303" s="123">
        <v>106338.04</v>
      </c>
      <c r="J303" s="123">
        <v>97304.44</v>
      </c>
      <c r="K303" s="123">
        <v>106379.47</v>
      </c>
      <c r="L303" s="123">
        <v>103356.71</v>
      </c>
      <c r="M303" s="123">
        <v>100340.9</v>
      </c>
      <c r="N303" s="123">
        <v>106358.53</v>
      </c>
      <c r="O303" s="123">
        <v>100291.05</v>
      </c>
      <c r="P303" s="123">
        <v>103297.73</v>
      </c>
      <c r="Q303" s="123">
        <v>1229350.23</v>
      </c>
      <c r="R303" s="104"/>
    </row>
    <row r="304" spans="1:18" ht="15.6" x14ac:dyDescent="0.3">
      <c r="A304" s="1" t="str">
        <f t="shared" si="4"/>
        <v>571</v>
      </c>
      <c r="B304" s="121" t="s">
        <v>1031</v>
      </c>
      <c r="C304" s="122" t="s">
        <v>1032</v>
      </c>
      <c r="D304" s="123">
        <v>666526.71999999997</v>
      </c>
      <c r="E304" s="123">
        <v>483849.09</v>
      </c>
      <c r="F304" s="123">
        <v>471834.87</v>
      </c>
      <c r="G304" s="123">
        <v>472244.43</v>
      </c>
      <c r="H304" s="123">
        <v>480966.28</v>
      </c>
      <c r="I304" s="123">
        <v>481711.23</v>
      </c>
      <c r="J304" s="123">
        <v>482952.26</v>
      </c>
      <c r="K304" s="123">
        <v>488104.92</v>
      </c>
      <c r="L304" s="123">
        <v>478542.52</v>
      </c>
      <c r="M304" s="123">
        <v>476041.94</v>
      </c>
      <c r="N304" s="123">
        <v>481226.62</v>
      </c>
      <c r="O304" s="123">
        <v>473339.29</v>
      </c>
      <c r="P304" s="123">
        <v>486397.87</v>
      </c>
      <c r="Q304" s="123">
        <v>5757211.3200000003</v>
      </c>
      <c r="R304" s="104"/>
    </row>
    <row r="305" spans="1:18" ht="15.6" x14ac:dyDescent="0.3">
      <c r="A305" s="1" t="str">
        <f t="shared" si="4"/>
        <v>572</v>
      </c>
      <c r="B305" s="121" t="s">
        <v>1033</v>
      </c>
      <c r="C305" s="122" t="s">
        <v>1034</v>
      </c>
      <c r="D305" s="122" t="s">
        <v>452</v>
      </c>
      <c r="E305" s="122" t="s">
        <v>452</v>
      </c>
      <c r="F305" s="122" t="s">
        <v>452</v>
      </c>
      <c r="G305" s="122" t="s">
        <v>452</v>
      </c>
      <c r="H305" s="122" t="s">
        <v>452</v>
      </c>
      <c r="I305" s="122" t="s">
        <v>452</v>
      </c>
      <c r="J305" s="122" t="s">
        <v>452</v>
      </c>
      <c r="K305" s="122" t="s">
        <v>452</v>
      </c>
      <c r="L305" s="122" t="s">
        <v>452</v>
      </c>
      <c r="M305" s="122" t="s">
        <v>452</v>
      </c>
      <c r="N305" s="122" t="s">
        <v>452</v>
      </c>
      <c r="O305" s="122" t="s">
        <v>452</v>
      </c>
      <c r="P305" s="122" t="s">
        <v>452</v>
      </c>
      <c r="Q305" s="122" t="s">
        <v>452</v>
      </c>
      <c r="R305" s="104"/>
    </row>
    <row r="306" spans="1:18" ht="15.6" x14ac:dyDescent="0.3">
      <c r="A306" s="1" t="str">
        <f t="shared" si="4"/>
        <v>573</v>
      </c>
      <c r="B306" s="121" t="s">
        <v>1035</v>
      </c>
      <c r="C306" s="122" t="s">
        <v>1036</v>
      </c>
      <c r="D306" s="122" t="s">
        <v>452</v>
      </c>
      <c r="E306" s="122" t="s">
        <v>452</v>
      </c>
      <c r="F306" s="122" t="s">
        <v>452</v>
      </c>
      <c r="G306" s="122" t="s">
        <v>452</v>
      </c>
      <c r="H306" s="122" t="s">
        <v>452</v>
      </c>
      <c r="I306" s="122" t="s">
        <v>452</v>
      </c>
      <c r="J306" s="122" t="s">
        <v>452</v>
      </c>
      <c r="K306" s="122" t="s">
        <v>452</v>
      </c>
      <c r="L306" s="122" t="s">
        <v>452</v>
      </c>
      <c r="M306" s="122" t="s">
        <v>452</v>
      </c>
      <c r="N306" s="122" t="s">
        <v>452</v>
      </c>
      <c r="O306" s="122" t="s">
        <v>452</v>
      </c>
      <c r="P306" s="122" t="s">
        <v>452</v>
      </c>
      <c r="Q306" s="122" t="s">
        <v>452</v>
      </c>
      <c r="R306" s="104"/>
    </row>
    <row r="307" spans="1:18" ht="15.6" x14ac:dyDescent="0.3">
      <c r="A307" s="1" t="str">
        <f t="shared" si="4"/>
        <v>575</v>
      </c>
      <c r="B307" s="121" t="s">
        <v>1037</v>
      </c>
      <c r="C307" s="122" t="s">
        <v>1038</v>
      </c>
      <c r="D307" s="122" t="s">
        <v>452</v>
      </c>
      <c r="E307" s="122" t="s">
        <v>452</v>
      </c>
      <c r="F307" s="122" t="s">
        <v>452</v>
      </c>
      <c r="G307" s="122" t="s">
        <v>452</v>
      </c>
      <c r="H307" s="122" t="s">
        <v>452</v>
      </c>
      <c r="I307" s="122" t="s">
        <v>452</v>
      </c>
      <c r="J307" s="122" t="s">
        <v>452</v>
      </c>
      <c r="K307" s="122" t="s">
        <v>452</v>
      </c>
      <c r="L307" s="122" t="s">
        <v>452</v>
      </c>
      <c r="M307" s="122" t="s">
        <v>452</v>
      </c>
      <c r="N307" s="122" t="s">
        <v>452</v>
      </c>
      <c r="O307" s="122" t="s">
        <v>452</v>
      </c>
      <c r="P307" s="122" t="s">
        <v>452</v>
      </c>
      <c r="Q307" s="122" t="s">
        <v>452</v>
      </c>
      <c r="R307" s="104"/>
    </row>
    <row r="308" spans="1:18" ht="15.6" x14ac:dyDescent="0.3">
      <c r="A308" s="1" t="str">
        <f t="shared" si="4"/>
        <v>575</v>
      </c>
      <c r="B308" s="121" t="s">
        <v>1039</v>
      </c>
      <c r="C308" s="122" t="s">
        <v>1040</v>
      </c>
      <c r="D308" s="122" t="s">
        <v>452</v>
      </c>
      <c r="E308" s="122" t="s">
        <v>452</v>
      </c>
      <c r="F308" s="122" t="s">
        <v>452</v>
      </c>
      <c r="G308" s="122" t="s">
        <v>452</v>
      </c>
      <c r="H308" s="122" t="s">
        <v>452</v>
      </c>
      <c r="I308" s="122" t="s">
        <v>452</v>
      </c>
      <c r="J308" s="122" t="s">
        <v>452</v>
      </c>
      <c r="K308" s="122" t="s">
        <v>452</v>
      </c>
      <c r="L308" s="122" t="s">
        <v>452</v>
      </c>
      <c r="M308" s="122" t="s">
        <v>452</v>
      </c>
      <c r="N308" s="122" t="s">
        <v>452</v>
      </c>
      <c r="O308" s="122" t="s">
        <v>452</v>
      </c>
      <c r="P308" s="122" t="s">
        <v>452</v>
      </c>
      <c r="Q308" s="122" t="s">
        <v>452</v>
      </c>
      <c r="R308" s="104"/>
    </row>
    <row r="309" spans="1:18" ht="15.6" x14ac:dyDescent="0.3">
      <c r="A309" s="1" t="str">
        <f t="shared" si="4"/>
        <v>575</v>
      </c>
      <c r="B309" s="121" t="s">
        <v>1041</v>
      </c>
      <c r="C309" s="122" t="s">
        <v>1042</v>
      </c>
      <c r="D309" s="122" t="s">
        <v>452</v>
      </c>
      <c r="E309" s="122" t="s">
        <v>452</v>
      </c>
      <c r="F309" s="122" t="s">
        <v>452</v>
      </c>
      <c r="G309" s="122" t="s">
        <v>452</v>
      </c>
      <c r="H309" s="122" t="s">
        <v>452</v>
      </c>
      <c r="I309" s="122" t="s">
        <v>452</v>
      </c>
      <c r="J309" s="122" t="s">
        <v>452</v>
      </c>
      <c r="K309" s="122" t="s">
        <v>452</v>
      </c>
      <c r="L309" s="122" t="s">
        <v>452</v>
      </c>
      <c r="M309" s="122" t="s">
        <v>452</v>
      </c>
      <c r="N309" s="122" t="s">
        <v>452</v>
      </c>
      <c r="O309" s="122" t="s">
        <v>452</v>
      </c>
      <c r="P309" s="122" t="s">
        <v>452</v>
      </c>
      <c r="Q309" s="122" t="s">
        <v>452</v>
      </c>
      <c r="R309" s="104"/>
    </row>
    <row r="310" spans="1:18" ht="15.6" x14ac:dyDescent="0.3">
      <c r="A310" s="1" t="str">
        <f t="shared" si="4"/>
        <v>575</v>
      </c>
      <c r="B310" s="121" t="s">
        <v>1043</v>
      </c>
      <c r="C310" s="122" t="s">
        <v>1044</v>
      </c>
      <c r="D310" s="122" t="s">
        <v>452</v>
      </c>
      <c r="E310" s="122" t="s">
        <v>452</v>
      </c>
      <c r="F310" s="122" t="s">
        <v>452</v>
      </c>
      <c r="G310" s="122" t="s">
        <v>452</v>
      </c>
      <c r="H310" s="122" t="s">
        <v>452</v>
      </c>
      <c r="I310" s="122" t="s">
        <v>452</v>
      </c>
      <c r="J310" s="122" t="s">
        <v>452</v>
      </c>
      <c r="K310" s="122" t="s">
        <v>452</v>
      </c>
      <c r="L310" s="122" t="s">
        <v>452</v>
      </c>
      <c r="M310" s="122" t="s">
        <v>452</v>
      </c>
      <c r="N310" s="122" t="s">
        <v>452</v>
      </c>
      <c r="O310" s="122" t="s">
        <v>452</v>
      </c>
      <c r="P310" s="122" t="s">
        <v>452</v>
      </c>
      <c r="Q310" s="122" t="s">
        <v>452</v>
      </c>
      <c r="R310" s="104"/>
    </row>
    <row r="311" spans="1:18" ht="15.6" x14ac:dyDescent="0.3">
      <c r="A311" s="1" t="str">
        <f t="shared" si="4"/>
        <v>575</v>
      </c>
      <c r="B311" s="121" t="s">
        <v>1045</v>
      </c>
      <c r="C311" s="122" t="s">
        <v>1046</v>
      </c>
      <c r="D311" s="122" t="s">
        <v>452</v>
      </c>
      <c r="E311" s="122" t="s">
        <v>452</v>
      </c>
      <c r="F311" s="122" t="s">
        <v>452</v>
      </c>
      <c r="G311" s="122" t="s">
        <v>452</v>
      </c>
      <c r="H311" s="122" t="s">
        <v>452</v>
      </c>
      <c r="I311" s="122" t="s">
        <v>452</v>
      </c>
      <c r="J311" s="122" t="s">
        <v>452</v>
      </c>
      <c r="K311" s="122" t="s">
        <v>452</v>
      </c>
      <c r="L311" s="122" t="s">
        <v>452</v>
      </c>
      <c r="M311" s="122" t="s">
        <v>452</v>
      </c>
      <c r="N311" s="122" t="s">
        <v>452</v>
      </c>
      <c r="O311" s="122" t="s">
        <v>452</v>
      </c>
      <c r="P311" s="122" t="s">
        <v>452</v>
      </c>
      <c r="Q311" s="122" t="s">
        <v>452</v>
      </c>
      <c r="R311" s="104"/>
    </row>
    <row r="312" spans="1:18" ht="15.6" x14ac:dyDescent="0.3">
      <c r="A312" s="1" t="str">
        <f t="shared" si="4"/>
        <v>575</v>
      </c>
      <c r="B312" s="121" t="s">
        <v>1047</v>
      </c>
      <c r="C312" s="122" t="s">
        <v>1048</v>
      </c>
      <c r="D312" s="122" t="s">
        <v>452</v>
      </c>
      <c r="E312" s="122" t="s">
        <v>452</v>
      </c>
      <c r="F312" s="122" t="s">
        <v>452</v>
      </c>
      <c r="G312" s="122" t="s">
        <v>452</v>
      </c>
      <c r="H312" s="122" t="s">
        <v>452</v>
      </c>
      <c r="I312" s="122" t="s">
        <v>452</v>
      </c>
      <c r="J312" s="122" t="s">
        <v>452</v>
      </c>
      <c r="K312" s="122" t="s">
        <v>452</v>
      </c>
      <c r="L312" s="122" t="s">
        <v>452</v>
      </c>
      <c r="M312" s="122" t="s">
        <v>452</v>
      </c>
      <c r="N312" s="122" t="s">
        <v>452</v>
      </c>
      <c r="O312" s="122" t="s">
        <v>452</v>
      </c>
      <c r="P312" s="122" t="s">
        <v>452</v>
      </c>
      <c r="Q312" s="122" t="s">
        <v>452</v>
      </c>
      <c r="R312" s="104"/>
    </row>
    <row r="313" spans="1:18" ht="15.6" x14ac:dyDescent="0.3">
      <c r="A313" s="1" t="str">
        <f t="shared" si="4"/>
        <v>575</v>
      </c>
      <c r="B313" s="121" t="s">
        <v>1049</v>
      </c>
      <c r="C313" s="122" t="s">
        <v>1050</v>
      </c>
      <c r="D313" s="122" t="s">
        <v>452</v>
      </c>
      <c r="E313" s="122" t="s">
        <v>452</v>
      </c>
      <c r="F313" s="122" t="s">
        <v>452</v>
      </c>
      <c r="G313" s="122" t="s">
        <v>452</v>
      </c>
      <c r="H313" s="122" t="s">
        <v>452</v>
      </c>
      <c r="I313" s="122" t="s">
        <v>452</v>
      </c>
      <c r="J313" s="122" t="s">
        <v>452</v>
      </c>
      <c r="K313" s="122" t="s">
        <v>452</v>
      </c>
      <c r="L313" s="122" t="s">
        <v>452</v>
      </c>
      <c r="M313" s="122" t="s">
        <v>452</v>
      </c>
      <c r="N313" s="122" t="s">
        <v>452</v>
      </c>
      <c r="O313" s="122" t="s">
        <v>452</v>
      </c>
      <c r="P313" s="122" t="s">
        <v>452</v>
      </c>
      <c r="Q313" s="122" t="s">
        <v>452</v>
      </c>
      <c r="R313" s="104"/>
    </row>
    <row r="314" spans="1:18" ht="15.6" x14ac:dyDescent="0.3">
      <c r="A314" s="1" t="str">
        <f t="shared" si="4"/>
        <v>575</v>
      </c>
      <c r="B314" s="121" t="s">
        <v>1051</v>
      </c>
      <c r="C314" s="122" t="s">
        <v>1052</v>
      </c>
      <c r="D314" s="122" t="s">
        <v>452</v>
      </c>
      <c r="E314" s="122" t="s">
        <v>452</v>
      </c>
      <c r="F314" s="122" t="s">
        <v>452</v>
      </c>
      <c r="G314" s="122" t="s">
        <v>452</v>
      </c>
      <c r="H314" s="122" t="s">
        <v>452</v>
      </c>
      <c r="I314" s="122" t="s">
        <v>452</v>
      </c>
      <c r="J314" s="122" t="s">
        <v>452</v>
      </c>
      <c r="K314" s="122" t="s">
        <v>452</v>
      </c>
      <c r="L314" s="122" t="s">
        <v>452</v>
      </c>
      <c r="M314" s="122" t="s">
        <v>452</v>
      </c>
      <c r="N314" s="122" t="s">
        <v>452</v>
      </c>
      <c r="O314" s="122" t="s">
        <v>452</v>
      </c>
      <c r="P314" s="122" t="s">
        <v>452</v>
      </c>
      <c r="Q314" s="122" t="s">
        <v>452</v>
      </c>
      <c r="R314" s="104"/>
    </row>
    <row r="315" spans="1:18" ht="15.6" x14ac:dyDescent="0.3">
      <c r="A315" s="1" t="str">
        <f t="shared" si="4"/>
        <v>576</v>
      </c>
      <c r="B315" s="121" t="s">
        <v>1053</v>
      </c>
      <c r="C315" s="122" t="s">
        <v>1054</v>
      </c>
      <c r="D315" s="122" t="s">
        <v>452</v>
      </c>
      <c r="E315" s="122" t="s">
        <v>452</v>
      </c>
      <c r="F315" s="122" t="s">
        <v>452</v>
      </c>
      <c r="G315" s="122" t="s">
        <v>452</v>
      </c>
      <c r="H315" s="122" t="s">
        <v>452</v>
      </c>
      <c r="I315" s="122" t="s">
        <v>452</v>
      </c>
      <c r="J315" s="122" t="s">
        <v>452</v>
      </c>
      <c r="K315" s="122" t="s">
        <v>452</v>
      </c>
      <c r="L315" s="122" t="s">
        <v>452</v>
      </c>
      <c r="M315" s="122" t="s">
        <v>452</v>
      </c>
      <c r="N315" s="122" t="s">
        <v>452</v>
      </c>
      <c r="O315" s="122" t="s">
        <v>452</v>
      </c>
      <c r="P315" s="122" t="s">
        <v>452</v>
      </c>
      <c r="Q315" s="122" t="s">
        <v>452</v>
      </c>
      <c r="R315" s="104"/>
    </row>
    <row r="316" spans="1:18" ht="15.6" x14ac:dyDescent="0.3">
      <c r="A316" s="1" t="str">
        <f t="shared" si="4"/>
        <v>576</v>
      </c>
      <c r="B316" s="121" t="s">
        <v>1055</v>
      </c>
      <c r="C316" s="122" t="s">
        <v>1056</v>
      </c>
      <c r="D316" s="122" t="s">
        <v>452</v>
      </c>
      <c r="E316" s="122" t="s">
        <v>452</v>
      </c>
      <c r="F316" s="122" t="s">
        <v>452</v>
      </c>
      <c r="G316" s="122" t="s">
        <v>452</v>
      </c>
      <c r="H316" s="122" t="s">
        <v>452</v>
      </c>
      <c r="I316" s="122" t="s">
        <v>452</v>
      </c>
      <c r="J316" s="122" t="s">
        <v>452</v>
      </c>
      <c r="K316" s="122" t="s">
        <v>452</v>
      </c>
      <c r="L316" s="122" t="s">
        <v>452</v>
      </c>
      <c r="M316" s="122" t="s">
        <v>452</v>
      </c>
      <c r="N316" s="122" t="s">
        <v>452</v>
      </c>
      <c r="O316" s="122" t="s">
        <v>452</v>
      </c>
      <c r="P316" s="122" t="s">
        <v>452</v>
      </c>
      <c r="Q316" s="122" t="s">
        <v>452</v>
      </c>
      <c r="R316" s="104"/>
    </row>
    <row r="317" spans="1:18" ht="15.6" x14ac:dyDescent="0.3">
      <c r="A317" s="1" t="str">
        <f t="shared" si="4"/>
        <v>576</v>
      </c>
      <c r="B317" s="121" t="s">
        <v>1057</v>
      </c>
      <c r="C317" s="122" t="s">
        <v>1058</v>
      </c>
      <c r="D317" s="122" t="s">
        <v>452</v>
      </c>
      <c r="E317" s="122" t="s">
        <v>452</v>
      </c>
      <c r="F317" s="122" t="s">
        <v>452</v>
      </c>
      <c r="G317" s="122" t="s">
        <v>452</v>
      </c>
      <c r="H317" s="122" t="s">
        <v>452</v>
      </c>
      <c r="I317" s="122" t="s">
        <v>452</v>
      </c>
      <c r="J317" s="122" t="s">
        <v>452</v>
      </c>
      <c r="K317" s="122" t="s">
        <v>452</v>
      </c>
      <c r="L317" s="122" t="s">
        <v>452</v>
      </c>
      <c r="M317" s="122" t="s">
        <v>452</v>
      </c>
      <c r="N317" s="122" t="s">
        <v>452</v>
      </c>
      <c r="O317" s="122" t="s">
        <v>452</v>
      </c>
      <c r="P317" s="122" t="s">
        <v>452</v>
      </c>
      <c r="Q317" s="122" t="s">
        <v>452</v>
      </c>
      <c r="R317" s="104"/>
    </row>
    <row r="318" spans="1:18" ht="15.6" x14ac:dyDescent="0.3">
      <c r="A318" s="1" t="str">
        <f t="shared" si="4"/>
        <v>576</v>
      </c>
      <c r="B318" s="121" t="s">
        <v>1059</v>
      </c>
      <c r="C318" s="122" t="s">
        <v>1060</v>
      </c>
      <c r="D318" s="122" t="s">
        <v>452</v>
      </c>
      <c r="E318" s="122" t="s">
        <v>452</v>
      </c>
      <c r="F318" s="122" t="s">
        <v>452</v>
      </c>
      <c r="G318" s="122" t="s">
        <v>452</v>
      </c>
      <c r="H318" s="122" t="s">
        <v>452</v>
      </c>
      <c r="I318" s="122" t="s">
        <v>452</v>
      </c>
      <c r="J318" s="122" t="s">
        <v>452</v>
      </c>
      <c r="K318" s="122" t="s">
        <v>452</v>
      </c>
      <c r="L318" s="122" t="s">
        <v>452</v>
      </c>
      <c r="M318" s="122" t="s">
        <v>452</v>
      </c>
      <c r="N318" s="122" t="s">
        <v>452</v>
      </c>
      <c r="O318" s="122" t="s">
        <v>452</v>
      </c>
      <c r="P318" s="122" t="s">
        <v>452</v>
      </c>
      <c r="Q318" s="122" t="s">
        <v>452</v>
      </c>
      <c r="R318" s="104"/>
    </row>
    <row r="319" spans="1:18" ht="15.6" x14ac:dyDescent="0.3">
      <c r="A319" s="1" t="str">
        <f t="shared" si="4"/>
        <v>576</v>
      </c>
      <c r="B319" s="121" t="s">
        <v>1061</v>
      </c>
      <c r="C319" s="122" t="s">
        <v>1062</v>
      </c>
      <c r="D319" s="122" t="s">
        <v>452</v>
      </c>
      <c r="E319" s="122" t="s">
        <v>452</v>
      </c>
      <c r="F319" s="122" t="s">
        <v>452</v>
      </c>
      <c r="G319" s="122" t="s">
        <v>452</v>
      </c>
      <c r="H319" s="122" t="s">
        <v>452</v>
      </c>
      <c r="I319" s="122" t="s">
        <v>452</v>
      </c>
      <c r="J319" s="122" t="s">
        <v>452</v>
      </c>
      <c r="K319" s="122" t="s">
        <v>452</v>
      </c>
      <c r="L319" s="122" t="s">
        <v>452</v>
      </c>
      <c r="M319" s="122" t="s">
        <v>452</v>
      </c>
      <c r="N319" s="122" t="s">
        <v>452</v>
      </c>
      <c r="O319" s="122" t="s">
        <v>452</v>
      </c>
      <c r="P319" s="122" t="s">
        <v>452</v>
      </c>
      <c r="Q319" s="122" t="s">
        <v>452</v>
      </c>
      <c r="R319" s="104"/>
    </row>
    <row r="320" spans="1:18" ht="15.6" x14ac:dyDescent="0.3">
      <c r="A320" s="1" t="str">
        <f t="shared" si="4"/>
        <v>580</v>
      </c>
      <c r="B320" s="121" t="s">
        <v>1063</v>
      </c>
      <c r="C320" s="122" t="s">
        <v>1064</v>
      </c>
      <c r="D320" s="123">
        <v>165593.92000000001</v>
      </c>
      <c r="E320" s="123">
        <v>133287.54</v>
      </c>
      <c r="F320" s="123">
        <v>126201.08</v>
      </c>
      <c r="G320" s="123">
        <v>126963.22</v>
      </c>
      <c r="H320" s="123">
        <v>131526.15</v>
      </c>
      <c r="I320" s="123">
        <v>134977.51999999999</v>
      </c>
      <c r="J320" s="123">
        <v>124295.88</v>
      </c>
      <c r="K320" s="123">
        <v>135478.12</v>
      </c>
      <c r="L320" s="123">
        <v>132144.29</v>
      </c>
      <c r="M320" s="123">
        <v>128989.58</v>
      </c>
      <c r="N320" s="123">
        <v>135501.23000000001</v>
      </c>
      <c r="O320" s="123">
        <v>128007.67999999999</v>
      </c>
      <c r="P320" s="123">
        <v>131419.57999999999</v>
      </c>
      <c r="Q320" s="123">
        <v>1568791.87</v>
      </c>
      <c r="R320" s="104"/>
    </row>
    <row r="321" spans="1:18" ht="15.6" x14ac:dyDescent="0.3">
      <c r="A321" s="1" t="str">
        <f t="shared" si="4"/>
        <v>581</v>
      </c>
      <c r="B321" s="121" t="s">
        <v>1065</v>
      </c>
      <c r="C321" s="122" t="s">
        <v>1066</v>
      </c>
      <c r="D321" s="123">
        <v>207412.16</v>
      </c>
      <c r="E321" s="123">
        <v>81234.539999999994</v>
      </c>
      <c r="F321" s="123">
        <v>81917.91</v>
      </c>
      <c r="G321" s="123">
        <v>87519.91</v>
      </c>
      <c r="H321" s="123">
        <v>91712.77</v>
      </c>
      <c r="I321" s="123">
        <v>94094.58</v>
      </c>
      <c r="J321" s="123">
        <v>92169.02</v>
      </c>
      <c r="K321" s="123">
        <v>105755.09</v>
      </c>
      <c r="L321" s="123">
        <v>114671.97</v>
      </c>
      <c r="M321" s="123">
        <v>112613.33</v>
      </c>
      <c r="N321" s="123">
        <v>116990.24</v>
      </c>
      <c r="O321" s="123">
        <v>100521.48</v>
      </c>
      <c r="P321" s="123">
        <v>102889.04</v>
      </c>
      <c r="Q321" s="123">
        <v>1182089.8799999999</v>
      </c>
      <c r="R321" s="104"/>
    </row>
    <row r="322" spans="1:18" ht="15.6" x14ac:dyDescent="0.3">
      <c r="A322" s="1" t="str">
        <f t="shared" si="4"/>
        <v>581</v>
      </c>
      <c r="B322" s="121" t="s">
        <v>1067</v>
      </c>
      <c r="C322" s="122" t="s">
        <v>1068</v>
      </c>
      <c r="D322" s="122" t="s">
        <v>452</v>
      </c>
      <c r="E322" s="122" t="s">
        <v>452</v>
      </c>
      <c r="F322" s="122" t="s">
        <v>452</v>
      </c>
      <c r="G322" s="122" t="s">
        <v>452</v>
      </c>
      <c r="H322" s="122" t="s">
        <v>452</v>
      </c>
      <c r="I322" s="122" t="s">
        <v>452</v>
      </c>
      <c r="J322" s="122" t="s">
        <v>452</v>
      </c>
      <c r="K322" s="122" t="s">
        <v>452</v>
      </c>
      <c r="L322" s="122" t="s">
        <v>452</v>
      </c>
      <c r="M322" s="122" t="s">
        <v>452</v>
      </c>
      <c r="N322" s="122" t="s">
        <v>452</v>
      </c>
      <c r="O322" s="122" t="s">
        <v>452</v>
      </c>
      <c r="P322" s="122" t="s">
        <v>452</v>
      </c>
      <c r="Q322" s="122" t="s">
        <v>452</v>
      </c>
      <c r="R322" s="104"/>
    </row>
    <row r="323" spans="1:18" ht="15.6" x14ac:dyDescent="0.3">
      <c r="A323" s="1" t="str">
        <f t="shared" si="4"/>
        <v>582</v>
      </c>
      <c r="B323" s="121" t="s">
        <v>1069</v>
      </c>
      <c r="C323" s="122" t="s">
        <v>1070</v>
      </c>
      <c r="D323" s="123">
        <v>267485</v>
      </c>
      <c r="E323" s="123">
        <v>100542.46</v>
      </c>
      <c r="F323" s="123">
        <v>81206.44</v>
      </c>
      <c r="G323" s="123">
        <v>81252.899999999994</v>
      </c>
      <c r="H323" s="123">
        <v>86476.59</v>
      </c>
      <c r="I323" s="123">
        <v>91172.85</v>
      </c>
      <c r="J323" s="123">
        <v>77089.13</v>
      </c>
      <c r="K323" s="123">
        <v>91187.88</v>
      </c>
      <c r="L323" s="123">
        <v>86496.6</v>
      </c>
      <c r="M323" s="123">
        <v>81807.7</v>
      </c>
      <c r="N323" s="123">
        <v>91178.31</v>
      </c>
      <c r="O323" s="123">
        <v>81780.850000000006</v>
      </c>
      <c r="P323" s="123">
        <v>86470.76</v>
      </c>
      <c r="Q323" s="123">
        <v>1036662.49</v>
      </c>
      <c r="R323" s="104"/>
    </row>
    <row r="324" spans="1:18" ht="15.6" x14ac:dyDescent="0.3">
      <c r="A324" s="1" t="str">
        <f t="shared" si="4"/>
        <v>583</v>
      </c>
      <c r="B324" s="121" t="s">
        <v>1071</v>
      </c>
      <c r="C324" s="122" t="s">
        <v>1072</v>
      </c>
      <c r="D324" s="123">
        <v>1597380.8</v>
      </c>
      <c r="E324" s="123">
        <v>638933.56999999995</v>
      </c>
      <c r="F324" s="123">
        <v>668076.03</v>
      </c>
      <c r="G324" s="123">
        <v>676133.72</v>
      </c>
      <c r="H324" s="123">
        <v>689980.5</v>
      </c>
      <c r="I324" s="123">
        <v>692023.58</v>
      </c>
      <c r="J324" s="123">
        <v>640004.28</v>
      </c>
      <c r="K324" s="123">
        <v>691007.12</v>
      </c>
      <c r="L324" s="123">
        <v>700267.98</v>
      </c>
      <c r="M324" s="123">
        <v>679711.35</v>
      </c>
      <c r="N324" s="123">
        <v>713561.32</v>
      </c>
      <c r="O324" s="123">
        <v>656601.31999999995</v>
      </c>
      <c r="P324" s="123">
        <v>676633.89</v>
      </c>
      <c r="Q324" s="123">
        <v>8122934.6600000001</v>
      </c>
      <c r="R324" s="104"/>
    </row>
    <row r="325" spans="1:18" ht="15.6" x14ac:dyDescent="0.3">
      <c r="A325" s="1" t="str">
        <f t="shared" si="4"/>
        <v>584</v>
      </c>
      <c r="B325" s="121" t="s">
        <v>1073</v>
      </c>
      <c r="C325" s="122" t="s">
        <v>1074</v>
      </c>
      <c r="D325" s="123">
        <v>144356.43</v>
      </c>
      <c r="E325" s="123">
        <v>75111.600000000006</v>
      </c>
      <c r="F325" s="123">
        <v>70110.899999999994</v>
      </c>
      <c r="G325" s="123">
        <v>71176.899999999994</v>
      </c>
      <c r="H325" s="123">
        <v>74210.75</v>
      </c>
      <c r="I325" s="123">
        <v>77244.600000000006</v>
      </c>
      <c r="J325" s="123">
        <v>69210.05</v>
      </c>
      <c r="K325" s="123">
        <v>79378.600000000006</v>
      </c>
      <c r="L325" s="123">
        <v>78477.75</v>
      </c>
      <c r="M325" s="123">
        <v>75443.899999999994</v>
      </c>
      <c r="N325" s="123">
        <v>81511.600000000006</v>
      </c>
      <c r="O325" s="123">
        <v>73310.899999999994</v>
      </c>
      <c r="P325" s="123">
        <v>76344.75</v>
      </c>
      <c r="Q325" s="123">
        <v>901532.33</v>
      </c>
      <c r="R325" s="104"/>
    </row>
    <row r="326" spans="1:18" ht="15.6" x14ac:dyDescent="0.3">
      <c r="A326" s="1" t="str">
        <f t="shared" si="4"/>
        <v>585</v>
      </c>
      <c r="B326" s="121" t="s">
        <v>1075</v>
      </c>
      <c r="C326" s="122" t="s">
        <v>1076</v>
      </c>
      <c r="D326" s="123">
        <v>375459.48</v>
      </c>
      <c r="E326" s="123">
        <v>160028.91</v>
      </c>
      <c r="F326" s="123">
        <v>146906.97</v>
      </c>
      <c r="G326" s="123">
        <v>154906.97</v>
      </c>
      <c r="H326" s="123">
        <v>154924.13</v>
      </c>
      <c r="I326" s="123">
        <v>161551.29</v>
      </c>
      <c r="J326" s="123">
        <v>141669.79999999999</v>
      </c>
      <c r="K326" s="123">
        <v>161551.29</v>
      </c>
      <c r="L326" s="123">
        <v>162924.13</v>
      </c>
      <c r="M326" s="123">
        <v>148296.97</v>
      </c>
      <c r="N326" s="123">
        <v>161551.29</v>
      </c>
      <c r="O326" s="123">
        <v>148296.97</v>
      </c>
      <c r="P326" s="123">
        <v>154924.13</v>
      </c>
      <c r="Q326" s="123">
        <v>1857532.87</v>
      </c>
      <c r="R326" s="104"/>
    </row>
    <row r="327" spans="1:18" ht="15.6" x14ac:dyDescent="0.3">
      <c r="A327" s="1" t="str">
        <f t="shared" si="4"/>
        <v>586</v>
      </c>
      <c r="B327" s="121" t="s">
        <v>1077</v>
      </c>
      <c r="C327" s="122" t="s">
        <v>1078</v>
      </c>
      <c r="D327" s="123">
        <v>589097.42000000004</v>
      </c>
      <c r="E327" s="123">
        <v>458382.39</v>
      </c>
      <c r="F327" s="123">
        <v>430484.14</v>
      </c>
      <c r="G327" s="123">
        <v>438983.78</v>
      </c>
      <c r="H327" s="123">
        <v>463499.79</v>
      </c>
      <c r="I327" s="123">
        <v>480666.68</v>
      </c>
      <c r="J327" s="123">
        <v>437453.46</v>
      </c>
      <c r="K327" s="123">
        <v>492868.03</v>
      </c>
      <c r="L327" s="123">
        <v>487509.8</v>
      </c>
      <c r="M327" s="123">
        <v>473414.06</v>
      </c>
      <c r="N327" s="123">
        <v>504120.91</v>
      </c>
      <c r="O327" s="123">
        <v>457828.67</v>
      </c>
      <c r="P327" s="123">
        <v>478670.48</v>
      </c>
      <c r="Q327" s="123">
        <v>5603882.1900000004</v>
      </c>
      <c r="R327" s="104"/>
    </row>
    <row r="328" spans="1:18" ht="15.6" x14ac:dyDescent="0.3">
      <c r="A328" s="1" t="str">
        <f t="shared" si="4"/>
        <v>587</v>
      </c>
      <c r="B328" s="121" t="s">
        <v>1079</v>
      </c>
      <c r="C328" s="122" t="s">
        <v>1080</v>
      </c>
      <c r="D328" s="122" t="s">
        <v>452</v>
      </c>
      <c r="E328" s="122" t="s">
        <v>452</v>
      </c>
      <c r="F328" s="122" t="s">
        <v>452</v>
      </c>
      <c r="G328" s="122" t="s">
        <v>452</v>
      </c>
      <c r="H328" s="122" t="s">
        <v>452</v>
      </c>
      <c r="I328" s="122" t="s">
        <v>452</v>
      </c>
      <c r="J328" s="122" t="s">
        <v>452</v>
      </c>
      <c r="K328" s="122" t="s">
        <v>452</v>
      </c>
      <c r="L328" s="122" t="s">
        <v>452</v>
      </c>
      <c r="M328" s="122" t="s">
        <v>452</v>
      </c>
      <c r="N328" s="122" t="s">
        <v>452</v>
      </c>
      <c r="O328" s="122" t="s">
        <v>452</v>
      </c>
      <c r="P328" s="122" t="s">
        <v>452</v>
      </c>
      <c r="Q328" s="122" t="s">
        <v>452</v>
      </c>
      <c r="R328" s="104"/>
    </row>
    <row r="329" spans="1:18" ht="15.6" x14ac:dyDescent="0.3">
      <c r="A329" s="1" t="str">
        <f t="shared" si="4"/>
        <v>588</v>
      </c>
      <c r="B329" s="121" t="s">
        <v>1081</v>
      </c>
      <c r="C329" s="122" t="s">
        <v>1082</v>
      </c>
      <c r="D329" s="123">
        <v>-233995.67</v>
      </c>
      <c r="E329" s="123">
        <v>1082599.56</v>
      </c>
      <c r="F329" s="123">
        <v>979091.28</v>
      </c>
      <c r="G329" s="123">
        <v>978957.29</v>
      </c>
      <c r="H329" s="123">
        <v>1072443.31</v>
      </c>
      <c r="I329" s="123">
        <v>1049762.98</v>
      </c>
      <c r="J329" s="123">
        <v>980842.27</v>
      </c>
      <c r="K329" s="123">
        <v>1128506.45</v>
      </c>
      <c r="L329" s="123">
        <v>1057846.8500000001</v>
      </c>
      <c r="M329" s="123">
        <v>1013751.78</v>
      </c>
      <c r="N329" s="123">
        <v>1114781.95</v>
      </c>
      <c r="O329" s="123">
        <v>1026469.49</v>
      </c>
      <c r="P329" s="123">
        <v>1047835.6</v>
      </c>
      <c r="Q329" s="123">
        <v>12532888.789999999</v>
      </c>
      <c r="R329" s="104"/>
    </row>
    <row r="330" spans="1:18" ht="15.6" x14ac:dyDescent="0.3">
      <c r="A330" s="1" t="str">
        <f t="shared" si="4"/>
        <v>589</v>
      </c>
      <c r="B330" s="121" t="s">
        <v>1083</v>
      </c>
      <c r="C330" s="122" t="s">
        <v>1084</v>
      </c>
      <c r="D330" s="123">
        <v>62834</v>
      </c>
      <c r="E330" s="123">
        <v>31417</v>
      </c>
      <c r="F330" s="123">
        <v>31417</v>
      </c>
      <c r="G330" s="123">
        <v>31417</v>
      </c>
      <c r="H330" s="123">
        <v>31417</v>
      </c>
      <c r="I330" s="123">
        <v>31417</v>
      </c>
      <c r="J330" s="123">
        <v>31417</v>
      </c>
      <c r="K330" s="123">
        <v>31417</v>
      </c>
      <c r="L330" s="123">
        <v>31417</v>
      </c>
      <c r="M330" s="123">
        <v>31417</v>
      </c>
      <c r="N330" s="123">
        <v>31417</v>
      </c>
      <c r="O330" s="123">
        <v>31417</v>
      </c>
      <c r="P330" s="123">
        <v>31417</v>
      </c>
      <c r="Q330" s="123">
        <v>377004</v>
      </c>
      <c r="R330" s="104"/>
    </row>
    <row r="331" spans="1:18" ht="15.6" x14ac:dyDescent="0.3">
      <c r="A331" s="1" t="str">
        <f t="shared" si="4"/>
        <v>590</v>
      </c>
      <c r="B331" s="121" t="s">
        <v>1085</v>
      </c>
      <c r="C331" s="122" t="s">
        <v>1086</v>
      </c>
      <c r="D331" s="122" t="s">
        <v>452</v>
      </c>
      <c r="E331" s="122" t="s">
        <v>452</v>
      </c>
      <c r="F331" s="122" t="s">
        <v>452</v>
      </c>
      <c r="G331" s="122" t="s">
        <v>452</v>
      </c>
      <c r="H331" s="122" t="s">
        <v>452</v>
      </c>
      <c r="I331" s="122" t="s">
        <v>452</v>
      </c>
      <c r="J331" s="122" t="s">
        <v>452</v>
      </c>
      <c r="K331" s="122" t="s">
        <v>452</v>
      </c>
      <c r="L331" s="122" t="s">
        <v>452</v>
      </c>
      <c r="M331" s="122" t="s">
        <v>452</v>
      </c>
      <c r="N331" s="122" t="s">
        <v>452</v>
      </c>
      <c r="O331" s="122" t="s">
        <v>452</v>
      </c>
      <c r="P331" s="122" t="s">
        <v>452</v>
      </c>
      <c r="Q331" s="122" t="s">
        <v>452</v>
      </c>
      <c r="R331" s="104"/>
    </row>
    <row r="332" spans="1:18" ht="15.6" x14ac:dyDescent="0.3">
      <c r="A332" s="1" t="str">
        <f t="shared" ref="A332:A395" si="5">LEFT(RIGHT(B332,6),3)</f>
        <v>591</v>
      </c>
      <c r="B332" s="121" t="s">
        <v>1087</v>
      </c>
      <c r="C332" s="122" t="s">
        <v>1088</v>
      </c>
      <c r="D332" s="123">
        <v>-28134.799999999999</v>
      </c>
      <c r="E332" s="123">
        <v>-14288.13</v>
      </c>
      <c r="F332" s="123">
        <v>-15164.56</v>
      </c>
      <c r="G332" s="123">
        <v>-15164.56</v>
      </c>
      <c r="H332" s="123">
        <v>-14415.84</v>
      </c>
      <c r="I332" s="123">
        <v>-14001.01</v>
      </c>
      <c r="J332" s="123">
        <v>-15365.98</v>
      </c>
      <c r="K332" s="123">
        <v>-13879.16</v>
      </c>
      <c r="L332" s="123">
        <v>-14264.21</v>
      </c>
      <c r="M332" s="123">
        <v>-14572.93</v>
      </c>
      <c r="N332" s="123">
        <v>-13870.02</v>
      </c>
      <c r="O332" s="123">
        <v>-14821.42</v>
      </c>
      <c r="P332" s="123">
        <v>-14411.99</v>
      </c>
      <c r="Q332" s="123">
        <v>-174219.81</v>
      </c>
      <c r="R332" s="104"/>
    </row>
    <row r="333" spans="1:18" ht="15.6" x14ac:dyDescent="0.3">
      <c r="A333" s="1" t="str">
        <f t="shared" si="5"/>
        <v>592</v>
      </c>
      <c r="B333" s="121" t="s">
        <v>1089</v>
      </c>
      <c r="C333" s="122" t="s">
        <v>1090</v>
      </c>
      <c r="D333" s="123">
        <v>523439.86</v>
      </c>
      <c r="E333" s="123">
        <v>214300.75</v>
      </c>
      <c r="F333" s="123">
        <v>200682.5</v>
      </c>
      <c r="G333" s="123">
        <v>200719.67</v>
      </c>
      <c r="H333" s="123">
        <v>211075.44</v>
      </c>
      <c r="I333" s="123">
        <v>218093.56</v>
      </c>
      <c r="J333" s="123">
        <v>197152.03</v>
      </c>
      <c r="K333" s="123">
        <v>218189.61</v>
      </c>
      <c r="L333" s="123">
        <v>211182.31</v>
      </c>
      <c r="M333" s="123">
        <v>204191.1</v>
      </c>
      <c r="N333" s="123">
        <v>218141.07</v>
      </c>
      <c r="O333" s="123">
        <v>204075.54</v>
      </c>
      <c r="P333" s="123">
        <v>211045.56</v>
      </c>
      <c r="Q333" s="123">
        <v>2508849.16</v>
      </c>
      <c r="R333" s="104"/>
    </row>
    <row r="334" spans="1:18" ht="15.6" x14ac:dyDescent="0.3">
      <c r="A334" s="1" t="str">
        <f t="shared" si="5"/>
        <v>592</v>
      </c>
      <c r="B334" s="121" t="s">
        <v>1091</v>
      </c>
      <c r="C334" s="122" t="s">
        <v>1092</v>
      </c>
      <c r="D334" s="122" t="s">
        <v>452</v>
      </c>
      <c r="E334" s="122" t="s">
        <v>452</v>
      </c>
      <c r="F334" s="122" t="s">
        <v>452</v>
      </c>
      <c r="G334" s="122" t="s">
        <v>452</v>
      </c>
      <c r="H334" s="122" t="s">
        <v>452</v>
      </c>
      <c r="I334" s="122" t="s">
        <v>452</v>
      </c>
      <c r="J334" s="122" t="s">
        <v>452</v>
      </c>
      <c r="K334" s="122" t="s">
        <v>452</v>
      </c>
      <c r="L334" s="122" t="s">
        <v>452</v>
      </c>
      <c r="M334" s="122" t="s">
        <v>452</v>
      </c>
      <c r="N334" s="122" t="s">
        <v>452</v>
      </c>
      <c r="O334" s="122" t="s">
        <v>452</v>
      </c>
      <c r="P334" s="122" t="s">
        <v>452</v>
      </c>
      <c r="Q334" s="122" t="s">
        <v>452</v>
      </c>
      <c r="R334" s="104"/>
    </row>
    <row r="335" spans="1:18" ht="15.6" x14ac:dyDescent="0.3">
      <c r="A335" s="1" t="str">
        <f t="shared" si="5"/>
        <v>593</v>
      </c>
      <c r="B335" s="121" t="s">
        <v>1093</v>
      </c>
      <c r="C335" s="122" t="s">
        <v>1094</v>
      </c>
      <c r="D335" s="123">
        <v>6794915.1900000004</v>
      </c>
      <c r="E335" s="123">
        <v>3445094.37</v>
      </c>
      <c r="F335" s="123">
        <v>3397583.97</v>
      </c>
      <c r="G335" s="123">
        <v>3414478.81</v>
      </c>
      <c r="H335" s="123">
        <v>3490371.53</v>
      </c>
      <c r="I335" s="123">
        <v>3520330.46</v>
      </c>
      <c r="J335" s="123">
        <v>3453237.73</v>
      </c>
      <c r="K335" s="123">
        <v>3614740.99</v>
      </c>
      <c r="L335" s="123">
        <v>3624571.34</v>
      </c>
      <c r="M335" s="123">
        <v>3583262.98</v>
      </c>
      <c r="N335" s="123">
        <v>3666700.47</v>
      </c>
      <c r="O335" s="123">
        <v>3497829.62</v>
      </c>
      <c r="P335" s="123">
        <v>3536462.63</v>
      </c>
      <c r="Q335" s="123">
        <v>42244664.899999999</v>
      </c>
      <c r="R335" s="104"/>
    </row>
    <row r="336" spans="1:18" ht="15.6" x14ac:dyDescent="0.3">
      <c r="A336" s="1" t="str">
        <f t="shared" si="5"/>
        <v>594</v>
      </c>
      <c r="B336" s="121" t="s">
        <v>1095</v>
      </c>
      <c r="C336" s="122" t="s">
        <v>1096</v>
      </c>
      <c r="D336" s="123">
        <v>781136.49</v>
      </c>
      <c r="E336" s="123">
        <v>380071.58</v>
      </c>
      <c r="F336" s="123">
        <v>361372.21</v>
      </c>
      <c r="G336" s="123">
        <v>369920.74</v>
      </c>
      <c r="H336" s="123">
        <v>388965.01</v>
      </c>
      <c r="I336" s="123">
        <v>403297.43</v>
      </c>
      <c r="J336" s="123">
        <v>379250.21</v>
      </c>
      <c r="K336" s="123">
        <v>431151.22</v>
      </c>
      <c r="L336" s="123">
        <v>433497.38</v>
      </c>
      <c r="M336" s="123">
        <v>419367.98</v>
      </c>
      <c r="N336" s="123">
        <v>447687.44</v>
      </c>
      <c r="O336" s="123">
        <v>393643.01</v>
      </c>
      <c r="P336" s="123">
        <v>407520.96</v>
      </c>
      <c r="Q336" s="123">
        <v>4815745.1500000004</v>
      </c>
      <c r="R336" s="104"/>
    </row>
    <row r="337" spans="1:18" ht="15.6" x14ac:dyDescent="0.3">
      <c r="A337" s="1" t="str">
        <f t="shared" si="5"/>
        <v>595</v>
      </c>
      <c r="B337" s="121" t="s">
        <v>1097</v>
      </c>
      <c r="C337" s="122" t="s">
        <v>1098</v>
      </c>
      <c r="D337" s="123">
        <v>154647.4</v>
      </c>
      <c r="E337" s="123">
        <v>18368.03</v>
      </c>
      <c r="F337" s="123">
        <v>16881.16</v>
      </c>
      <c r="G337" s="123">
        <v>17021.330000000002</v>
      </c>
      <c r="H337" s="123">
        <v>19456.75</v>
      </c>
      <c r="I337" s="123">
        <v>19009.240000000002</v>
      </c>
      <c r="J337" s="123">
        <v>16695.3</v>
      </c>
      <c r="K337" s="123">
        <v>19168.52</v>
      </c>
      <c r="L337" s="123">
        <v>18237.93</v>
      </c>
      <c r="M337" s="123">
        <v>17466.61</v>
      </c>
      <c r="N337" s="123">
        <v>20283.47</v>
      </c>
      <c r="O337" s="123">
        <v>17466.61</v>
      </c>
      <c r="P337" s="123">
        <v>18390.28</v>
      </c>
      <c r="Q337" s="123">
        <v>218445.24</v>
      </c>
      <c r="R337" s="104"/>
    </row>
    <row r="338" spans="1:18" ht="15.6" x14ac:dyDescent="0.3">
      <c r="A338" s="1" t="str">
        <f t="shared" si="5"/>
        <v>596</v>
      </c>
      <c r="B338" s="121" t="s">
        <v>1099</v>
      </c>
      <c r="C338" s="122" t="s">
        <v>1100</v>
      </c>
      <c r="D338" s="123">
        <v>103442</v>
      </c>
      <c r="E338" s="123">
        <v>51721</v>
      </c>
      <c r="F338" s="123">
        <v>51721</v>
      </c>
      <c r="G338" s="123">
        <v>51721</v>
      </c>
      <c r="H338" s="123">
        <v>51721</v>
      </c>
      <c r="I338" s="123">
        <v>51721</v>
      </c>
      <c r="J338" s="123">
        <v>51721</v>
      </c>
      <c r="K338" s="123">
        <v>51721</v>
      </c>
      <c r="L338" s="123">
        <v>51721</v>
      </c>
      <c r="M338" s="123">
        <v>51721</v>
      </c>
      <c r="N338" s="123">
        <v>51721</v>
      </c>
      <c r="O338" s="123">
        <v>51721</v>
      </c>
      <c r="P338" s="123">
        <v>51721</v>
      </c>
      <c r="Q338" s="123">
        <v>620651.97</v>
      </c>
      <c r="R338" s="104"/>
    </row>
    <row r="339" spans="1:18" ht="15.6" x14ac:dyDescent="0.3">
      <c r="A339" s="1" t="str">
        <f t="shared" si="5"/>
        <v>597</v>
      </c>
      <c r="B339" s="121" t="s">
        <v>1101</v>
      </c>
      <c r="C339" s="122" t="s">
        <v>1102</v>
      </c>
      <c r="D339" s="123">
        <v>114063.21</v>
      </c>
      <c r="E339" s="123">
        <v>73966.62</v>
      </c>
      <c r="F339" s="123">
        <v>68317.350000000006</v>
      </c>
      <c r="G339" s="123">
        <v>68317.350000000006</v>
      </c>
      <c r="H339" s="123">
        <v>72829.86</v>
      </c>
      <c r="I339" s="123">
        <v>75731.210000000006</v>
      </c>
      <c r="J339" s="123">
        <v>67027.14</v>
      </c>
      <c r="K339" s="123">
        <v>75731.210000000006</v>
      </c>
      <c r="L339" s="123">
        <v>72829.86</v>
      </c>
      <c r="M339" s="123">
        <v>69928.5</v>
      </c>
      <c r="N339" s="123">
        <v>75731.210000000006</v>
      </c>
      <c r="O339" s="123">
        <v>69968.34</v>
      </c>
      <c r="P339" s="123">
        <v>72871.59</v>
      </c>
      <c r="Q339" s="123">
        <v>863250.25</v>
      </c>
      <c r="R339" s="104"/>
    </row>
    <row r="340" spans="1:18" ht="15.6" x14ac:dyDescent="0.3">
      <c r="A340" s="1" t="str">
        <f t="shared" si="5"/>
        <v>598</v>
      </c>
      <c r="B340" s="121" t="s">
        <v>1103</v>
      </c>
      <c r="C340" s="122" t="s">
        <v>1104</v>
      </c>
      <c r="D340" s="122" t="s">
        <v>452</v>
      </c>
      <c r="E340" s="122" t="s">
        <v>452</v>
      </c>
      <c r="F340" s="122" t="s">
        <v>452</v>
      </c>
      <c r="G340" s="122" t="s">
        <v>452</v>
      </c>
      <c r="H340" s="122" t="s">
        <v>452</v>
      </c>
      <c r="I340" s="122" t="s">
        <v>452</v>
      </c>
      <c r="J340" s="122" t="s">
        <v>452</v>
      </c>
      <c r="K340" s="122" t="s">
        <v>452</v>
      </c>
      <c r="L340" s="122" t="s">
        <v>452</v>
      </c>
      <c r="M340" s="122" t="s">
        <v>452</v>
      </c>
      <c r="N340" s="122" t="s">
        <v>452</v>
      </c>
      <c r="O340" s="122" t="s">
        <v>452</v>
      </c>
      <c r="P340" s="122" t="s">
        <v>452</v>
      </c>
      <c r="Q340" s="122" t="s">
        <v>452</v>
      </c>
      <c r="R340" s="104"/>
    </row>
    <row r="341" spans="1:18" ht="15.6" x14ac:dyDescent="0.3">
      <c r="A341" s="1" t="str">
        <f t="shared" si="5"/>
        <v>800</v>
      </c>
      <c r="B341" s="121" t="s">
        <v>1105</v>
      </c>
      <c r="C341" s="122" t="s">
        <v>1106</v>
      </c>
      <c r="D341" s="122" t="s">
        <v>452</v>
      </c>
      <c r="E341" s="122" t="s">
        <v>452</v>
      </c>
      <c r="F341" s="122" t="s">
        <v>452</v>
      </c>
      <c r="G341" s="122" t="s">
        <v>452</v>
      </c>
      <c r="H341" s="122" t="s">
        <v>452</v>
      </c>
      <c r="I341" s="122" t="s">
        <v>452</v>
      </c>
      <c r="J341" s="122" t="s">
        <v>452</v>
      </c>
      <c r="K341" s="122" t="s">
        <v>452</v>
      </c>
      <c r="L341" s="122" t="s">
        <v>452</v>
      </c>
      <c r="M341" s="122" t="s">
        <v>452</v>
      </c>
      <c r="N341" s="122" t="s">
        <v>452</v>
      </c>
      <c r="O341" s="122" t="s">
        <v>452</v>
      </c>
      <c r="P341" s="122" t="s">
        <v>452</v>
      </c>
      <c r="Q341" s="122" t="s">
        <v>452</v>
      </c>
      <c r="R341" s="104"/>
    </row>
    <row r="342" spans="1:18" ht="15.6" x14ac:dyDescent="0.3">
      <c r="A342" s="1" t="str">
        <f t="shared" si="5"/>
        <v>800</v>
      </c>
      <c r="B342" s="121" t="s">
        <v>1107</v>
      </c>
      <c r="C342" s="122" t="s">
        <v>1108</v>
      </c>
      <c r="D342" s="122" t="s">
        <v>452</v>
      </c>
      <c r="E342" s="122" t="s">
        <v>452</v>
      </c>
      <c r="F342" s="122" t="s">
        <v>452</v>
      </c>
      <c r="G342" s="122" t="s">
        <v>452</v>
      </c>
      <c r="H342" s="122" t="s">
        <v>452</v>
      </c>
      <c r="I342" s="122" t="s">
        <v>452</v>
      </c>
      <c r="J342" s="122" t="s">
        <v>452</v>
      </c>
      <c r="K342" s="122" t="s">
        <v>452</v>
      </c>
      <c r="L342" s="122" t="s">
        <v>452</v>
      </c>
      <c r="M342" s="122" t="s">
        <v>452</v>
      </c>
      <c r="N342" s="122" t="s">
        <v>452</v>
      </c>
      <c r="O342" s="122" t="s">
        <v>452</v>
      </c>
      <c r="P342" s="122" t="s">
        <v>452</v>
      </c>
      <c r="Q342" s="122" t="s">
        <v>452</v>
      </c>
      <c r="R342" s="104"/>
    </row>
    <row r="343" spans="1:18" ht="15.6" x14ac:dyDescent="0.3">
      <c r="A343" s="1" t="str">
        <f t="shared" si="5"/>
        <v>801</v>
      </c>
      <c r="B343" s="121" t="s">
        <v>1109</v>
      </c>
      <c r="C343" s="122" t="s">
        <v>1110</v>
      </c>
      <c r="D343" s="122" t="s">
        <v>452</v>
      </c>
      <c r="E343" s="122" t="s">
        <v>452</v>
      </c>
      <c r="F343" s="122" t="s">
        <v>452</v>
      </c>
      <c r="G343" s="122" t="s">
        <v>452</v>
      </c>
      <c r="H343" s="122" t="s">
        <v>452</v>
      </c>
      <c r="I343" s="122" t="s">
        <v>452</v>
      </c>
      <c r="J343" s="122" t="s">
        <v>452</v>
      </c>
      <c r="K343" s="122" t="s">
        <v>452</v>
      </c>
      <c r="L343" s="122" t="s">
        <v>452</v>
      </c>
      <c r="M343" s="122" t="s">
        <v>452</v>
      </c>
      <c r="N343" s="122" t="s">
        <v>452</v>
      </c>
      <c r="O343" s="122" t="s">
        <v>452</v>
      </c>
      <c r="P343" s="122" t="s">
        <v>452</v>
      </c>
      <c r="Q343" s="122" t="s">
        <v>452</v>
      </c>
      <c r="R343" s="104"/>
    </row>
    <row r="344" spans="1:18" ht="15.6" x14ac:dyDescent="0.3">
      <c r="A344" s="1" t="str">
        <f t="shared" si="5"/>
        <v>802</v>
      </c>
      <c r="B344" s="121" t="s">
        <v>1111</v>
      </c>
      <c r="C344" s="122" t="s">
        <v>1112</v>
      </c>
      <c r="D344" s="122" t="s">
        <v>452</v>
      </c>
      <c r="E344" s="122" t="s">
        <v>452</v>
      </c>
      <c r="F344" s="122" t="s">
        <v>452</v>
      </c>
      <c r="G344" s="122" t="s">
        <v>452</v>
      </c>
      <c r="H344" s="122" t="s">
        <v>452</v>
      </c>
      <c r="I344" s="122" t="s">
        <v>452</v>
      </c>
      <c r="J344" s="122" t="s">
        <v>452</v>
      </c>
      <c r="K344" s="122" t="s">
        <v>452</v>
      </c>
      <c r="L344" s="122" t="s">
        <v>452</v>
      </c>
      <c r="M344" s="122" t="s">
        <v>452</v>
      </c>
      <c r="N344" s="122" t="s">
        <v>452</v>
      </c>
      <c r="O344" s="122" t="s">
        <v>452</v>
      </c>
      <c r="P344" s="122" t="s">
        <v>452</v>
      </c>
      <c r="Q344" s="122" t="s">
        <v>452</v>
      </c>
      <c r="R344" s="104"/>
    </row>
    <row r="345" spans="1:18" ht="15.6" x14ac:dyDescent="0.3">
      <c r="A345" s="1" t="str">
        <f t="shared" si="5"/>
        <v>803</v>
      </c>
      <c r="B345" s="121" t="s">
        <v>1113</v>
      </c>
      <c r="C345" s="122" t="s">
        <v>1114</v>
      </c>
      <c r="D345" s="122" t="s">
        <v>452</v>
      </c>
      <c r="E345" s="122" t="s">
        <v>452</v>
      </c>
      <c r="F345" s="122" t="s">
        <v>452</v>
      </c>
      <c r="G345" s="122" t="s">
        <v>452</v>
      </c>
      <c r="H345" s="122" t="s">
        <v>452</v>
      </c>
      <c r="I345" s="122" t="s">
        <v>452</v>
      </c>
      <c r="J345" s="122" t="s">
        <v>452</v>
      </c>
      <c r="K345" s="122" t="s">
        <v>452</v>
      </c>
      <c r="L345" s="122" t="s">
        <v>452</v>
      </c>
      <c r="M345" s="122" t="s">
        <v>452</v>
      </c>
      <c r="N345" s="122" t="s">
        <v>452</v>
      </c>
      <c r="O345" s="122" t="s">
        <v>452</v>
      </c>
      <c r="P345" s="122" t="s">
        <v>452</v>
      </c>
      <c r="Q345" s="122" t="s">
        <v>452</v>
      </c>
      <c r="R345" s="104"/>
    </row>
    <row r="346" spans="1:18" ht="15.6" x14ac:dyDescent="0.3">
      <c r="A346" s="1" t="str">
        <f t="shared" si="5"/>
        <v>804</v>
      </c>
      <c r="B346" s="121" t="s">
        <v>1115</v>
      </c>
      <c r="C346" s="122" t="s">
        <v>1116</v>
      </c>
      <c r="D346" s="122" t="s">
        <v>452</v>
      </c>
      <c r="E346" s="122" t="s">
        <v>452</v>
      </c>
      <c r="F346" s="122" t="s">
        <v>452</v>
      </c>
      <c r="G346" s="122" t="s">
        <v>452</v>
      </c>
      <c r="H346" s="122" t="s">
        <v>452</v>
      </c>
      <c r="I346" s="122" t="s">
        <v>452</v>
      </c>
      <c r="J346" s="122" t="s">
        <v>452</v>
      </c>
      <c r="K346" s="122" t="s">
        <v>452</v>
      </c>
      <c r="L346" s="122" t="s">
        <v>452</v>
      </c>
      <c r="M346" s="122" t="s">
        <v>452</v>
      </c>
      <c r="N346" s="122" t="s">
        <v>452</v>
      </c>
      <c r="O346" s="122" t="s">
        <v>452</v>
      </c>
      <c r="P346" s="122" t="s">
        <v>452</v>
      </c>
      <c r="Q346" s="122" t="s">
        <v>452</v>
      </c>
      <c r="R346" s="104"/>
    </row>
    <row r="347" spans="1:18" ht="15.6" x14ac:dyDescent="0.3">
      <c r="A347" s="1" t="str">
        <f t="shared" si="5"/>
        <v>804</v>
      </c>
      <c r="B347" s="121" t="s">
        <v>1117</v>
      </c>
      <c r="C347" s="122" t="s">
        <v>1118</v>
      </c>
      <c r="D347" s="122" t="s">
        <v>452</v>
      </c>
      <c r="E347" s="122" t="s">
        <v>452</v>
      </c>
      <c r="F347" s="122" t="s">
        <v>452</v>
      </c>
      <c r="G347" s="122" t="s">
        <v>452</v>
      </c>
      <c r="H347" s="122" t="s">
        <v>452</v>
      </c>
      <c r="I347" s="122" t="s">
        <v>452</v>
      </c>
      <c r="J347" s="122" t="s">
        <v>452</v>
      </c>
      <c r="K347" s="122" t="s">
        <v>452</v>
      </c>
      <c r="L347" s="122" t="s">
        <v>452</v>
      </c>
      <c r="M347" s="122" t="s">
        <v>452</v>
      </c>
      <c r="N347" s="122" t="s">
        <v>452</v>
      </c>
      <c r="O347" s="122" t="s">
        <v>452</v>
      </c>
      <c r="P347" s="122" t="s">
        <v>452</v>
      </c>
      <c r="Q347" s="122" t="s">
        <v>452</v>
      </c>
      <c r="R347" s="104"/>
    </row>
    <row r="348" spans="1:18" ht="15.6" x14ac:dyDescent="0.3">
      <c r="A348" s="1" t="str">
        <f t="shared" si="5"/>
        <v>805</v>
      </c>
      <c r="B348" s="121" t="s">
        <v>1119</v>
      </c>
      <c r="C348" s="122" t="s">
        <v>1120</v>
      </c>
      <c r="D348" s="122" t="s">
        <v>452</v>
      </c>
      <c r="E348" s="122" t="s">
        <v>452</v>
      </c>
      <c r="F348" s="122" t="s">
        <v>452</v>
      </c>
      <c r="G348" s="122" t="s">
        <v>452</v>
      </c>
      <c r="H348" s="122" t="s">
        <v>452</v>
      </c>
      <c r="I348" s="122" t="s">
        <v>452</v>
      </c>
      <c r="J348" s="122" t="s">
        <v>452</v>
      </c>
      <c r="K348" s="122" t="s">
        <v>452</v>
      </c>
      <c r="L348" s="122" t="s">
        <v>452</v>
      </c>
      <c r="M348" s="122" t="s">
        <v>452</v>
      </c>
      <c r="N348" s="122" t="s">
        <v>452</v>
      </c>
      <c r="O348" s="122" t="s">
        <v>452</v>
      </c>
      <c r="P348" s="122" t="s">
        <v>452</v>
      </c>
      <c r="Q348" s="122" t="s">
        <v>452</v>
      </c>
      <c r="R348" s="104"/>
    </row>
    <row r="349" spans="1:18" ht="15.6" x14ac:dyDescent="0.3">
      <c r="A349" s="1" t="str">
        <f t="shared" si="5"/>
        <v>805</v>
      </c>
      <c r="B349" s="121" t="s">
        <v>1121</v>
      </c>
      <c r="C349" s="122" t="s">
        <v>1122</v>
      </c>
      <c r="D349" s="122" t="s">
        <v>452</v>
      </c>
      <c r="E349" s="122" t="s">
        <v>452</v>
      </c>
      <c r="F349" s="122" t="s">
        <v>452</v>
      </c>
      <c r="G349" s="122" t="s">
        <v>452</v>
      </c>
      <c r="H349" s="122" t="s">
        <v>452</v>
      </c>
      <c r="I349" s="122" t="s">
        <v>452</v>
      </c>
      <c r="J349" s="122" t="s">
        <v>452</v>
      </c>
      <c r="K349" s="122" t="s">
        <v>452</v>
      </c>
      <c r="L349" s="122" t="s">
        <v>452</v>
      </c>
      <c r="M349" s="122" t="s">
        <v>452</v>
      </c>
      <c r="N349" s="122" t="s">
        <v>452</v>
      </c>
      <c r="O349" s="122" t="s">
        <v>452</v>
      </c>
      <c r="P349" s="122" t="s">
        <v>452</v>
      </c>
      <c r="Q349" s="122" t="s">
        <v>452</v>
      </c>
      <c r="R349" s="104"/>
    </row>
    <row r="350" spans="1:18" ht="15.6" x14ac:dyDescent="0.3">
      <c r="A350" s="1" t="str">
        <f t="shared" si="5"/>
        <v>806</v>
      </c>
      <c r="B350" s="121" t="s">
        <v>1123</v>
      </c>
      <c r="C350" s="122" t="s">
        <v>1124</v>
      </c>
      <c r="D350" s="122" t="s">
        <v>452</v>
      </c>
      <c r="E350" s="122" t="s">
        <v>452</v>
      </c>
      <c r="F350" s="122" t="s">
        <v>452</v>
      </c>
      <c r="G350" s="122" t="s">
        <v>452</v>
      </c>
      <c r="H350" s="122" t="s">
        <v>452</v>
      </c>
      <c r="I350" s="122" t="s">
        <v>452</v>
      </c>
      <c r="J350" s="122" t="s">
        <v>452</v>
      </c>
      <c r="K350" s="122" t="s">
        <v>452</v>
      </c>
      <c r="L350" s="122" t="s">
        <v>452</v>
      </c>
      <c r="M350" s="122" t="s">
        <v>452</v>
      </c>
      <c r="N350" s="122" t="s">
        <v>452</v>
      </c>
      <c r="O350" s="122" t="s">
        <v>452</v>
      </c>
      <c r="P350" s="122" t="s">
        <v>452</v>
      </c>
      <c r="Q350" s="122" t="s">
        <v>452</v>
      </c>
      <c r="R350" s="104"/>
    </row>
    <row r="351" spans="1:18" ht="15.6" x14ac:dyDescent="0.3">
      <c r="A351" s="1" t="str">
        <f t="shared" si="5"/>
        <v>807</v>
      </c>
      <c r="B351" s="121" t="s">
        <v>1125</v>
      </c>
      <c r="C351" s="122" t="s">
        <v>1126</v>
      </c>
      <c r="D351" s="122" t="s">
        <v>452</v>
      </c>
      <c r="E351" s="122" t="s">
        <v>452</v>
      </c>
      <c r="F351" s="122" t="s">
        <v>452</v>
      </c>
      <c r="G351" s="122" t="s">
        <v>452</v>
      </c>
      <c r="H351" s="122" t="s">
        <v>452</v>
      </c>
      <c r="I351" s="122" t="s">
        <v>452</v>
      </c>
      <c r="J351" s="122" t="s">
        <v>452</v>
      </c>
      <c r="K351" s="122" t="s">
        <v>452</v>
      </c>
      <c r="L351" s="122" t="s">
        <v>452</v>
      </c>
      <c r="M351" s="122" t="s">
        <v>452</v>
      </c>
      <c r="N351" s="122" t="s">
        <v>452</v>
      </c>
      <c r="O351" s="122" t="s">
        <v>452</v>
      </c>
      <c r="P351" s="122" t="s">
        <v>452</v>
      </c>
      <c r="Q351" s="122" t="s">
        <v>452</v>
      </c>
      <c r="R351" s="104"/>
    </row>
    <row r="352" spans="1:18" ht="15.6" x14ac:dyDescent="0.3">
      <c r="A352" s="1" t="str">
        <f t="shared" si="5"/>
        <v>807</v>
      </c>
      <c r="B352" s="121" t="s">
        <v>1127</v>
      </c>
      <c r="C352" s="122" t="s">
        <v>1128</v>
      </c>
      <c r="D352" s="122" t="s">
        <v>452</v>
      </c>
      <c r="E352" s="122" t="s">
        <v>452</v>
      </c>
      <c r="F352" s="122" t="s">
        <v>452</v>
      </c>
      <c r="G352" s="122" t="s">
        <v>452</v>
      </c>
      <c r="H352" s="122" t="s">
        <v>452</v>
      </c>
      <c r="I352" s="122" t="s">
        <v>452</v>
      </c>
      <c r="J352" s="122" t="s">
        <v>452</v>
      </c>
      <c r="K352" s="122" t="s">
        <v>452</v>
      </c>
      <c r="L352" s="122" t="s">
        <v>452</v>
      </c>
      <c r="M352" s="122" t="s">
        <v>452</v>
      </c>
      <c r="N352" s="122" t="s">
        <v>452</v>
      </c>
      <c r="O352" s="122" t="s">
        <v>452</v>
      </c>
      <c r="P352" s="122" t="s">
        <v>452</v>
      </c>
      <c r="Q352" s="122" t="s">
        <v>452</v>
      </c>
      <c r="R352" s="104"/>
    </row>
    <row r="353" spans="1:18" ht="15.6" x14ac:dyDescent="0.3">
      <c r="A353" s="1" t="str">
        <f t="shared" si="5"/>
        <v>807</v>
      </c>
      <c r="B353" s="121" t="s">
        <v>1129</v>
      </c>
      <c r="C353" s="122" t="s">
        <v>1130</v>
      </c>
      <c r="D353" s="122" t="s">
        <v>452</v>
      </c>
      <c r="E353" s="122" t="s">
        <v>452</v>
      </c>
      <c r="F353" s="122" t="s">
        <v>452</v>
      </c>
      <c r="G353" s="122" t="s">
        <v>452</v>
      </c>
      <c r="H353" s="122" t="s">
        <v>452</v>
      </c>
      <c r="I353" s="122" t="s">
        <v>452</v>
      </c>
      <c r="J353" s="122" t="s">
        <v>452</v>
      </c>
      <c r="K353" s="122" t="s">
        <v>452</v>
      </c>
      <c r="L353" s="122" t="s">
        <v>452</v>
      </c>
      <c r="M353" s="122" t="s">
        <v>452</v>
      </c>
      <c r="N353" s="122" t="s">
        <v>452</v>
      </c>
      <c r="O353" s="122" t="s">
        <v>452</v>
      </c>
      <c r="P353" s="122" t="s">
        <v>452</v>
      </c>
      <c r="Q353" s="122" t="s">
        <v>452</v>
      </c>
      <c r="R353" s="104"/>
    </row>
    <row r="354" spans="1:18" ht="15.6" x14ac:dyDescent="0.3">
      <c r="A354" s="1" t="str">
        <f t="shared" si="5"/>
        <v>807</v>
      </c>
      <c r="B354" s="121" t="s">
        <v>1131</v>
      </c>
      <c r="C354" s="122" t="s">
        <v>1132</v>
      </c>
      <c r="D354" s="122" t="s">
        <v>452</v>
      </c>
      <c r="E354" s="122" t="s">
        <v>452</v>
      </c>
      <c r="F354" s="122" t="s">
        <v>452</v>
      </c>
      <c r="G354" s="122" t="s">
        <v>452</v>
      </c>
      <c r="H354" s="122" t="s">
        <v>452</v>
      </c>
      <c r="I354" s="122" t="s">
        <v>452</v>
      </c>
      <c r="J354" s="122" t="s">
        <v>452</v>
      </c>
      <c r="K354" s="122" t="s">
        <v>452</v>
      </c>
      <c r="L354" s="122" t="s">
        <v>452</v>
      </c>
      <c r="M354" s="122" t="s">
        <v>452</v>
      </c>
      <c r="N354" s="122" t="s">
        <v>452</v>
      </c>
      <c r="O354" s="122" t="s">
        <v>452</v>
      </c>
      <c r="P354" s="122" t="s">
        <v>452</v>
      </c>
      <c r="Q354" s="122" t="s">
        <v>452</v>
      </c>
      <c r="R354" s="104"/>
    </row>
    <row r="355" spans="1:18" ht="15.6" x14ac:dyDescent="0.3">
      <c r="A355" s="1" t="str">
        <f t="shared" si="5"/>
        <v>807</v>
      </c>
      <c r="B355" s="121" t="s">
        <v>1133</v>
      </c>
      <c r="C355" s="122" t="s">
        <v>1134</v>
      </c>
      <c r="D355" s="122" t="s">
        <v>452</v>
      </c>
      <c r="E355" s="122" t="s">
        <v>452</v>
      </c>
      <c r="F355" s="122" t="s">
        <v>452</v>
      </c>
      <c r="G355" s="122" t="s">
        <v>452</v>
      </c>
      <c r="H355" s="122" t="s">
        <v>452</v>
      </c>
      <c r="I355" s="122" t="s">
        <v>452</v>
      </c>
      <c r="J355" s="122" t="s">
        <v>452</v>
      </c>
      <c r="K355" s="122" t="s">
        <v>452</v>
      </c>
      <c r="L355" s="122" t="s">
        <v>452</v>
      </c>
      <c r="M355" s="122" t="s">
        <v>452</v>
      </c>
      <c r="N355" s="122" t="s">
        <v>452</v>
      </c>
      <c r="O355" s="122" t="s">
        <v>452</v>
      </c>
      <c r="P355" s="122" t="s">
        <v>452</v>
      </c>
      <c r="Q355" s="122" t="s">
        <v>452</v>
      </c>
      <c r="R355" s="104"/>
    </row>
    <row r="356" spans="1:18" ht="15.6" x14ac:dyDescent="0.3">
      <c r="A356" s="1" t="str">
        <f t="shared" si="5"/>
        <v>808</v>
      </c>
      <c r="B356" s="121" t="s">
        <v>1135</v>
      </c>
      <c r="C356" s="122" t="s">
        <v>1136</v>
      </c>
      <c r="D356" s="122" t="s">
        <v>452</v>
      </c>
      <c r="E356" s="122" t="s">
        <v>452</v>
      </c>
      <c r="F356" s="122" t="s">
        <v>452</v>
      </c>
      <c r="G356" s="122" t="s">
        <v>452</v>
      </c>
      <c r="H356" s="122" t="s">
        <v>452</v>
      </c>
      <c r="I356" s="122" t="s">
        <v>452</v>
      </c>
      <c r="J356" s="122" t="s">
        <v>452</v>
      </c>
      <c r="K356" s="122" t="s">
        <v>452</v>
      </c>
      <c r="L356" s="122" t="s">
        <v>452</v>
      </c>
      <c r="M356" s="122" t="s">
        <v>452</v>
      </c>
      <c r="N356" s="122" t="s">
        <v>452</v>
      </c>
      <c r="O356" s="122" t="s">
        <v>452</v>
      </c>
      <c r="P356" s="122" t="s">
        <v>452</v>
      </c>
      <c r="Q356" s="122" t="s">
        <v>452</v>
      </c>
      <c r="R356" s="104"/>
    </row>
    <row r="357" spans="1:18" ht="15.6" x14ac:dyDescent="0.3">
      <c r="A357" s="1" t="str">
        <f t="shared" si="5"/>
        <v>808</v>
      </c>
      <c r="B357" s="121" t="s">
        <v>1137</v>
      </c>
      <c r="C357" s="122" t="s">
        <v>1138</v>
      </c>
      <c r="D357" s="122" t="s">
        <v>452</v>
      </c>
      <c r="E357" s="122" t="s">
        <v>452</v>
      </c>
      <c r="F357" s="122" t="s">
        <v>452</v>
      </c>
      <c r="G357" s="122" t="s">
        <v>452</v>
      </c>
      <c r="H357" s="122" t="s">
        <v>452</v>
      </c>
      <c r="I357" s="122" t="s">
        <v>452</v>
      </c>
      <c r="J357" s="122" t="s">
        <v>452</v>
      </c>
      <c r="K357" s="122" t="s">
        <v>452</v>
      </c>
      <c r="L357" s="122" t="s">
        <v>452</v>
      </c>
      <c r="M357" s="122" t="s">
        <v>452</v>
      </c>
      <c r="N357" s="122" t="s">
        <v>452</v>
      </c>
      <c r="O357" s="122" t="s">
        <v>452</v>
      </c>
      <c r="P357" s="122" t="s">
        <v>452</v>
      </c>
      <c r="Q357" s="122" t="s">
        <v>452</v>
      </c>
      <c r="R357" s="104"/>
    </row>
    <row r="358" spans="1:18" ht="15.6" x14ac:dyDescent="0.3">
      <c r="A358" s="1" t="str">
        <f t="shared" si="5"/>
        <v>809</v>
      </c>
      <c r="B358" s="121" t="s">
        <v>1139</v>
      </c>
      <c r="C358" s="122" t="s">
        <v>1140</v>
      </c>
      <c r="D358" s="122" t="s">
        <v>452</v>
      </c>
      <c r="E358" s="122" t="s">
        <v>452</v>
      </c>
      <c r="F358" s="122" t="s">
        <v>452</v>
      </c>
      <c r="G358" s="122" t="s">
        <v>452</v>
      </c>
      <c r="H358" s="122" t="s">
        <v>452</v>
      </c>
      <c r="I358" s="122" t="s">
        <v>452</v>
      </c>
      <c r="J358" s="122" t="s">
        <v>452</v>
      </c>
      <c r="K358" s="122" t="s">
        <v>452</v>
      </c>
      <c r="L358" s="122" t="s">
        <v>452</v>
      </c>
      <c r="M358" s="122" t="s">
        <v>452</v>
      </c>
      <c r="N358" s="122" t="s">
        <v>452</v>
      </c>
      <c r="O358" s="122" t="s">
        <v>452</v>
      </c>
      <c r="P358" s="122" t="s">
        <v>452</v>
      </c>
      <c r="Q358" s="122" t="s">
        <v>452</v>
      </c>
      <c r="R358" s="104"/>
    </row>
    <row r="359" spans="1:18" ht="15.6" x14ac:dyDescent="0.3">
      <c r="A359" s="1" t="str">
        <f t="shared" si="5"/>
        <v>809</v>
      </c>
      <c r="B359" s="121" t="s">
        <v>1141</v>
      </c>
      <c r="C359" s="122" t="s">
        <v>1142</v>
      </c>
      <c r="D359" s="122" t="s">
        <v>452</v>
      </c>
      <c r="E359" s="122" t="s">
        <v>452</v>
      </c>
      <c r="F359" s="122" t="s">
        <v>452</v>
      </c>
      <c r="G359" s="122" t="s">
        <v>452</v>
      </c>
      <c r="H359" s="122" t="s">
        <v>452</v>
      </c>
      <c r="I359" s="122" t="s">
        <v>452</v>
      </c>
      <c r="J359" s="122" t="s">
        <v>452</v>
      </c>
      <c r="K359" s="122" t="s">
        <v>452</v>
      </c>
      <c r="L359" s="122" t="s">
        <v>452</v>
      </c>
      <c r="M359" s="122" t="s">
        <v>452</v>
      </c>
      <c r="N359" s="122" t="s">
        <v>452</v>
      </c>
      <c r="O359" s="122" t="s">
        <v>452</v>
      </c>
      <c r="P359" s="122" t="s">
        <v>452</v>
      </c>
      <c r="Q359" s="122" t="s">
        <v>452</v>
      </c>
      <c r="R359" s="104"/>
    </row>
    <row r="360" spans="1:18" ht="15.6" x14ac:dyDescent="0.3">
      <c r="A360" s="1" t="str">
        <f t="shared" si="5"/>
        <v>810</v>
      </c>
      <c r="B360" s="121" t="s">
        <v>1143</v>
      </c>
      <c r="C360" s="122" t="s">
        <v>1144</v>
      </c>
      <c r="D360" s="122" t="s">
        <v>452</v>
      </c>
      <c r="E360" s="122" t="s">
        <v>452</v>
      </c>
      <c r="F360" s="122" t="s">
        <v>452</v>
      </c>
      <c r="G360" s="122" t="s">
        <v>452</v>
      </c>
      <c r="H360" s="122" t="s">
        <v>452</v>
      </c>
      <c r="I360" s="122" t="s">
        <v>452</v>
      </c>
      <c r="J360" s="122" t="s">
        <v>452</v>
      </c>
      <c r="K360" s="122" t="s">
        <v>452</v>
      </c>
      <c r="L360" s="122" t="s">
        <v>452</v>
      </c>
      <c r="M360" s="122" t="s">
        <v>452</v>
      </c>
      <c r="N360" s="122" t="s">
        <v>452</v>
      </c>
      <c r="O360" s="122" t="s">
        <v>452</v>
      </c>
      <c r="P360" s="122" t="s">
        <v>452</v>
      </c>
      <c r="Q360" s="122" t="s">
        <v>452</v>
      </c>
      <c r="R360" s="104"/>
    </row>
    <row r="361" spans="1:18" ht="15.6" x14ac:dyDescent="0.3">
      <c r="A361" s="1" t="str">
        <f t="shared" si="5"/>
        <v>811</v>
      </c>
      <c r="B361" s="121" t="s">
        <v>1145</v>
      </c>
      <c r="C361" s="122" t="s">
        <v>1146</v>
      </c>
      <c r="D361" s="122" t="s">
        <v>452</v>
      </c>
      <c r="E361" s="122" t="s">
        <v>452</v>
      </c>
      <c r="F361" s="122" t="s">
        <v>452</v>
      </c>
      <c r="G361" s="122" t="s">
        <v>452</v>
      </c>
      <c r="H361" s="122" t="s">
        <v>452</v>
      </c>
      <c r="I361" s="122" t="s">
        <v>452</v>
      </c>
      <c r="J361" s="122" t="s">
        <v>452</v>
      </c>
      <c r="K361" s="122" t="s">
        <v>452</v>
      </c>
      <c r="L361" s="122" t="s">
        <v>452</v>
      </c>
      <c r="M361" s="122" t="s">
        <v>452</v>
      </c>
      <c r="N361" s="122" t="s">
        <v>452</v>
      </c>
      <c r="O361" s="122" t="s">
        <v>452</v>
      </c>
      <c r="P361" s="122" t="s">
        <v>452</v>
      </c>
      <c r="Q361" s="122" t="s">
        <v>452</v>
      </c>
      <c r="R361" s="104"/>
    </row>
    <row r="362" spans="1:18" ht="15.6" x14ac:dyDescent="0.3">
      <c r="A362" s="1" t="str">
        <f t="shared" si="5"/>
        <v>812</v>
      </c>
      <c r="B362" s="121" t="s">
        <v>1147</v>
      </c>
      <c r="C362" s="122" t="s">
        <v>1148</v>
      </c>
      <c r="D362" s="122" t="s">
        <v>452</v>
      </c>
      <c r="E362" s="122" t="s">
        <v>452</v>
      </c>
      <c r="F362" s="122" t="s">
        <v>452</v>
      </c>
      <c r="G362" s="122" t="s">
        <v>452</v>
      </c>
      <c r="H362" s="122" t="s">
        <v>452</v>
      </c>
      <c r="I362" s="122" t="s">
        <v>452</v>
      </c>
      <c r="J362" s="122" t="s">
        <v>452</v>
      </c>
      <c r="K362" s="122" t="s">
        <v>452</v>
      </c>
      <c r="L362" s="122" t="s">
        <v>452</v>
      </c>
      <c r="M362" s="122" t="s">
        <v>452</v>
      </c>
      <c r="N362" s="122" t="s">
        <v>452</v>
      </c>
      <c r="O362" s="122" t="s">
        <v>452</v>
      </c>
      <c r="P362" s="122" t="s">
        <v>452</v>
      </c>
      <c r="Q362" s="122" t="s">
        <v>452</v>
      </c>
      <c r="R362" s="104"/>
    </row>
    <row r="363" spans="1:18" ht="15.6" x14ac:dyDescent="0.3">
      <c r="A363" s="1" t="str">
        <f t="shared" si="5"/>
        <v>813</v>
      </c>
      <c r="B363" s="121" t="s">
        <v>1149</v>
      </c>
      <c r="C363" s="122" t="s">
        <v>1150</v>
      </c>
      <c r="D363" s="122" t="s">
        <v>452</v>
      </c>
      <c r="E363" s="122" t="s">
        <v>452</v>
      </c>
      <c r="F363" s="122" t="s">
        <v>452</v>
      </c>
      <c r="G363" s="122" t="s">
        <v>452</v>
      </c>
      <c r="H363" s="122" t="s">
        <v>452</v>
      </c>
      <c r="I363" s="122" t="s">
        <v>452</v>
      </c>
      <c r="J363" s="122" t="s">
        <v>452</v>
      </c>
      <c r="K363" s="122" t="s">
        <v>452</v>
      </c>
      <c r="L363" s="122" t="s">
        <v>452</v>
      </c>
      <c r="M363" s="122" t="s">
        <v>452</v>
      </c>
      <c r="N363" s="122" t="s">
        <v>452</v>
      </c>
      <c r="O363" s="122" t="s">
        <v>452</v>
      </c>
      <c r="P363" s="122" t="s">
        <v>452</v>
      </c>
      <c r="Q363" s="122" t="s">
        <v>452</v>
      </c>
      <c r="R363" s="104"/>
    </row>
    <row r="364" spans="1:18" ht="15.6" x14ac:dyDescent="0.3">
      <c r="A364" s="1" t="str">
        <f t="shared" si="5"/>
        <v>826</v>
      </c>
      <c r="B364" s="121" t="s">
        <v>1151</v>
      </c>
      <c r="C364" s="122" t="s">
        <v>1152</v>
      </c>
      <c r="D364" s="122" t="s">
        <v>452</v>
      </c>
      <c r="E364" s="122" t="s">
        <v>452</v>
      </c>
      <c r="F364" s="122" t="s">
        <v>452</v>
      </c>
      <c r="G364" s="122" t="s">
        <v>452</v>
      </c>
      <c r="H364" s="122" t="s">
        <v>452</v>
      </c>
      <c r="I364" s="122" t="s">
        <v>452</v>
      </c>
      <c r="J364" s="122" t="s">
        <v>452</v>
      </c>
      <c r="K364" s="122" t="s">
        <v>452</v>
      </c>
      <c r="L364" s="122" t="s">
        <v>452</v>
      </c>
      <c r="M364" s="122" t="s">
        <v>452</v>
      </c>
      <c r="N364" s="122" t="s">
        <v>452</v>
      </c>
      <c r="O364" s="122" t="s">
        <v>452</v>
      </c>
      <c r="P364" s="122" t="s">
        <v>452</v>
      </c>
      <c r="Q364" s="122" t="s">
        <v>452</v>
      </c>
      <c r="R364" s="104"/>
    </row>
    <row r="365" spans="1:18" ht="15.6" x14ac:dyDescent="0.3">
      <c r="A365" s="1" t="str">
        <f t="shared" si="5"/>
        <v>850</v>
      </c>
      <c r="B365" s="121" t="s">
        <v>1153</v>
      </c>
      <c r="C365" s="122" t="s">
        <v>1154</v>
      </c>
      <c r="D365" s="122" t="s">
        <v>452</v>
      </c>
      <c r="E365" s="122" t="s">
        <v>452</v>
      </c>
      <c r="F365" s="122" t="s">
        <v>452</v>
      </c>
      <c r="G365" s="122" t="s">
        <v>452</v>
      </c>
      <c r="H365" s="122" t="s">
        <v>452</v>
      </c>
      <c r="I365" s="122" t="s">
        <v>452</v>
      </c>
      <c r="J365" s="122" t="s">
        <v>452</v>
      </c>
      <c r="K365" s="122" t="s">
        <v>452</v>
      </c>
      <c r="L365" s="122" t="s">
        <v>452</v>
      </c>
      <c r="M365" s="122" t="s">
        <v>452</v>
      </c>
      <c r="N365" s="122" t="s">
        <v>452</v>
      </c>
      <c r="O365" s="122" t="s">
        <v>452</v>
      </c>
      <c r="P365" s="122" t="s">
        <v>452</v>
      </c>
      <c r="Q365" s="122" t="s">
        <v>452</v>
      </c>
      <c r="R365" s="104"/>
    </row>
    <row r="366" spans="1:18" ht="15.6" x14ac:dyDescent="0.3">
      <c r="A366" s="1" t="str">
        <f t="shared" si="5"/>
        <v>851</v>
      </c>
      <c r="B366" s="121" t="s">
        <v>1155</v>
      </c>
      <c r="C366" s="122" t="s">
        <v>1156</v>
      </c>
      <c r="D366" s="122" t="s">
        <v>452</v>
      </c>
      <c r="E366" s="122" t="s">
        <v>452</v>
      </c>
      <c r="F366" s="122" t="s">
        <v>452</v>
      </c>
      <c r="G366" s="122" t="s">
        <v>452</v>
      </c>
      <c r="H366" s="122" t="s">
        <v>452</v>
      </c>
      <c r="I366" s="122" t="s">
        <v>452</v>
      </c>
      <c r="J366" s="122" t="s">
        <v>452</v>
      </c>
      <c r="K366" s="122" t="s">
        <v>452</v>
      </c>
      <c r="L366" s="122" t="s">
        <v>452</v>
      </c>
      <c r="M366" s="122" t="s">
        <v>452</v>
      </c>
      <c r="N366" s="122" t="s">
        <v>452</v>
      </c>
      <c r="O366" s="122" t="s">
        <v>452</v>
      </c>
      <c r="P366" s="122" t="s">
        <v>452</v>
      </c>
      <c r="Q366" s="122" t="s">
        <v>452</v>
      </c>
      <c r="R366" s="104"/>
    </row>
    <row r="367" spans="1:18" ht="15.6" x14ac:dyDescent="0.3">
      <c r="A367" s="1" t="str">
        <f t="shared" si="5"/>
        <v>852</v>
      </c>
      <c r="B367" s="121" t="s">
        <v>1157</v>
      </c>
      <c r="C367" s="122" t="s">
        <v>1158</v>
      </c>
      <c r="D367" s="122" t="s">
        <v>452</v>
      </c>
      <c r="E367" s="122" t="s">
        <v>452</v>
      </c>
      <c r="F367" s="122" t="s">
        <v>452</v>
      </c>
      <c r="G367" s="122" t="s">
        <v>452</v>
      </c>
      <c r="H367" s="122" t="s">
        <v>452</v>
      </c>
      <c r="I367" s="122" t="s">
        <v>452</v>
      </c>
      <c r="J367" s="122" t="s">
        <v>452</v>
      </c>
      <c r="K367" s="122" t="s">
        <v>452</v>
      </c>
      <c r="L367" s="122" t="s">
        <v>452</v>
      </c>
      <c r="M367" s="122" t="s">
        <v>452</v>
      </c>
      <c r="N367" s="122" t="s">
        <v>452</v>
      </c>
      <c r="O367" s="122" t="s">
        <v>452</v>
      </c>
      <c r="P367" s="122" t="s">
        <v>452</v>
      </c>
      <c r="Q367" s="122" t="s">
        <v>452</v>
      </c>
      <c r="R367" s="104"/>
    </row>
    <row r="368" spans="1:18" ht="15.6" x14ac:dyDescent="0.3">
      <c r="A368" s="1" t="str">
        <f t="shared" si="5"/>
        <v>853</v>
      </c>
      <c r="B368" s="121" t="s">
        <v>1159</v>
      </c>
      <c r="C368" s="122" t="s">
        <v>1160</v>
      </c>
      <c r="D368" s="122" t="s">
        <v>452</v>
      </c>
      <c r="E368" s="122" t="s">
        <v>452</v>
      </c>
      <c r="F368" s="122" t="s">
        <v>452</v>
      </c>
      <c r="G368" s="122" t="s">
        <v>452</v>
      </c>
      <c r="H368" s="122" t="s">
        <v>452</v>
      </c>
      <c r="I368" s="122" t="s">
        <v>452</v>
      </c>
      <c r="J368" s="122" t="s">
        <v>452</v>
      </c>
      <c r="K368" s="122" t="s">
        <v>452</v>
      </c>
      <c r="L368" s="122" t="s">
        <v>452</v>
      </c>
      <c r="M368" s="122" t="s">
        <v>452</v>
      </c>
      <c r="N368" s="122" t="s">
        <v>452</v>
      </c>
      <c r="O368" s="122" t="s">
        <v>452</v>
      </c>
      <c r="P368" s="122" t="s">
        <v>452</v>
      </c>
      <c r="Q368" s="122" t="s">
        <v>452</v>
      </c>
      <c r="R368" s="104"/>
    </row>
    <row r="369" spans="1:18" ht="15.6" x14ac:dyDescent="0.3">
      <c r="A369" s="1" t="str">
        <f t="shared" si="5"/>
        <v>854</v>
      </c>
      <c r="B369" s="121" t="s">
        <v>1161</v>
      </c>
      <c r="C369" s="122" t="s">
        <v>1162</v>
      </c>
      <c r="D369" s="122" t="s">
        <v>452</v>
      </c>
      <c r="E369" s="122" t="s">
        <v>452</v>
      </c>
      <c r="F369" s="122" t="s">
        <v>452</v>
      </c>
      <c r="G369" s="122" t="s">
        <v>452</v>
      </c>
      <c r="H369" s="122" t="s">
        <v>452</v>
      </c>
      <c r="I369" s="122" t="s">
        <v>452</v>
      </c>
      <c r="J369" s="122" t="s">
        <v>452</v>
      </c>
      <c r="K369" s="122" t="s">
        <v>452</v>
      </c>
      <c r="L369" s="122" t="s">
        <v>452</v>
      </c>
      <c r="M369" s="122" t="s">
        <v>452</v>
      </c>
      <c r="N369" s="122" t="s">
        <v>452</v>
      </c>
      <c r="O369" s="122" t="s">
        <v>452</v>
      </c>
      <c r="P369" s="122" t="s">
        <v>452</v>
      </c>
      <c r="Q369" s="122" t="s">
        <v>452</v>
      </c>
      <c r="R369" s="104"/>
    </row>
    <row r="370" spans="1:18" ht="15.6" x14ac:dyDescent="0.3">
      <c r="A370" s="1" t="str">
        <f t="shared" si="5"/>
        <v>855</v>
      </c>
      <c r="B370" s="121" t="s">
        <v>1163</v>
      </c>
      <c r="C370" s="122" t="s">
        <v>1164</v>
      </c>
      <c r="D370" s="122" t="s">
        <v>452</v>
      </c>
      <c r="E370" s="122" t="s">
        <v>452</v>
      </c>
      <c r="F370" s="122" t="s">
        <v>452</v>
      </c>
      <c r="G370" s="122" t="s">
        <v>452</v>
      </c>
      <c r="H370" s="122" t="s">
        <v>452</v>
      </c>
      <c r="I370" s="122" t="s">
        <v>452</v>
      </c>
      <c r="J370" s="122" t="s">
        <v>452</v>
      </c>
      <c r="K370" s="122" t="s">
        <v>452</v>
      </c>
      <c r="L370" s="122" t="s">
        <v>452</v>
      </c>
      <c r="M370" s="122" t="s">
        <v>452</v>
      </c>
      <c r="N370" s="122" t="s">
        <v>452</v>
      </c>
      <c r="O370" s="122" t="s">
        <v>452</v>
      </c>
      <c r="P370" s="122" t="s">
        <v>452</v>
      </c>
      <c r="Q370" s="122" t="s">
        <v>452</v>
      </c>
      <c r="R370" s="104"/>
    </row>
    <row r="371" spans="1:18" ht="15.6" x14ac:dyDescent="0.3">
      <c r="A371" s="1" t="str">
        <f t="shared" si="5"/>
        <v>856</v>
      </c>
      <c r="B371" s="121" t="s">
        <v>1165</v>
      </c>
      <c r="C371" s="122" t="s">
        <v>1166</v>
      </c>
      <c r="D371" s="122" t="s">
        <v>452</v>
      </c>
      <c r="E371" s="122" t="s">
        <v>452</v>
      </c>
      <c r="F371" s="122" t="s">
        <v>452</v>
      </c>
      <c r="G371" s="122" t="s">
        <v>452</v>
      </c>
      <c r="H371" s="122" t="s">
        <v>452</v>
      </c>
      <c r="I371" s="122" t="s">
        <v>452</v>
      </c>
      <c r="J371" s="122" t="s">
        <v>452</v>
      </c>
      <c r="K371" s="122" t="s">
        <v>452</v>
      </c>
      <c r="L371" s="122" t="s">
        <v>452</v>
      </c>
      <c r="M371" s="122" t="s">
        <v>452</v>
      </c>
      <c r="N371" s="122" t="s">
        <v>452</v>
      </c>
      <c r="O371" s="122" t="s">
        <v>452</v>
      </c>
      <c r="P371" s="122" t="s">
        <v>452</v>
      </c>
      <c r="Q371" s="122" t="s">
        <v>452</v>
      </c>
      <c r="R371" s="104"/>
    </row>
    <row r="372" spans="1:18" ht="15.6" x14ac:dyDescent="0.3">
      <c r="A372" s="1" t="str">
        <f t="shared" si="5"/>
        <v>857</v>
      </c>
      <c r="B372" s="121" t="s">
        <v>1167</v>
      </c>
      <c r="C372" s="122" t="s">
        <v>1168</v>
      </c>
      <c r="D372" s="122" t="s">
        <v>452</v>
      </c>
      <c r="E372" s="122" t="s">
        <v>452</v>
      </c>
      <c r="F372" s="122" t="s">
        <v>452</v>
      </c>
      <c r="G372" s="122" t="s">
        <v>452</v>
      </c>
      <c r="H372" s="122" t="s">
        <v>452</v>
      </c>
      <c r="I372" s="122" t="s">
        <v>452</v>
      </c>
      <c r="J372" s="122" t="s">
        <v>452</v>
      </c>
      <c r="K372" s="122" t="s">
        <v>452</v>
      </c>
      <c r="L372" s="122" t="s">
        <v>452</v>
      </c>
      <c r="M372" s="122" t="s">
        <v>452</v>
      </c>
      <c r="N372" s="122" t="s">
        <v>452</v>
      </c>
      <c r="O372" s="122" t="s">
        <v>452</v>
      </c>
      <c r="P372" s="122" t="s">
        <v>452</v>
      </c>
      <c r="Q372" s="122" t="s">
        <v>452</v>
      </c>
      <c r="R372" s="104"/>
    </row>
    <row r="373" spans="1:18" ht="15.6" x14ac:dyDescent="0.3">
      <c r="A373" s="1" t="str">
        <f t="shared" si="5"/>
        <v>858</v>
      </c>
      <c r="B373" s="121" t="s">
        <v>1169</v>
      </c>
      <c r="C373" s="122" t="s">
        <v>1170</v>
      </c>
      <c r="D373" s="122" t="s">
        <v>452</v>
      </c>
      <c r="E373" s="122" t="s">
        <v>452</v>
      </c>
      <c r="F373" s="122" t="s">
        <v>452</v>
      </c>
      <c r="G373" s="122" t="s">
        <v>452</v>
      </c>
      <c r="H373" s="122" t="s">
        <v>452</v>
      </c>
      <c r="I373" s="122" t="s">
        <v>452</v>
      </c>
      <c r="J373" s="122" t="s">
        <v>452</v>
      </c>
      <c r="K373" s="122" t="s">
        <v>452</v>
      </c>
      <c r="L373" s="122" t="s">
        <v>452</v>
      </c>
      <c r="M373" s="122" t="s">
        <v>452</v>
      </c>
      <c r="N373" s="122" t="s">
        <v>452</v>
      </c>
      <c r="O373" s="122" t="s">
        <v>452</v>
      </c>
      <c r="P373" s="122" t="s">
        <v>452</v>
      </c>
      <c r="Q373" s="122" t="s">
        <v>452</v>
      </c>
      <c r="R373" s="104"/>
    </row>
    <row r="374" spans="1:18" ht="15.6" x14ac:dyDescent="0.3">
      <c r="A374" s="1" t="str">
        <f t="shared" si="5"/>
        <v>859</v>
      </c>
      <c r="B374" s="121" t="s">
        <v>1171</v>
      </c>
      <c r="C374" s="122" t="s">
        <v>1172</v>
      </c>
      <c r="D374" s="122" t="s">
        <v>452</v>
      </c>
      <c r="E374" s="122" t="s">
        <v>452</v>
      </c>
      <c r="F374" s="122" t="s">
        <v>452</v>
      </c>
      <c r="G374" s="122" t="s">
        <v>452</v>
      </c>
      <c r="H374" s="122" t="s">
        <v>452</v>
      </c>
      <c r="I374" s="122" t="s">
        <v>452</v>
      </c>
      <c r="J374" s="122" t="s">
        <v>452</v>
      </c>
      <c r="K374" s="122" t="s">
        <v>452</v>
      </c>
      <c r="L374" s="122" t="s">
        <v>452</v>
      </c>
      <c r="M374" s="122" t="s">
        <v>452</v>
      </c>
      <c r="N374" s="122" t="s">
        <v>452</v>
      </c>
      <c r="O374" s="122" t="s">
        <v>452</v>
      </c>
      <c r="P374" s="122" t="s">
        <v>452</v>
      </c>
      <c r="Q374" s="122" t="s">
        <v>452</v>
      </c>
      <c r="R374" s="104"/>
    </row>
    <row r="375" spans="1:18" ht="15.6" x14ac:dyDescent="0.3">
      <c r="A375" s="1" t="str">
        <f t="shared" si="5"/>
        <v>860</v>
      </c>
      <c r="B375" s="121" t="s">
        <v>1173</v>
      </c>
      <c r="C375" s="122" t="s">
        <v>1174</v>
      </c>
      <c r="D375" s="122" t="s">
        <v>452</v>
      </c>
      <c r="E375" s="122" t="s">
        <v>452</v>
      </c>
      <c r="F375" s="122" t="s">
        <v>452</v>
      </c>
      <c r="G375" s="122" t="s">
        <v>452</v>
      </c>
      <c r="H375" s="122" t="s">
        <v>452</v>
      </c>
      <c r="I375" s="122" t="s">
        <v>452</v>
      </c>
      <c r="J375" s="122" t="s">
        <v>452</v>
      </c>
      <c r="K375" s="122" t="s">
        <v>452</v>
      </c>
      <c r="L375" s="122" t="s">
        <v>452</v>
      </c>
      <c r="M375" s="122" t="s">
        <v>452</v>
      </c>
      <c r="N375" s="122" t="s">
        <v>452</v>
      </c>
      <c r="O375" s="122" t="s">
        <v>452</v>
      </c>
      <c r="P375" s="122" t="s">
        <v>452</v>
      </c>
      <c r="Q375" s="122" t="s">
        <v>452</v>
      </c>
      <c r="R375" s="104"/>
    </row>
    <row r="376" spans="1:18" ht="15.6" x14ac:dyDescent="0.3">
      <c r="A376" s="1" t="str">
        <f t="shared" si="5"/>
        <v>861</v>
      </c>
      <c r="B376" s="121" t="s">
        <v>1175</v>
      </c>
      <c r="C376" s="122" t="s">
        <v>1176</v>
      </c>
      <c r="D376" s="122" t="s">
        <v>452</v>
      </c>
      <c r="E376" s="122" t="s">
        <v>452</v>
      </c>
      <c r="F376" s="122" t="s">
        <v>452</v>
      </c>
      <c r="G376" s="122" t="s">
        <v>452</v>
      </c>
      <c r="H376" s="122" t="s">
        <v>452</v>
      </c>
      <c r="I376" s="122" t="s">
        <v>452</v>
      </c>
      <c r="J376" s="122" t="s">
        <v>452</v>
      </c>
      <c r="K376" s="122" t="s">
        <v>452</v>
      </c>
      <c r="L376" s="122" t="s">
        <v>452</v>
      </c>
      <c r="M376" s="122" t="s">
        <v>452</v>
      </c>
      <c r="N376" s="122" t="s">
        <v>452</v>
      </c>
      <c r="O376" s="122" t="s">
        <v>452</v>
      </c>
      <c r="P376" s="122" t="s">
        <v>452</v>
      </c>
      <c r="Q376" s="122" t="s">
        <v>452</v>
      </c>
      <c r="R376" s="104"/>
    </row>
    <row r="377" spans="1:18" ht="15.6" x14ac:dyDescent="0.3">
      <c r="A377" s="1" t="str">
        <f t="shared" si="5"/>
        <v>862</v>
      </c>
      <c r="B377" s="121" t="s">
        <v>1177</v>
      </c>
      <c r="C377" s="122" t="s">
        <v>1178</v>
      </c>
      <c r="D377" s="122" t="s">
        <v>452</v>
      </c>
      <c r="E377" s="122" t="s">
        <v>452</v>
      </c>
      <c r="F377" s="122" t="s">
        <v>452</v>
      </c>
      <c r="G377" s="122" t="s">
        <v>452</v>
      </c>
      <c r="H377" s="122" t="s">
        <v>452</v>
      </c>
      <c r="I377" s="122" t="s">
        <v>452</v>
      </c>
      <c r="J377" s="122" t="s">
        <v>452</v>
      </c>
      <c r="K377" s="122" t="s">
        <v>452</v>
      </c>
      <c r="L377" s="122" t="s">
        <v>452</v>
      </c>
      <c r="M377" s="122" t="s">
        <v>452</v>
      </c>
      <c r="N377" s="122" t="s">
        <v>452</v>
      </c>
      <c r="O377" s="122" t="s">
        <v>452</v>
      </c>
      <c r="P377" s="122" t="s">
        <v>452</v>
      </c>
      <c r="Q377" s="122" t="s">
        <v>452</v>
      </c>
      <c r="R377" s="104"/>
    </row>
    <row r="378" spans="1:18" ht="15.6" x14ac:dyDescent="0.3">
      <c r="A378" s="1" t="str">
        <f t="shared" si="5"/>
        <v>863</v>
      </c>
      <c r="B378" s="121" t="s">
        <v>1179</v>
      </c>
      <c r="C378" s="122" t="s">
        <v>1180</v>
      </c>
      <c r="D378" s="122" t="s">
        <v>452</v>
      </c>
      <c r="E378" s="122" t="s">
        <v>452</v>
      </c>
      <c r="F378" s="122" t="s">
        <v>452</v>
      </c>
      <c r="G378" s="122" t="s">
        <v>452</v>
      </c>
      <c r="H378" s="122" t="s">
        <v>452</v>
      </c>
      <c r="I378" s="122" t="s">
        <v>452</v>
      </c>
      <c r="J378" s="122" t="s">
        <v>452</v>
      </c>
      <c r="K378" s="122" t="s">
        <v>452</v>
      </c>
      <c r="L378" s="122" t="s">
        <v>452</v>
      </c>
      <c r="M378" s="122" t="s">
        <v>452</v>
      </c>
      <c r="N378" s="122" t="s">
        <v>452</v>
      </c>
      <c r="O378" s="122" t="s">
        <v>452</v>
      </c>
      <c r="P378" s="122" t="s">
        <v>452</v>
      </c>
      <c r="Q378" s="122" t="s">
        <v>452</v>
      </c>
      <c r="R378" s="104"/>
    </row>
    <row r="379" spans="1:18" ht="15.6" x14ac:dyDescent="0.3">
      <c r="A379" s="1" t="str">
        <f t="shared" si="5"/>
        <v>864</v>
      </c>
      <c r="B379" s="121" t="s">
        <v>1181</v>
      </c>
      <c r="C379" s="122" t="s">
        <v>1182</v>
      </c>
      <c r="D379" s="122" t="s">
        <v>452</v>
      </c>
      <c r="E379" s="122" t="s">
        <v>452</v>
      </c>
      <c r="F379" s="122" t="s">
        <v>452</v>
      </c>
      <c r="G379" s="122" t="s">
        <v>452</v>
      </c>
      <c r="H379" s="122" t="s">
        <v>452</v>
      </c>
      <c r="I379" s="122" t="s">
        <v>452</v>
      </c>
      <c r="J379" s="122" t="s">
        <v>452</v>
      </c>
      <c r="K379" s="122" t="s">
        <v>452</v>
      </c>
      <c r="L379" s="122" t="s">
        <v>452</v>
      </c>
      <c r="M379" s="122" t="s">
        <v>452</v>
      </c>
      <c r="N379" s="122" t="s">
        <v>452</v>
      </c>
      <c r="O379" s="122" t="s">
        <v>452</v>
      </c>
      <c r="P379" s="122" t="s">
        <v>452</v>
      </c>
      <c r="Q379" s="122" t="s">
        <v>452</v>
      </c>
      <c r="R379" s="104"/>
    </row>
    <row r="380" spans="1:18" ht="15.6" x14ac:dyDescent="0.3">
      <c r="A380" s="1" t="str">
        <f t="shared" si="5"/>
        <v>865</v>
      </c>
      <c r="B380" s="121" t="s">
        <v>1183</v>
      </c>
      <c r="C380" s="122" t="s">
        <v>1184</v>
      </c>
      <c r="D380" s="122" t="s">
        <v>452</v>
      </c>
      <c r="E380" s="122" t="s">
        <v>452</v>
      </c>
      <c r="F380" s="122" t="s">
        <v>452</v>
      </c>
      <c r="G380" s="122" t="s">
        <v>452</v>
      </c>
      <c r="H380" s="122" t="s">
        <v>452</v>
      </c>
      <c r="I380" s="122" t="s">
        <v>452</v>
      </c>
      <c r="J380" s="122" t="s">
        <v>452</v>
      </c>
      <c r="K380" s="122" t="s">
        <v>452</v>
      </c>
      <c r="L380" s="122" t="s">
        <v>452</v>
      </c>
      <c r="M380" s="122" t="s">
        <v>452</v>
      </c>
      <c r="N380" s="122" t="s">
        <v>452</v>
      </c>
      <c r="O380" s="122" t="s">
        <v>452</v>
      </c>
      <c r="P380" s="122" t="s">
        <v>452</v>
      </c>
      <c r="Q380" s="122" t="s">
        <v>452</v>
      </c>
      <c r="R380" s="104"/>
    </row>
    <row r="381" spans="1:18" ht="15.6" x14ac:dyDescent="0.3">
      <c r="A381" s="1" t="str">
        <f t="shared" si="5"/>
        <v>866</v>
      </c>
      <c r="B381" s="121" t="s">
        <v>1185</v>
      </c>
      <c r="C381" s="122" t="s">
        <v>1186</v>
      </c>
      <c r="D381" s="122" t="s">
        <v>452</v>
      </c>
      <c r="E381" s="122" t="s">
        <v>452</v>
      </c>
      <c r="F381" s="122" t="s">
        <v>452</v>
      </c>
      <c r="G381" s="122" t="s">
        <v>452</v>
      </c>
      <c r="H381" s="122" t="s">
        <v>452</v>
      </c>
      <c r="I381" s="122" t="s">
        <v>452</v>
      </c>
      <c r="J381" s="122" t="s">
        <v>452</v>
      </c>
      <c r="K381" s="122" t="s">
        <v>452</v>
      </c>
      <c r="L381" s="122" t="s">
        <v>452</v>
      </c>
      <c r="M381" s="122" t="s">
        <v>452</v>
      </c>
      <c r="N381" s="122" t="s">
        <v>452</v>
      </c>
      <c r="O381" s="122" t="s">
        <v>452</v>
      </c>
      <c r="P381" s="122" t="s">
        <v>452</v>
      </c>
      <c r="Q381" s="122" t="s">
        <v>452</v>
      </c>
      <c r="R381" s="104"/>
    </row>
    <row r="382" spans="1:18" ht="15.6" x14ac:dyDescent="0.3">
      <c r="A382" s="1" t="str">
        <f t="shared" si="5"/>
        <v>867</v>
      </c>
      <c r="B382" s="121" t="s">
        <v>1187</v>
      </c>
      <c r="C382" s="122" t="s">
        <v>1188</v>
      </c>
      <c r="D382" s="122" t="s">
        <v>452</v>
      </c>
      <c r="E382" s="122" t="s">
        <v>452</v>
      </c>
      <c r="F382" s="122" t="s">
        <v>452</v>
      </c>
      <c r="G382" s="122" t="s">
        <v>452</v>
      </c>
      <c r="H382" s="122" t="s">
        <v>452</v>
      </c>
      <c r="I382" s="122" t="s">
        <v>452</v>
      </c>
      <c r="J382" s="122" t="s">
        <v>452</v>
      </c>
      <c r="K382" s="122" t="s">
        <v>452</v>
      </c>
      <c r="L382" s="122" t="s">
        <v>452</v>
      </c>
      <c r="M382" s="122" t="s">
        <v>452</v>
      </c>
      <c r="N382" s="122" t="s">
        <v>452</v>
      </c>
      <c r="O382" s="122" t="s">
        <v>452</v>
      </c>
      <c r="P382" s="122" t="s">
        <v>452</v>
      </c>
      <c r="Q382" s="122" t="s">
        <v>452</v>
      </c>
      <c r="R382" s="104"/>
    </row>
    <row r="383" spans="1:18" ht="15.6" x14ac:dyDescent="0.3">
      <c r="A383" s="1" t="str">
        <f t="shared" si="5"/>
        <v>870</v>
      </c>
      <c r="B383" s="121" t="s">
        <v>1189</v>
      </c>
      <c r="C383" s="122" t="s">
        <v>1190</v>
      </c>
      <c r="D383" s="122" t="s">
        <v>452</v>
      </c>
      <c r="E383" s="122" t="s">
        <v>452</v>
      </c>
      <c r="F383" s="122" t="s">
        <v>452</v>
      </c>
      <c r="G383" s="122" t="s">
        <v>452</v>
      </c>
      <c r="H383" s="122" t="s">
        <v>452</v>
      </c>
      <c r="I383" s="122" t="s">
        <v>452</v>
      </c>
      <c r="J383" s="122" t="s">
        <v>452</v>
      </c>
      <c r="K383" s="122" t="s">
        <v>452</v>
      </c>
      <c r="L383" s="122" t="s">
        <v>452</v>
      </c>
      <c r="M383" s="122" t="s">
        <v>452</v>
      </c>
      <c r="N383" s="122" t="s">
        <v>452</v>
      </c>
      <c r="O383" s="122" t="s">
        <v>452</v>
      </c>
      <c r="P383" s="122" t="s">
        <v>452</v>
      </c>
      <c r="Q383" s="122" t="s">
        <v>452</v>
      </c>
      <c r="R383" s="104"/>
    </row>
    <row r="384" spans="1:18" ht="15.6" x14ac:dyDescent="0.3">
      <c r="A384" s="1" t="str">
        <f t="shared" si="5"/>
        <v>871</v>
      </c>
      <c r="B384" s="121" t="s">
        <v>1191</v>
      </c>
      <c r="C384" s="122" t="s">
        <v>1192</v>
      </c>
      <c r="D384" s="122" t="s">
        <v>452</v>
      </c>
      <c r="E384" s="122" t="s">
        <v>452</v>
      </c>
      <c r="F384" s="122" t="s">
        <v>452</v>
      </c>
      <c r="G384" s="122" t="s">
        <v>452</v>
      </c>
      <c r="H384" s="122" t="s">
        <v>452</v>
      </c>
      <c r="I384" s="122" t="s">
        <v>452</v>
      </c>
      <c r="J384" s="122" t="s">
        <v>452</v>
      </c>
      <c r="K384" s="122" t="s">
        <v>452</v>
      </c>
      <c r="L384" s="122" t="s">
        <v>452</v>
      </c>
      <c r="M384" s="122" t="s">
        <v>452</v>
      </c>
      <c r="N384" s="122" t="s">
        <v>452</v>
      </c>
      <c r="O384" s="122" t="s">
        <v>452</v>
      </c>
      <c r="P384" s="122" t="s">
        <v>452</v>
      </c>
      <c r="Q384" s="122" t="s">
        <v>452</v>
      </c>
      <c r="R384" s="104"/>
    </row>
    <row r="385" spans="1:18" ht="15.6" x14ac:dyDescent="0.3">
      <c r="A385" s="1" t="str">
        <f t="shared" si="5"/>
        <v>872</v>
      </c>
      <c r="B385" s="121" t="s">
        <v>1193</v>
      </c>
      <c r="C385" s="122" t="s">
        <v>1194</v>
      </c>
      <c r="D385" s="122" t="s">
        <v>452</v>
      </c>
      <c r="E385" s="122" t="s">
        <v>452</v>
      </c>
      <c r="F385" s="122" t="s">
        <v>452</v>
      </c>
      <c r="G385" s="122" t="s">
        <v>452</v>
      </c>
      <c r="H385" s="122" t="s">
        <v>452</v>
      </c>
      <c r="I385" s="122" t="s">
        <v>452</v>
      </c>
      <c r="J385" s="122" t="s">
        <v>452</v>
      </c>
      <c r="K385" s="122" t="s">
        <v>452</v>
      </c>
      <c r="L385" s="122" t="s">
        <v>452</v>
      </c>
      <c r="M385" s="122" t="s">
        <v>452</v>
      </c>
      <c r="N385" s="122" t="s">
        <v>452</v>
      </c>
      <c r="O385" s="122" t="s">
        <v>452</v>
      </c>
      <c r="P385" s="122" t="s">
        <v>452</v>
      </c>
      <c r="Q385" s="122" t="s">
        <v>452</v>
      </c>
      <c r="R385" s="104"/>
    </row>
    <row r="386" spans="1:18" ht="15.6" x14ac:dyDescent="0.3">
      <c r="A386" s="1" t="str">
        <f t="shared" si="5"/>
        <v>873</v>
      </c>
      <c r="B386" s="121" t="s">
        <v>1195</v>
      </c>
      <c r="C386" s="122" t="s">
        <v>1196</v>
      </c>
      <c r="D386" s="122" t="s">
        <v>452</v>
      </c>
      <c r="E386" s="122" t="s">
        <v>452</v>
      </c>
      <c r="F386" s="122" t="s">
        <v>452</v>
      </c>
      <c r="G386" s="122" t="s">
        <v>452</v>
      </c>
      <c r="H386" s="122" t="s">
        <v>452</v>
      </c>
      <c r="I386" s="122" t="s">
        <v>452</v>
      </c>
      <c r="J386" s="122" t="s">
        <v>452</v>
      </c>
      <c r="K386" s="122" t="s">
        <v>452</v>
      </c>
      <c r="L386" s="122" t="s">
        <v>452</v>
      </c>
      <c r="M386" s="122" t="s">
        <v>452</v>
      </c>
      <c r="N386" s="122" t="s">
        <v>452</v>
      </c>
      <c r="O386" s="122" t="s">
        <v>452</v>
      </c>
      <c r="P386" s="122" t="s">
        <v>452</v>
      </c>
      <c r="Q386" s="122" t="s">
        <v>452</v>
      </c>
      <c r="R386" s="104"/>
    </row>
    <row r="387" spans="1:18" ht="15.6" x14ac:dyDescent="0.3">
      <c r="A387" s="1" t="str">
        <f t="shared" si="5"/>
        <v>874</v>
      </c>
      <c r="B387" s="121" t="s">
        <v>1197</v>
      </c>
      <c r="C387" s="122" t="s">
        <v>1198</v>
      </c>
      <c r="D387" s="122" t="s">
        <v>452</v>
      </c>
      <c r="E387" s="122" t="s">
        <v>452</v>
      </c>
      <c r="F387" s="122" t="s">
        <v>452</v>
      </c>
      <c r="G387" s="122" t="s">
        <v>452</v>
      </c>
      <c r="H387" s="122" t="s">
        <v>452</v>
      </c>
      <c r="I387" s="122" t="s">
        <v>452</v>
      </c>
      <c r="J387" s="122" t="s">
        <v>452</v>
      </c>
      <c r="K387" s="122" t="s">
        <v>452</v>
      </c>
      <c r="L387" s="122" t="s">
        <v>452</v>
      </c>
      <c r="M387" s="122" t="s">
        <v>452</v>
      </c>
      <c r="N387" s="122" t="s">
        <v>452</v>
      </c>
      <c r="O387" s="122" t="s">
        <v>452</v>
      </c>
      <c r="P387" s="122" t="s">
        <v>452</v>
      </c>
      <c r="Q387" s="122" t="s">
        <v>452</v>
      </c>
      <c r="R387" s="104"/>
    </row>
    <row r="388" spans="1:18" ht="15.6" x14ac:dyDescent="0.3">
      <c r="A388" s="1" t="str">
        <f t="shared" si="5"/>
        <v>875</v>
      </c>
      <c r="B388" s="121" t="s">
        <v>1199</v>
      </c>
      <c r="C388" s="122" t="s">
        <v>1200</v>
      </c>
      <c r="D388" s="122" t="s">
        <v>452</v>
      </c>
      <c r="E388" s="122" t="s">
        <v>452</v>
      </c>
      <c r="F388" s="122" t="s">
        <v>452</v>
      </c>
      <c r="G388" s="122" t="s">
        <v>452</v>
      </c>
      <c r="H388" s="122" t="s">
        <v>452</v>
      </c>
      <c r="I388" s="122" t="s">
        <v>452</v>
      </c>
      <c r="J388" s="122" t="s">
        <v>452</v>
      </c>
      <c r="K388" s="122" t="s">
        <v>452</v>
      </c>
      <c r="L388" s="122" t="s">
        <v>452</v>
      </c>
      <c r="M388" s="122" t="s">
        <v>452</v>
      </c>
      <c r="N388" s="122" t="s">
        <v>452</v>
      </c>
      <c r="O388" s="122" t="s">
        <v>452</v>
      </c>
      <c r="P388" s="122" t="s">
        <v>452</v>
      </c>
      <c r="Q388" s="122" t="s">
        <v>452</v>
      </c>
      <c r="R388" s="104"/>
    </row>
    <row r="389" spans="1:18" ht="15.6" x14ac:dyDescent="0.3">
      <c r="A389" s="1" t="str">
        <f t="shared" si="5"/>
        <v>876</v>
      </c>
      <c r="B389" s="121" t="s">
        <v>1201</v>
      </c>
      <c r="C389" s="122" t="s">
        <v>1202</v>
      </c>
      <c r="D389" s="122" t="s">
        <v>452</v>
      </c>
      <c r="E389" s="122" t="s">
        <v>452</v>
      </c>
      <c r="F389" s="122" t="s">
        <v>452</v>
      </c>
      <c r="G389" s="122" t="s">
        <v>452</v>
      </c>
      <c r="H389" s="122" t="s">
        <v>452</v>
      </c>
      <c r="I389" s="122" t="s">
        <v>452</v>
      </c>
      <c r="J389" s="122" t="s">
        <v>452</v>
      </c>
      <c r="K389" s="122" t="s">
        <v>452</v>
      </c>
      <c r="L389" s="122" t="s">
        <v>452</v>
      </c>
      <c r="M389" s="122" t="s">
        <v>452</v>
      </c>
      <c r="N389" s="122" t="s">
        <v>452</v>
      </c>
      <c r="O389" s="122" t="s">
        <v>452</v>
      </c>
      <c r="P389" s="122" t="s">
        <v>452</v>
      </c>
      <c r="Q389" s="122" t="s">
        <v>452</v>
      </c>
      <c r="R389" s="104"/>
    </row>
    <row r="390" spans="1:18" ht="15.6" x14ac:dyDescent="0.3">
      <c r="A390" s="1" t="str">
        <f t="shared" si="5"/>
        <v>877</v>
      </c>
      <c r="B390" s="121" t="s">
        <v>1203</v>
      </c>
      <c r="C390" s="122" t="s">
        <v>1204</v>
      </c>
      <c r="D390" s="122" t="s">
        <v>452</v>
      </c>
      <c r="E390" s="122" t="s">
        <v>452</v>
      </c>
      <c r="F390" s="122" t="s">
        <v>452</v>
      </c>
      <c r="G390" s="122" t="s">
        <v>452</v>
      </c>
      <c r="H390" s="122" t="s">
        <v>452</v>
      </c>
      <c r="I390" s="122" t="s">
        <v>452</v>
      </c>
      <c r="J390" s="122" t="s">
        <v>452</v>
      </c>
      <c r="K390" s="122" t="s">
        <v>452</v>
      </c>
      <c r="L390" s="122" t="s">
        <v>452</v>
      </c>
      <c r="M390" s="122" t="s">
        <v>452</v>
      </c>
      <c r="N390" s="122" t="s">
        <v>452</v>
      </c>
      <c r="O390" s="122" t="s">
        <v>452</v>
      </c>
      <c r="P390" s="122" t="s">
        <v>452</v>
      </c>
      <c r="Q390" s="122" t="s">
        <v>452</v>
      </c>
      <c r="R390" s="104"/>
    </row>
    <row r="391" spans="1:18" ht="15.6" x14ac:dyDescent="0.3">
      <c r="A391" s="1" t="str">
        <f t="shared" si="5"/>
        <v>878</v>
      </c>
      <c r="B391" s="121" t="s">
        <v>1205</v>
      </c>
      <c r="C391" s="122" t="s">
        <v>1206</v>
      </c>
      <c r="D391" s="122" t="s">
        <v>452</v>
      </c>
      <c r="E391" s="122" t="s">
        <v>452</v>
      </c>
      <c r="F391" s="122" t="s">
        <v>452</v>
      </c>
      <c r="G391" s="122" t="s">
        <v>452</v>
      </c>
      <c r="H391" s="122" t="s">
        <v>452</v>
      </c>
      <c r="I391" s="122" t="s">
        <v>452</v>
      </c>
      <c r="J391" s="122" t="s">
        <v>452</v>
      </c>
      <c r="K391" s="122" t="s">
        <v>452</v>
      </c>
      <c r="L391" s="122" t="s">
        <v>452</v>
      </c>
      <c r="M391" s="122" t="s">
        <v>452</v>
      </c>
      <c r="N391" s="122" t="s">
        <v>452</v>
      </c>
      <c r="O391" s="122" t="s">
        <v>452</v>
      </c>
      <c r="P391" s="122" t="s">
        <v>452</v>
      </c>
      <c r="Q391" s="122" t="s">
        <v>452</v>
      </c>
      <c r="R391" s="104"/>
    </row>
    <row r="392" spans="1:18" ht="15.6" x14ac:dyDescent="0.3">
      <c r="A392" s="1" t="str">
        <f t="shared" si="5"/>
        <v>879</v>
      </c>
      <c r="B392" s="121" t="s">
        <v>1207</v>
      </c>
      <c r="C392" s="122" t="s">
        <v>1208</v>
      </c>
      <c r="D392" s="122" t="s">
        <v>452</v>
      </c>
      <c r="E392" s="122" t="s">
        <v>452</v>
      </c>
      <c r="F392" s="122" t="s">
        <v>452</v>
      </c>
      <c r="G392" s="122" t="s">
        <v>452</v>
      </c>
      <c r="H392" s="122" t="s">
        <v>452</v>
      </c>
      <c r="I392" s="122" t="s">
        <v>452</v>
      </c>
      <c r="J392" s="122" t="s">
        <v>452</v>
      </c>
      <c r="K392" s="122" t="s">
        <v>452</v>
      </c>
      <c r="L392" s="122" t="s">
        <v>452</v>
      </c>
      <c r="M392" s="122" t="s">
        <v>452</v>
      </c>
      <c r="N392" s="122" t="s">
        <v>452</v>
      </c>
      <c r="O392" s="122" t="s">
        <v>452</v>
      </c>
      <c r="P392" s="122" t="s">
        <v>452</v>
      </c>
      <c r="Q392" s="122" t="s">
        <v>452</v>
      </c>
      <c r="R392" s="104"/>
    </row>
    <row r="393" spans="1:18" ht="15.6" x14ac:dyDescent="0.3">
      <c r="A393" s="1" t="str">
        <f t="shared" si="5"/>
        <v>880</v>
      </c>
      <c r="B393" s="121" t="s">
        <v>1209</v>
      </c>
      <c r="C393" s="122" t="s">
        <v>1210</v>
      </c>
      <c r="D393" s="122" t="s">
        <v>452</v>
      </c>
      <c r="E393" s="122" t="s">
        <v>452</v>
      </c>
      <c r="F393" s="122" t="s">
        <v>452</v>
      </c>
      <c r="G393" s="122" t="s">
        <v>452</v>
      </c>
      <c r="H393" s="122" t="s">
        <v>452</v>
      </c>
      <c r="I393" s="122" t="s">
        <v>452</v>
      </c>
      <c r="J393" s="122" t="s">
        <v>452</v>
      </c>
      <c r="K393" s="122" t="s">
        <v>452</v>
      </c>
      <c r="L393" s="122" t="s">
        <v>452</v>
      </c>
      <c r="M393" s="122" t="s">
        <v>452</v>
      </c>
      <c r="N393" s="122" t="s">
        <v>452</v>
      </c>
      <c r="O393" s="122" t="s">
        <v>452</v>
      </c>
      <c r="P393" s="122" t="s">
        <v>452</v>
      </c>
      <c r="Q393" s="122" t="s">
        <v>452</v>
      </c>
      <c r="R393" s="104"/>
    </row>
    <row r="394" spans="1:18" ht="15.6" x14ac:dyDescent="0.3">
      <c r="A394" s="1" t="str">
        <f t="shared" si="5"/>
        <v>881</v>
      </c>
      <c r="B394" s="121" t="s">
        <v>1211</v>
      </c>
      <c r="C394" s="122" t="s">
        <v>1212</v>
      </c>
      <c r="D394" s="122" t="s">
        <v>452</v>
      </c>
      <c r="E394" s="122" t="s">
        <v>452</v>
      </c>
      <c r="F394" s="122" t="s">
        <v>452</v>
      </c>
      <c r="G394" s="122" t="s">
        <v>452</v>
      </c>
      <c r="H394" s="122" t="s">
        <v>452</v>
      </c>
      <c r="I394" s="122" t="s">
        <v>452</v>
      </c>
      <c r="J394" s="122" t="s">
        <v>452</v>
      </c>
      <c r="K394" s="122" t="s">
        <v>452</v>
      </c>
      <c r="L394" s="122" t="s">
        <v>452</v>
      </c>
      <c r="M394" s="122" t="s">
        <v>452</v>
      </c>
      <c r="N394" s="122" t="s">
        <v>452</v>
      </c>
      <c r="O394" s="122" t="s">
        <v>452</v>
      </c>
      <c r="P394" s="122" t="s">
        <v>452</v>
      </c>
      <c r="Q394" s="122" t="s">
        <v>452</v>
      </c>
      <c r="R394" s="104"/>
    </row>
    <row r="395" spans="1:18" ht="15.6" x14ac:dyDescent="0.3">
      <c r="A395" s="1" t="str">
        <f t="shared" si="5"/>
        <v>885</v>
      </c>
      <c r="B395" s="121" t="s">
        <v>1213</v>
      </c>
      <c r="C395" s="122" t="s">
        <v>1214</v>
      </c>
      <c r="D395" s="122" t="s">
        <v>452</v>
      </c>
      <c r="E395" s="122" t="s">
        <v>452</v>
      </c>
      <c r="F395" s="122" t="s">
        <v>452</v>
      </c>
      <c r="G395" s="122" t="s">
        <v>452</v>
      </c>
      <c r="H395" s="122" t="s">
        <v>452</v>
      </c>
      <c r="I395" s="122" t="s">
        <v>452</v>
      </c>
      <c r="J395" s="122" t="s">
        <v>452</v>
      </c>
      <c r="K395" s="122" t="s">
        <v>452</v>
      </c>
      <c r="L395" s="122" t="s">
        <v>452</v>
      </c>
      <c r="M395" s="122" t="s">
        <v>452</v>
      </c>
      <c r="N395" s="122" t="s">
        <v>452</v>
      </c>
      <c r="O395" s="122" t="s">
        <v>452</v>
      </c>
      <c r="P395" s="122" t="s">
        <v>452</v>
      </c>
      <c r="Q395" s="122" t="s">
        <v>452</v>
      </c>
      <c r="R395" s="104"/>
    </row>
    <row r="396" spans="1:18" ht="15.6" x14ac:dyDescent="0.3">
      <c r="A396" s="1" t="str">
        <f t="shared" ref="A396:A432" si="6">LEFT(RIGHT(B396,6),3)</f>
        <v>886</v>
      </c>
      <c r="B396" s="121" t="s">
        <v>1215</v>
      </c>
      <c r="C396" s="122" t="s">
        <v>1216</v>
      </c>
      <c r="D396" s="122" t="s">
        <v>452</v>
      </c>
      <c r="E396" s="122" t="s">
        <v>452</v>
      </c>
      <c r="F396" s="122" t="s">
        <v>452</v>
      </c>
      <c r="G396" s="122" t="s">
        <v>452</v>
      </c>
      <c r="H396" s="122" t="s">
        <v>452</v>
      </c>
      <c r="I396" s="122" t="s">
        <v>452</v>
      </c>
      <c r="J396" s="122" t="s">
        <v>452</v>
      </c>
      <c r="K396" s="122" t="s">
        <v>452</v>
      </c>
      <c r="L396" s="122" t="s">
        <v>452</v>
      </c>
      <c r="M396" s="122" t="s">
        <v>452</v>
      </c>
      <c r="N396" s="122" t="s">
        <v>452</v>
      </c>
      <c r="O396" s="122" t="s">
        <v>452</v>
      </c>
      <c r="P396" s="122" t="s">
        <v>452</v>
      </c>
      <c r="Q396" s="122" t="s">
        <v>452</v>
      </c>
      <c r="R396" s="104"/>
    </row>
    <row r="397" spans="1:18" ht="15.6" x14ac:dyDescent="0.3">
      <c r="A397" s="1" t="str">
        <f t="shared" si="6"/>
        <v>887</v>
      </c>
      <c r="B397" s="121" t="s">
        <v>1217</v>
      </c>
      <c r="C397" s="122" t="s">
        <v>1218</v>
      </c>
      <c r="D397" s="122" t="s">
        <v>452</v>
      </c>
      <c r="E397" s="122" t="s">
        <v>452</v>
      </c>
      <c r="F397" s="122" t="s">
        <v>452</v>
      </c>
      <c r="G397" s="122" t="s">
        <v>452</v>
      </c>
      <c r="H397" s="122" t="s">
        <v>452</v>
      </c>
      <c r="I397" s="122" t="s">
        <v>452</v>
      </c>
      <c r="J397" s="122" t="s">
        <v>452</v>
      </c>
      <c r="K397" s="122" t="s">
        <v>452</v>
      </c>
      <c r="L397" s="122" t="s">
        <v>452</v>
      </c>
      <c r="M397" s="122" t="s">
        <v>452</v>
      </c>
      <c r="N397" s="122" t="s">
        <v>452</v>
      </c>
      <c r="O397" s="122" t="s">
        <v>452</v>
      </c>
      <c r="P397" s="122" t="s">
        <v>452</v>
      </c>
      <c r="Q397" s="122" t="s">
        <v>452</v>
      </c>
      <c r="R397" s="104"/>
    </row>
    <row r="398" spans="1:18" ht="15.6" x14ac:dyDescent="0.3">
      <c r="A398" s="1" t="str">
        <f t="shared" si="6"/>
        <v>888</v>
      </c>
      <c r="B398" s="121" t="s">
        <v>1219</v>
      </c>
      <c r="C398" s="122" t="s">
        <v>1220</v>
      </c>
      <c r="D398" s="122" t="s">
        <v>452</v>
      </c>
      <c r="E398" s="122" t="s">
        <v>452</v>
      </c>
      <c r="F398" s="122" t="s">
        <v>452</v>
      </c>
      <c r="G398" s="122" t="s">
        <v>452</v>
      </c>
      <c r="H398" s="122" t="s">
        <v>452</v>
      </c>
      <c r="I398" s="122" t="s">
        <v>452</v>
      </c>
      <c r="J398" s="122" t="s">
        <v>452</v>
      </c>
      <c r="K398" s="122" t="s">
        <v>452</v>
      </c>
      <c r="L398" s="122" t="s">
        <v>452</v>
      </c>
      <c r="M398" s="122" t="s">
        <v>452</v>
      </c>
      <c r="N398" s="122" t="s">
        <v>452</v>
      </c>
      <c r="O398" s="122" t="s">
        <v>452</v>
      </c>
      <c r="P398" s="122" t="s">
        <v>452</v>
      </c>
      <c r="Q398" s="122" t="s">
        <v>452</v>
      </c>
      <c r="R398" s="104"/>
    </row>
    <row r="399" spans="1:18" ht="15.6" x14ac:dyDescent="0.3">
      <c r="A399" s="1" t="str">
        <f t="shared" si="6"/>
        <v>889</v>
      </c>
      <c r="B399" s="121" t="s">
        <v>1221</v>
      </c>
      <c r="C399" s="122" t="s">
        <v>1222</v>
      </c>
      <c r="D399" s="122" t="s">
        <v>452</v>
      </c>
      <c r="E399" s="122" t="s">
        <v>452</v>
      </c>
      <c r="F399" s="122" t="s">
        <v>452</v>
      </c>
      <c r="G399" s="122" t="s">
        <v>452</v>
      </c>
      <c r="H399" s="122" t="s">
        <v>452</v>
      </c>
      <c r="I399" s="122" t="s">
        <v>452</v>
      </c>
      <c r="J399" s="122" t="s">
        <v>452</v>
      </c>
      <c r="K399" s="122" t="s">
        <v>452</v>
      </c>
      <c r="L399" s="122" t="s">
        <v>452</v>
      </c>
      <c r="M399" s="122" t="s">
        <v>452</v>
      </c>
      <c r="N399" s="122" t="s">
        <v>452</v>
      </c>
      <c r="O399" s="122" t="s">
        <v>452</v>
      </c>
      <c r="P399" s="122" t="s">
        <v>452</v>
      </c>
      <c r="Q399" s="122" t="s">
        <v>452</v>
      </c>
      <c r="R399" s="104"/>
    </row>
    <row r="400" spans="1:18" ht="15.6" x14ac:dyDescent="0.3">
      <c r="A400" s="1" t="str">
        <f t="shared" si="6"/>
        <v>890</v>
      </c>
      <c r="B400" s="121" t="s">
        <v>1223</v>
      </c>
      <c r="C400" s="122" t="s">
        <v>1224</v>
      </c>
      <c r="D400" s="122" t="s">
        <v>452</v>
      </c>
      <c r="E400" s="122" t="s">
        <v>452</v>
      </c>
      <c r="F400" s="122" t="s">
        <v>452</v>
      </c>
      <c r="G400" s="122" t="s">
        <v>452</v>
      </c>
      <c r="H400" s="122" t="s">
        <v>452</v>
      </c>
      <c r="I400" s="122" t="s">
        <v>452</v>
      </c>
      <c r="J400" s="122" t="s">
        <v>452</v>
      </c>
      <c r="K400" s="122" t="s">
        <v>452</v>
      </c>
      <c r="L400" s="122" t="s">
        <v>452</v>
      </c>
      <c r="M400" s="122" t="s">
        <v>452</v>
      </c>
      <c r="N400" s="122" t="s">
        <v>452</v>
      </c>
      <c r="O400" s="122" t="s">
        <v>452</v>
      </c>
      <c r="P400" s="122" t="s">
        <v>452</v>
      </c>
      <c r="Q400" s="122" t="s">
        <v>452</v>
      </c>
      <c r="R400" s="104"/>
    </row>
    <row r="401" spans="1:18" ht="15.6" x14ac:dyDescent="0.3">
      <c r="A401" s="1" t="str">
        <f t="shared" si="6"/>
        <v>891</v>
      </c>
      <c r="B401" s="121" t="s">
        <v>1225</v>
      </c>
      <c r="C401" s="122" t="s">
        <v>1226</v>
      </c>
      <c r="D401" s="122" t="s">
        <v>452</v>
      </c>
      <c r="E401" s="122" t="s">
        <v>452</v>
      </c>
      <c r="F401" s="122" t="s">
        <v>452</v>
      </c>
      <c r="G401" s="122" t="s">
        <v>452</v>
      </c>
      <c r="H401" s="122" t="s">
        <v>452</v>
      </c>
      <c r="I401" s="122" t="s">
        <v>452</v>
      </c>
      <c r="J401" s="122" t="s">
        <v>452</v>
      </c>
      <c r="K401" s="122" t="s">
        <v>452</v>
      </c>
      <c r="L401" s="122" t="s">
        <v>452</v>
      </c>
      <c r="M401" s="122" t="s">
        <v>452</v>
      </c>
      <c r="N401" s="122" t="s">
        <v>452</v>
      </c>
      <c r="O401" s="122" t="s">
        <v>452</v>
      </c>
      <c r="P401" s="122" t="s">
        <v>452</v>
      </c>
      <c r="Q401" s="122" t="s">
        <v>452</v>
      </c>
      <c r="R401" s="104"/>
    </row>
    <row r="402" spans="1:18" ht="15.6" x14ac:dyDescent="0.3">
      <c r="A402" s="1" t="str">
        <f t="shared" si="6"/>
        <v>892</v>
      </c>
      <c r="B402" s="121" t="s">
        <v>1227</v>
      </c>
      <c r="C402" s="122" t="s">
        <v>1228</v>
      </c>
      <c r="D402" s="122" t="s">
        <v>452</v>
      </c>
      <c r="E402" s="122" t="s">
        <v>452</v>
      </c>
      <c r="F402" s="122" t="s">
        <v>452</v>
      </c>
      <c r="G402" s="122" t="s">
        <v>452</v>
      </c>
      <c r="H402" s="122" t="s">
        <v>452</v>
      </c>
      <c r="I402" s="122" t="s">
        <v>452</v>
      </c>
      <c r="J402" s="122" t="s">
        <v>452</v>
      </c>
      <c r="K402" s="122" t="s">
        <v>452</v>
      </c>
      <c r="L402" s="122" t="s">
        <v>452</v>
      </c>
      <c r="M402" s="122" t="s">
        <v>452</v>
      </c>
      <c r="N402" s="122" t="s">
        <v>452</v>
      </c>
      <c r="O402" s="122" t="s">
        <v>452</v>
      </c>
      <c r="P402" s="122" t="s">
        <v>452</v>
      </c>
      <c r="Q402" s="122" t="s">
        <v>452</v>
      </c>
      <c r="R402" s="104"/>
    </row>
    <row r="403" spans="1:18" ht="15.6" x14ac:dyDescent="0.3">
      <c r="A403" s="1" t="str">
        <f t="shared" si="6"/>
        <v>893</v>
      </c>
      <c r="B403" s="121" t="s">
        <v>1229</v>
      </c>
      <c r="C403" s="122" t="s">
        <v>1230</v>
      </c>
      <c r="D403" s="122" t="s">
        <v>452</v>
      </c>
      <c r="E403" s="122" t="s">
        <v>452</v>
      </c>
      <c r="F403" s="122" t="s">
        <v>452</v>
      </c>
      <c r="G403" s="122" t="s">
        <v>452</v>
      </c>
      <c r="H403" s="122" t="s">
        <v>452</v>
      </c>
      <c r="I403" s="122" t="s">
        <v>452</v>
      </c>
      <c r="J403" s="122" t="s">
        <v>452</v>
      </c>
      <c r="K403" s="122" t="s">
        <v>452</v>
      </c>
      <c r="L403" s="122" t="s">
        <v>452</v>
      </c>
      <c r="M403" s="122" t="s">
        <v>452</v>
      </c>
      <c r="N403" s="122" t="s">
        <v>452</v>
      </c>
      <c r="O403" s="122" t="s">
        <v>452</v>
      </c>
      <c r="P403" s="122" t="s">
        <v>452</v>
      </c>
      <c r="Q403" s="122" t="s">
        <v>452</v>
      </c>
      <c r="R403" s="104"/>
    </row>
    <row r="404" spans="1:18" ht="15.6" x14ac:dyDescent="0.3">
      <c r="A404" s="1" t="str">
        <f t="shared" si="6"/>
        <v>894</v>
      </c>
      <c r="B404" s="121" t="s">
        <v>1231</v>
      </c>
      <c r="C404" s="122" t="s">
        <v>1232</v>
      </c>
      <c r="D404" s="122" t="s">
        <v>452</v>
      </c>
      <c r="E404" s="122" t="s">
        <v>452</v>
      </c>
      <c r="F404" s="122" t="s">
        <v>452</v>
      </c>
      <c r="G404" s="122" t="s">
        <v>452</v>
      </c>
      <c r="H404" s="122" t="s">
        <v>452</v>
      </c>
      <c r="I404" s="122" t="s">
        <v>452</v>
      </c>
      <c r="J404" s="122" t="s">
        <v>452</v>
      </c>
      <c r="K404" s="122" t="s">
        <v>452</v>
      </c>
      <c r="L404" s="122" t="s">
        <v>452</v>
      </c>
      <c r="M404" s="122" t="s">
        <v>452</v>
      </c>
      <c r="N404" s="122" t="s">
        <v>452</v>
      </c>
      <c r="O404" s="122" t="s">
        <v>452</v>
      </c>
      <c r="P404" s="122" t="s">
        <v>452</v>
      </c>
      <c r="Q404" s="122" t="s">
        <v>452</v>
      </c>
      <c r="R404" s="104"/>
    </row>
    <row r="405" spans="1:18" ht="15.6" x14ac:dyDescent="0.3">
      <c r="A405" s="1" t="str">
        <f t="shared" si="6"/>
        <v>901</v>
      </c>
      <c r="B405" s="121" t="s">
        <v>1233</v>
      </c>
      <c r="C405" s="122" t="s">
        <v>1234</v>
      </c>
      <c r="D405" s="122" t="s">
        <v>452</v>
      </c>
      <c r="E405" s="122" t="s">
        <v>452</v>
      </c>
      <c r="F405" s="122" t="s">
        <v>452</v>
      </c>
      <c r="G405" s="122" t="s">
        <v>452</v>
      </c>
      <c r="H405" s="122" t="s">
        <v>452</v>
      </c>
      <c r="I405" s="122" t="s">
        <v>452</v>
      </c>
      <c r="J405" s="122" t="s">
        <v>452</v>
      </c>
      <c r="K405" s="122" t="s">
        <v>452</v>
      </c>
      <c r="L405" s="122" t="s">
        <v>452</v>
      </c>
      <c r="M405" s="122" t="s">
        <v>452</v>
      </c>
      <c r="N405" s="122" t="s">
        <v>452</v>
      </c>
      <c r="O405" s="122" t="s">
        <v>452</v>
      </c>
      <c r="P405" s="122" t="s">
        <v>452</v>
      </c>
      <c r="Q405" s="122" t="s">
        <v>452</v>
      </c>
      <c r="R405" s="104"/>
    </row>
    <row r="406" spans="1:18" ht="15.6" x14ac:dyDescent="0.3">
      <c r="A406" s="1" t="str">
        <f t="shared" si="6"/>
        <v>902</v>
      </c>
      <c r="B406" s="121" t="s">
        <v>1235</v>
      </c>
      <c r="C406" s="122" t="s">
        <v>1236</v>
      </c>
      <c r="D406" s="123">
        <v>694173.8</v>
      </c>
      <c r="E406" s="123">
        <v>431185.06</v>
      </c>
      <c r="F406" s="123">
        <v>302261.96999999997</v>
      </c>
      <c r="G406" s="123">
        <v>287542.44</v>
      </c>
      <c r="H406" s="123">
        <v>457231.26</v>
      </c>
      <c r="I406" s="123">
        <v>304915.49</v>
      </c>
      <c r="J406" s="123">
        <v>312722.44</v>
      </c>
      <c r="K406" s="123">
        <v>444291.44</v>
      </c>
      <c r="L406" s="123">
        <v>352215.14</v>
      </c>
      <c r="M406" s="123">
        <v>328748.38</v>
      </c>
      <c r="N406" s="123">
        <v>438645.3</v>
      </c>
      <c r="O406" s="123">
        <v>387580.47</v>
      </c>
      <c r="P406" s="123">
        <v>347086.9</v>
      </c>
      <c r="Q406" s="123">
        <v>4394426.29</v>
      </c>
      <c r="R406" s="104"/>
    </row>
    <row r="407" spans="1:18" ht="15.6" x14ac:dyDescent="0.3">
      <c r="A407" s="1" t="str">
        <f t="shared" si="6"/>
        <v>903</v>
      </c>
      <c r="B407" s="121" t="s">
        <v>1237</v>
      </c>
      <c r="C407" s="122" t="s">
        <v>1238</v>
      </c>
      <c r="D407" s="123">
        <v>5112611.83</v>
      </c>
      <c r="E407" s="123">
        <v>2466636.75</v>
      </c>
      <c r="F407" s="123">
        <v>2272445.5499999998</v>
      </c>
      <c r="G407" s="123">
        <v>2333938.7999999998</v>
      </c>
      <c r="H407" s="123">
        <v>2366390.37</v>
      </c>
      <c r="I407" s="123">
        <v>2635607.65</v>
      </c>
      <c r="J407" s="123">
        <v>2352957.7200000002</v>
      </c>
      <c r="K407" s="123">
        <v>2498471.91</v>
      </c>
      <c r="L407" s="123">
        <v>2488309.6800000002</v>
      </c>
      <c r="M407" s="123">
        <v>2425938.4700000002</v>
      </c>
      <c r="N407" s="123">
        <v>2489198.64</v>
      </c>
      <c r="O407" s="123">
        <v>2575892.9500000002</v>
      </c>
      <c r="P407" s="123">
        <v>2470817.38</v>
      </c>
      <c r="Q407" s="123">
        <v>29376605.870000001</v>
      </c>
      <c r="R407" s="104"/>
    </row>
    <row r="408" spans="1:18" ht="15.6" x14ac:dyDescent="0.3">
      <c r="A408" s="1" t="str">
        <f t="shared" si="6"/>
        <v>904</v>
      </c>
      <c r="B408" s="121" t="s">
        <v>1239</v>
      </c>
      <c r="C408" s="122" t="s">
        <v>1240</v>
      </c>
      <c r="D408" s="123">
        <v>562792.63</v>
      </c>
      <c r="E408" s="123">
        <v>535004.09</v>
      </c>
      <c r="F408" s="123">
        <v>416854.44</v>
      </c>
      <c r="G408" s="123">
        <v>394595.27</v>
      </c>
      <c r="H408" s="123">
        <v>496259.71</v>
      </c>
      <c r="I408" s="123">
        <v>476106.72</v>
      </c>
      <c r="J408" s="123">
        <v>475209.16</v>
      </c>
      <c r="K408" s="123">
        <v>481730.65</v>
      </c>
      <c r="L408" s="123">
        <v>442112.22</v>
      </c>
      <c r="M408" s="123">
        <v>556668.11</v>
      </c>
      <c r="N408" s="123">
        <v>492223.62</v>
      </c>
      <c r="O408" s="123">
        <v>482058.76</v>
      </c>
      <c r="P408" s="123">
        <v>547957.68000000005</v>
      </c>
      <c r="Q408" s="123">
        <v>5796780.4299999997</v>
      </c>
      <c r="R408" s="104"/>
    </row>
    <row r="409" spans="1:18" ht="15.6" x14ac:dyDescent="0.3">
      <c r="A409" s="1" t="str">
        <f t="shared" si="6"/>
        <v>905</v>
      </c>
      <c r="B409" s="121" t="s">
        <v>1241</v>
      </c>
      <c r="C409" s="122" t="s">
        <v>1242</v>
      </c>
      <c r="D409" s="122" t="s">
        <v>452</v>
      </c>
      <c r="E409" s="122" t="s">
        <v>452</v>
      </c>
      <c r="F409" s="122" t="s">
        <v>452</v>
      </c>
      <c r="G409" s="122" t="s">
        <v>452</v>
      </c>
      <c r="H409" s="122" t="s">
        <v>452</v>
      </c>
      <c r="I409" s="122" t="s">
        <v>452</v>
      </c>
      <c r="J409" s="122" t="s">
        <v>452</v>
      </c>
      <c r="K409" s="122" t="s">
        <v>452</v>
      </c>
      <c r="L409" s="122" t="s">
        <v>452</v>
      </c>
      <c r="M409" s="122" t="s">
        <v>452</v>
      </c>
      <c r="N409" s="122" t="s">
        <v>452</v>
      </c>
      <c r="O409" s="122" t="s">
        <v>452</v>
      </c>
      <c r="P409" s="122" t="s">
        <v>452</v>
      </c>
      <c r="Q409" s="122" t="s">
        <v>452</v>
      </c>
      <c r="R409" s="104"/>
    </row>
    <row r="410" spans="1:18" ht="15.6" x14ac:dyDescent="0.3">
      <c r="A410" s="1" t="str">
        <f t="shared" si="6"/>
        <v>907</v>
      </c>
      <c r="B410" s="121" t="s">
        <v>1243</v>
      </c>
      <c r="C410" s="122" t="s">
        <v>1244</v>
      </c>
      <c r="D410" s="122" t="s">
        <v>452</v>
      </c>
      <c r="E410" s="122" t="s">
        <v>452</v>
      </c>
      <c r="F410" s="122" t="s">
        <v>452</v>
      </c>
      <c r="G410" s="122" t="s">
        <v>452</v>
      </c>
      <c r="H410" s="122" t="s">
        <v>452</v>
      </c>
      <c r="I410" s="122" t="s">
        <v>452</v>
      </c>
      <c r="J410" s="122" t="s">
        <v>452</v>
      </c>
      <c r="K410" s="122" t="s">
        <v>452</v>
      </c>
      <c r="L410" s="122" t="s">
        <v>452</v>
      </c>
      <c r="M410" s="122" t="s">
        <v>452</v>
      </c>
      <c r="N410" s="122" t="s">
        <v>452</v>
      </c>
      <c r="O410" s="122" t="s">
        <v>452</v>
      </c>
      <c r="P410" s="122" t="s">
        <v>452</v>
      </c>
      <c r="Q410" s="122" t="s">
        <v>452</v>
      </c>
      <c r="R410" s="104"/>
    </row>
    <row r="411" spans="1:18" ht="15.6" x14ac:dyDescent="0.3">
      <c r="A411" s="1" t="str">
        <f t="shared" si="6"/>
        <v>908</v>
      </c>
      <c r="B411" s="121" t="s">
        <v>1245</v>
      </c>
      <c r="C411" s="122" t="s">
        <v>1246</v>
      </c>
      <c r="D411" s="123">
        <v>4340939.0999999996</v>
      </c>
      <c r="E411" s="123">
        <v>4887684.63</v>
      </c>
      <c r="F411" s="123">
        <v>4492728.03</v>
      </c>
      <c r="G411" s="123">
        <v>4240970.2300000004</v>
      </c>
      <c r="H411" s="123">
        <v>4638738.8600000003</v>
      </c>
      <c r="I411" s="123">
        <v>5068116.9400000004</v>
      </c>
      <c r="J411" s="123">
        <v>5946296.4000000004</v>
      </c>
      <c r="K411" s="123">
        <v>6165039.4500000002</v>
      </c>
      <c r="L411" s="123">
        <v>5975558.7300000004</v>
      </c>
      <c r="M411" s="123">
        <v>6211684.8600000003</v>
      </c>
      <c r="N411" s="123">
        <v>5640602.4000000004</v>
      </c>
      <c r="O411" s="123">
        <v>4827218.8099999996</v>
      </c>
      <c r="P411" s="123">
        <v>4606025.34</v>
      </c>
      <c r="Q411" s="123">
        <v>62700664.670000002</v>
      </c>
      <c r="R411" s="104"/>
    </row>
    <row r="412" spans="1:18" ht="15.6" x14ac:dyDescent="0.3">
      <c r="A412" s="1" t="str">
        <f t="shared" si="6"/>
        <v>909</v>
      </c>
      <c r="B412" s="121" t="s">
        <v>1247</v>
      </c>
      <c r="C412" s="122" t="s">
        <v>1248</v>
      </c>
      <c r="D412" s="123">
        <v>105475.8</v>
      </c>
      <c r="E412" s="123">
        <v>344976.87</v>
      </c>
      <c r="F412" s="123">
        <v>370329.37</v>
      </c>
      <c r="G412" s="123">
        <v>620392.68000000005</v>
      </c>
      <c r="H412" s="123">
        <v>330421.67</v>
      </c>
      <c r="I412" s="123">
        <v>362420.27</v>
      </c>
      <c r="J412" s="123">
        <v>320407.90999999997</v>
      </c>
      <c r="K412" s="123">
        <v>519163.07</v>
      </c>
      <c r="L412" s="123">
        <v>857943.66</v>
      </c>
      <c r="M412" s="123">
        <v>634939.64</v>
      </c>
      <c r="N412" s="123">
        <v>525308.27</v>
      </c>
      <c r="O412" s="123">
        <v>328283.76</v>
      </c>
      <c r="P412" s="123">
        <v>269571.82</v>
      </c>
      <c r="Q412" s="123">
        <v>5484158.9800000004</v>
      </c>
      <c r="R412" s="104" t="e">
        <v>#REF!</v>
      </c>
    </row>
    <row r="413" spans="1:18" ht="15.6" x14ac:dyDescent="0.3">
      <c r="A413" s="1" t="str">
        <f t="shared" si="6"/>
        <v>910</v>
      </c>
      <c r="B413" s="121" t="s">
        <v>1249</v>
      </c>
      <c r="C413" s="122" t="s">
        <v>1250</v>
      </c>
      <c r="D413" s="122" t="s">
        <v>452</v>
      </c>
      <c r="E413" s="122" t="s">
        <v>452</v>
      </c>
      <c r="F413" s="122" t="s">
        <v>452</v>
      </c>
      <c r="G413" s="122" t="s">
        <v>452</v>
      </c>
      <c r="H413" s="122" t="s">
        <v>452</v>
      </c>
      <c r="I413" s="122" t="s">
        <v>452</v>
      </c>
      <c r="J413" s="122" t="s">
        <v>452</v>
      </c>
      <c r="K413" s="122" t="s">
        <v>452</v>
      </c>
      <c r="L413" s="122" t="s">
        <v>452</v>
      </c>
      <c r="M413" s="122" t="s">
        <v>452</v>
      </c>
      <c r="N413" s="122" t="s">
        <v>452</v>
      </c>
      <c r="O413" s="122" t="s">
        <v>452</v>
      </c>
      <c r="P413" s="122" t="s">
        <v>452</v>
      </c>
      <c r="Q413" s="122" t="s">
        <v>452</v>
      </c>
      <c r="R413" s="104"/>
    </row>
    <row r="414" spans="1:18" ht="15.6" x14ac:dyDescent="0.3">
      <c r="A414" s="1" t="str">
        <f t="shared" si="6"/>
        <v>911</v>
      </c>
      <c r="B414" s="121" t="s">
        <v>1251</v>
      </c>
      <c r="C414" s="122" t="s">
        <v>1252</v>
      </c>
      <c r="D414" s="122" t="s">
        <v>452</v>
      </c>
      <c r="E414" s="122" t="s">
        <v>452</v>
      </c>
      <c r="F414" s="122" t="s">
        <v>452</v>
      </c>
      <c r="G414" s="122" t="s">
        <v>452</v>
      </c>
      <c r="H414" s="122" t="s">
        <v>452</v>
      </c>
      <c r="I414" s="122" t="s">
        <v>452</v>
      </c>
      <c r="J414" s="122" t="s">
        <v>452</v>
      </c>
      <c r="K414" s="122" t="s">
        <v>452</v>
      </c>
      <c r="L414" s="122" t="s">
        <v>452</v>
      </c>
      <c r="M414" s="122" t="s">
        <v>452</v>
      </c>
      <c r="N414" s="122" t="s">
        <v>452</v>
      </c>
      <c r="O414" s="122" t="s">
        <v>452</v>
      </c>
      <c r="P414" s="122" t="s">
        <v>452</v>
      </c>
      <c r="Q414" s="122" t="s">
        <v>452</v>
      </c>
      <c r="R414" s="104"/>
    </row>
    <row r="415" spans="1:18" ht="15.6" x14ac:dyDescent="0.3">
      <c r="A415" s="1" t="str">
        <f t="shared" si="6"/>
        <v>912</v>
      </c>
      <c r="B415" s="121" t="s">
        <v>1253</v>
      </c>
      <c r="C415" s="122" t="s">
        <v>1254</v>
      </c>
      <c r="D415" s="123">
        <v>13000</v>
      </c>
      <c r="E415" s="123">
        <v>97997</v>
      </c>
      <c r="F415" s="123">
        <v>10000</v>
      </c>
      <c r="G415" s="123">
        <v>16470</v>
      </c>
      <c r="H415" s="123">
        <v>26647</v>
      </c>
      <c r="I415" s="123">
        <v>11290</v>
      </c>
      <c r="J415" s="123">
        <v>13385</v>
      </c>
      <c r="K415" s="123">
        <v>24197</v>
      </c>
      <c r="L415" s="123">
        <v>11500</v>
      </c>
      <c r="M415" s="123">
        <v>26500</v>
      </c>
      <c r="N415" s="123">
        <v>54516</v>
      </c>
      <c r="O415" s="123">
        <v>29500</v>
      </c>
      <c r="P415" s="123">
        <v>13000</v>
      </c>
      <c r="Q415" s="123">
        <v>335002</v>
      </c>
      <c r="R415" s="104"/>
    </row>
    <row r="416" spans="1:18" ht="15.6" x14ac:dyDescent="0.3">
      <c r="A416" s="1" t="str">
        <f t="shared" si="6"/>
        <v>913</v>
      </c>
      <c r="B416" s="121" t="s">
        <v>1255</v>
      </c>
      <c r="C416" s="122" t="s">
        <v>1256</v>
      </c>
      <c r="D416" s="122" t="s">
        <v>452</v>
      </c>
      <c r="E416" s="122" t="s">
        <v>452</v>
      </c>
      <c r="F416" s="122" t="s">
        <v>452</v>
      </c>
      <c r="G416" s="122" t="s">
        <v>452</v>
      </c>
      <c r="H416" s="122" t="s">
        <v>452</v>
      </c>
      <c r="I416" s="122" t="s">
        <v>452</v>
      </c>
      <c r="J416" s="122" t="s">
        <v>452</v>
      </c>
      <c r="K416" s="122" t="s">
        <v>452</v>
      </c>
      <c r="L416" s="122" t="s">
        <v>452</v>
      </c>
      <c r="M416" s="122" t="s">
        <v>452</v>
      </c>
      <c r="N416" s="122" t="s">
        <v>452</v>
      </c>
      <c r="O416" s="122" t="s">
        <v>452</v>
      </c>
      <c r="P416" s="122" t="s">
        <v>452</v>
      </c>
      <c r="Q416" s="122" t="s">
        <v>452</v>
      </c>
      <c r="R416" s="104"/>
    </row>
    <row r="417" spans="1:18" ht="15.6" x14ac:dyDescent="0.3">
      <c r="A417" s="1" t="str">
        <f t="shared" si="6"/>
        <v>916</v>
      </c>
      <c r="B417" s="121" t="s">
        <v>1257</v>
      </c>
      <c r="C417" s="122" t="s">
        <v>1258</v>
      </c>
      <c r="D417" s="122" t="s">
        <v>452</v>
      </c>
      <c r="E417" s="122" t="s">
        <v>452</v>
      </c>
      <c r="F417" s="122" t="s">
        <v>452</v>
      </c>
      <c r="G417" s="122" t="s">
        <v>452</v>
      </c>
      <c r="H417" s="122" t="s">
        <v>452</v>
      </c>
      <c r="I417" s="122" t="s">
        <v>452</v>
      </c>
      <c r="J417" s="122" t="s">
        <v>452</v>
      </c>
      <c r="K417" s="122" t="s">
        <v>452</v>
      </c>
      <c r="L417" s="122" t="s">
        <v>452</v>
      </c>
      <c r="M417" s="122" t="s">
        <v>452</v>
      </c>
      <c r="N417" s="122" t="s">
        <v>452</v>
      </c>
      <c r="O417" s="122" t="s">
        <v>452</v>
      </c>
      <c r="P417" s="122" t="s">
        <v>452</v>
      </c>
      <c r="Q417" s="122" t="s">
        <v>452</v>
      </c>
      <c r="R417" s="104"/>
    </row>
    <row r="418" spans="1:18" ht="15.6" x14ac:dyDescent="0.3">
      <c r="A418" s="1" t="str">
        <f t="shared" si="6"/>
        <v>920</v>
      </c>
      <c r="B418" s="121" t="s">
        <v>1259</v>
      </c>
      <c r="C418" s="122" t="s">
        <v>1260</v>
      </c>
      <c r="D418" s="123">
        <v>12060589.4</v>
      </c>
      <c r="E418" s="123">
        <v>6334324.7300000004</v>
      </c>
      <c r="F418" s="123">
        <v>5958108.0199999996</v>
      </c>
      <c r="G418" s="123">
        <v>5873689.54</v>
      </c>
      <c r="H418" s="123">
        <v>6134268.8600000003</v>
      </c>
      <c r="I418" s="123">
        <v>6302099.5300000003</v>
      </c>
      <c r="J418" s="123">
        <v>5679949.8499999996</v>
      </c>
      <c r="K418" s="123">
        <v>6338389.25</v>
      </c>
      <c r="L418" s="123">
        <v>6156516.2400000002</v>
      </c>
      <c r="M418" s="123">
        <v>5899265.0999999996</v>
      </c>
      <c r="N418" s="123">
        <v>6325928.5899999999</v>
      </c>
      <c r="O418" s="123">
        <v>5929077.2400000002</v>
      </c>
      <c r="P418" s="123">
        <v>6110786.7300000004</v>
      </c>
      <c r="Q418" s="123">
        <v>73042403.670000002</v>
      </c>
      <c r="R418" s="104"/>
    </row>
    <row r="419" spans="1:18" ht="15.6" x14ac:dyDescent="0.3">
      <c r="A419" s="1" t="str">
        <f t="shared" si="6"/>
        <v>921</v>
      </c>
      <c r="B419" s="121" t="s">
        <v>1261</v>
      </c>
      <c r="C419" s="122" t="s">
        <v>1262</v>
      </c>
      <c r="D419" s="123">
        <v>1066462.54</v>
      </c>
      <c r="E419" s="123">
        <v>623214</v>
      </c>
      <c r="F419" s="123">
        <v>336722.22</v>
      </c>
      <c r="G419" s="123">
        <v>498252.57</v>
      </c>
      <c r="H419" s="123">
        <v>526763.15</v>
      </c>
      <c r="I419" s="123">
        <v>300899.87</v>
      </c>
      <c r="J419" s="123">
        <v>472409.25</v>
      </c>
      <c r="K419" s="123">
        <v>488440.3</v>
      </c>
      <c r="L419" s="123">
        <v>294596.96999999997</v>
      </c>
      <c r="M419" s="123">
        <v>369908.45</v>
      </c>
      <c r="N419" s="123">
        <v>512247.79</v>
      </c>
      <c r="O419" s="123">
        <v>314647</v>
      </c>
      <c r="P419" s="123">
        <v>464738.78</v>
      </c>
      <c r="Q419" s="123">
        <v>5202840.3499999996</v>
      </c>
      <c r="R419" s="104"/>
    </row>
    <row r="420" spans="1:18" ht="15.6" x14ac:dyDescent="0.3">
      <c r="A420" s="1" t="str">
        <f t="shared" si="6"/>
        <v>922</v>
      </c>
      <c r="B420" s="121" t="s">
        <v>1263</v>
      </c>
      <c r="C420" s="122" t="s">
        <v>1264</v>
      </c>
      <c r="D420" s="123">
        <v>-8824102.4600000009</v>
      </c>
      <c r="E420" s="123">
        <v>-4866475.9400000004</v>
      </c>
      <c r="F420" s="123">
        <v>-4720457.42</v>
      </c>
      <c r="G420" s="123">
        <v>-4959677.3</v>
      </c>
      <c r="H420" s="123">
        <v>-4864986.3899999997</v>
      </c>
      <c r="I420" s="123">
        <v>-4863822.71</v>
      </c>
      <c r="J420" s="123">
        <v>-4902639.5199999996</v>
      </c>
      <c r="K420" s="123">
        <v>-4881490.16</v>
      </c>
      <c r="L420" s="123">
        <v>-4797973.97</v>
      </c>
      <c r="M420" s="123">
        <v>-4932787.8899999997</v>
      </c>
      <c r="N420" s="123">
        <v>-4793368.55</v>
      </c>
      <c r="O420" s="123">
        <v>-4759149.84</v>
      </c>
      <c r="P420" s="123">
        <v>-4967831.3499999996</v>
      </c>
      <c r="Q420" s="123">
        <v>-58310661.030000001</v>
      </c>
      <c r="R420" s="104"/>
    </row>
    <row r="421" spans="1:18" ht="15.6" x14ac:dyDescent="0.3">
      <c r="A421" s="1" t="str">
        <f t="shared" si="6"/>
        <v>923</v>
      </c>
      <c r="B421" s="121" t="s">
        <v>1265</v>
      </c>
      <c r="C421" s="122" t="s">
        <v>1266</v>
      </c>
      <c r="D421" s="123">
        <v>6685605.3799999999</v>
      </c>
      <c r="E421" s="123">
        <v>3317516.55</v>
      </c>
      <c r="F421" s="123">
        <v>2502917.73</v>
      </c>
      <c r="G421" s="123">
        <v>2916808.44</v>
      </c>
      <c r="H421" s="123">
        <v>2927428.37</v>
      </c>
      <c r="I421" s="123">
        <v>2928159.25</v>
      </c>
      <c r="J421" s="123">
        <v>2995345.9</v>
      </c>
      <c r="K421" s="123">
        <v>3078196.43</v>
      </c>
      <c r="L421" s="123">
        <v>2870893.64</v>
      </c>
      <c r="M421" s="123">
        <v>3090769.48</v>
      </c>
      <c r="N421" s="123">
        <v>2697807.63</v>
      </c>
      <c r="O421" s="123">
        <v>2833943.09</v>
      </c>
      <c r="P421" s="123">
        <v>3113471.11</v>
      </c>
      <c r="Q421" s="123">
        <v>35273257.630000003</v>
      </c>
      <c r="R421" s="104"/>
    </row>
    <row r="422" spans="1:18" ht="15.6" x14ac:dyDescent="0.3">
      <c r="A422" s="1" t="str">
        <f t="shared" si="6"/>
        <v>924</v>
      </c>
      <c r="B422" s="121" t="s">
        <v>1267</v>
      </c>
      <c r="C422" s="122" t="s">
        <v>1268</v>
      </c>
      <c r="D422" s="123">
        <v>3106415.21</v>
      </c>
      <c r="E422" s="123">
        <v>1443147.25</v>
      </c>
      <c r="F422" s="123">
        <v>1443147.2</v>
      </c>
      <c r="G422" s="123">
        <v>1672527.63</v>
      </c>
      <c r="H422" s="123">
        <v>1672527.65</v>
      </c>
      <c r="I422" s="123">
        <v>1672527.65</v>
      </c>
      <c r="J422" s="123">
        <v>1672527.65</v>
      </c>
      <c r="K422" s="123">
        <v>1672527.65</v>
      </c>
      <c r="L422" s="123">
        <v>1672527.65</v>
      </c>
      <c r="M422" s="123">
        <v>1672527.65</v>
      </c>
      <c r="N422" s="123">
        <v>1672527.65</v>
      </c>
      <c r="O422" s="123">
        <v>1672527.65</v>
      </c>
      <c r="P422" s="123">
        <v>1672527.65</v>
      </c>
      <c r="Q422" s="123">
        <v>19611570.93</v>
      </c>
      <c r="R422" s="104"/>
    </row>
    <row r="423" spans="1:18" ht="15.6" x14ac:dyDescent="0.3">
      <c r="A423" s="1" t="str">
        <f t="shared" si="6"/>
        <v>925</v>
      </c>
      <c r="B423" s="121" t="s">
        <v>1269</v>
      </c>
      <c r="C423" s="122" t="s">
        <v>1270</v>
      </c>
      <c r="D423" s="123">
        <v>2419280.21</v>
      </c>
      <c r="E423" s="123">
        <v>1837214.46</v>
      </c>
      <c r="F423" s="123">
        <v>1837214.39</v>
      </c>
      <c r="G423" s="123">
        <v>1840656.39</v>
      </c>
      <c r="H423" s="123">
        <v>1837214.39</v>
      </c>
      <c r="I423" s="123">
        <v>1837256.93</v>
      </c>
      <c r="J423" s="123">
        <v>1980206.72</v>
      </c>
      <c r="K423" s="123">
        <v>1976764.86</v>
      </c>
      <c r="L423" s="123">
        <v>1982951.1</v>
      </c>
      <c r="M423" s="123">
        <v>1986393.2</v>
      </c>
      <c r="N423" s="123">
        <v>1982951.2</v>
      </c>
      <c r="O423" s="123">
        <v>1982951.2</v>
      </c>
      <c r="P423" s="123">
        <v>2613329.9300000002</v>
      </c>
      <c r="Q423" s="123">
        <v>23695104.77</v>
      </c>
      <c r="R423" s="104"/>
    </row>
    <row r="424" spans="1:18" ht="15.6" x14ac:dyDescent="0.3">
      <c r="A424" s="1" t="str">
        <f t="shared" si="6"/>
        <v>926</v>
      </c>
      <c r="B424" s="121" t="s">
        <v>1271</v>
      </c>
      <c r="C424" s="122" t="s">
        <v>1272</v>
      </c>
      <c r="D424" s="123">
        <v>8784847.7100000009</v>
      </c>
      <c r="E424" s="123">
        <v>2316396.4300000002</v>
      </c>
      <c r="F424" s="123">
        <v>2537819.5699999998</v>
      </c>
      <c r="G424" s="123">
        <v>5944661.0099999998</v>
      </c>
      <c r="H424" s="123">
        <v>2373231.7000000002</v>
      </c>
      <c r="I424" s="123">
        <v>2257715.11</v>
      </c>
      <c r="J424" s="123">
        <v>6027081.5899999999</v>
      </c>
      <c r="K424" s="123">
        <v>2235550.64</v>
      </c>
      <c r="L424" s="123">
        <v>2350487.14</v>
      </c>
      <c r="M424" s="123">
        <v>5878117.4299999997</v>
      </c>
      <c r="N424" s="123">
        <v>2208262.23</v>
      </c>
      <c r="O424" s="123">
        <v>2465888.29</v>
      </c>
      <c r="P424" s="123">
        <v>5763914.1900000004</v>
      </c>
      <c r="Q424" s="123">
        <v>42359125.329999998</v>
      </c>
      <c r="R424" s="104"/>
    </row>
    <row r="425" spans="1:18" ht="15.6" x14ac:dyDescent="0.3">
      <c r="A425" s="1" t="str">
        <f t="shared" si="6"/>
        <v>927</v>
      </c>
      <c r="B425" s="121" t="s">
        <v>1273</v>
      </c>
      <c r="C425" s="122" t="s">
        <v>1274</v>
      </c>
      <c r="D425" s="122" t="s">
        <v>452</v>
      </c>
      <c r="E425" s="122" t="s">
        <v>452</v>
      </c>
      <c r="F425" s="122" t="s">
        <v>452</v>
      </c>
      <c r="G425" s="122" t="s">
        <v>452</v>
      </c>
      <c r="H425" s="122" t="s">
        <v>452</v>
      </c>
      <c r="I425" s="122" t="s">
        <v>452</v>
      </c>
      <c r="J425" s="122" t="s">
        <v>452</v>
      </c>
      <c r="K425" s="122" t="s">
        <v>452</v>
      </c>
      <c r="L425" s="122" t="s">
        <v>452</v>
      </c>
      <c r="M425" s="122" t="s">
        <v>452</v>
      </c>
      <c r="N425" s="122" t="s">
        <v>452</v>
      </c>
      <c r="O425" s="122" t="s">
        <v>452</v>
      </c>
      <c r="P425" s="122" t="s">
        <v>452</v>
      </c>
      <c r="Q425" s="122" t="s">
        <v>452</v>
      </c>
      <c r="R425" s="104"/>
    </row>
    <row r="426" spans="1:18" ht="15.6" x14ac:dyDescent="0.3">
      <c r="A426" s="1" t="str">
        <f t="shared" si="6"/>
        <v>928</v>
      </c>
      <c r="B426" s="121" t="s">
        <v>1275</v>
      </c>
      <c r="C426" s="122" t="s">
        <v>1276</v>
      </c>
      <c r="D426" s="123">
        <v>219035</v>
      </c>
      <c r="E426" s="123">
        <v>175221.06</v>
      </c>
      <c r="F426" s="123">
        <v>175221.06</v>
      </c>
      <c r="G426" s="123">
        <v>175221.06</v>
      </c>
      <c r="H426" s="123">
        <v>175221.06</v>
      </c>
      <c r="I426" s="123">
        <v>175221.06</v>
      </c>
      <c r="J426" s="123">
        <v>175221.06</v>
      </c>
      <c r="K426" s="123">
        <v>175221.06</v>
      </c>
      <c r="L426" s="123">
        <v>175221.06</v>
      </c>
      <c r="M426" s="123">
        <v>175221.06</v>
      </c>
      <c r="N426" s="123">
        <v>175221.06</v>
      </c>
      <c r="O426" s="123">
        <v>175221.06</v>
      </c>
      <c r="P426" s="123">
        <v>178221.06</v>
      </c>
      <c r="Q426" s="123">
        <v>2105652.67</v>
      </c>
      <c r="R426" s="104"/>
    </row>
    <row r="427" spans="1:18" ht="15.6" x14ac:dyDescent="0.3">
      <c r="A427" s="1" t="str">
        <f t="shared" si="6"/>
        <v>929</v>
      </c>
      <c r="B427" s="121" t="s">
        <v>1277</v>
      </c>
      <c r="C427" s="122" t="s">
        <v>1278</v>
      </c>
      <c r="D427" s="122" t="s">
        <v>452</v>
      </c>
      <c r="E427" s="122" t="s">
        <v>452</v>
      </c>
      <c r="F427" s="122" t="s">
        <v>452</v>
      </c>
      <c r="G427" s="122" t="s">
        <v>452</v>
      </c>
      <c r="H427" s="122" t="s">
        <v>452</v>
      </c>
      <c r="I427" s="122" t="s">
        <v>452</v>
      </c>
      <c r="J427" s="122" t="s">
        <v>452</v>
      </c>
      <c r="K427" s="122" t="s">
        <v>452</v>
      </c>
      <c r="L427" s="122" t="s">
        <v>452</v>
      </c>
      <c r="M427" s="122" t="s">
        <v>452</v>
      </c>
      <c r="N427" s="122" t="s">
        <v>452</v>
      </c>
      <c r="O427" s="122" t="s">
        <v>452</v>
      </c>
      <c r="P427" s="122" t="s">
        <v>452</v>
      </c>
      <c r="Q427" s="122" t="s">
        <v>452</v>
      </c>
      <c r="R427" s="104"/>
    </row>
    <row r="428" spans="1:18" ht="15.6" x14ac:dyDescent="0.3">
      <c r="A428" s="174" t="s">
        <v>35</v>
      </c>
      <c r="B428" s="121" t="s">
        <v>1279</v>
      </c>
      <c r="C428" s="122" t="s">
        <v>1280</v>
      </c>
      <c r="D428" s="123">
        <v>-195333.33</v>
      </c>
      <c r="E428" s="123">
        <v>2333.33</v>
      </c>
      <c r="F428" s="123">
        <v>2333.33</v>
      </c>
      <c r="G428" s="123">
        <v>2333.33</v>
      </c>
      <c r="H428" s="123">
        <v>2333.33</v>
      </c>
      <c r="I428" s="123">
        <v>2333.33</v>
      </c>
      <c r="J428" s="123">
        <v>82333.33</v>
      </c>
      <c r="K428" s="123">
        <v>2333.33</v>
      </c>
      <c r="L428" s="123">
        <v>2333.33</v>
      </c>
      <c r="M428" s="123">
        <v>2333.33</v>
      </c>
      <c r="N428" s="123">
        <v>2333.33</v>
      </c>
      <c r="O428" s="123">
        <v>2333.33</v>
      </c>
      <c r="P428" s="123">
        <v>2333.33</v>
      </c>
      <c r="Q428" s="123">
        <v>108000</v>
      </c>
      <c r="R428" s="104"/>
    </row>
    <row r="429" spans="1:18" ht="15.6" x14ac:dyDescent="0.3">
      <c r="A429" s="1" t="str">
        <f t="shared" si="6"/>
        <v>930</v>
      </c>
      <c r="B429" s="121" t="s">
        <v>1281</v>
      </c>
      <c r="C429" s="122" t="s">
        <v>1282</v>
      </c>
      <c r="D429" s="123">
        <v>4067977.89</v>
      </c>
      <c r="E429" s="123">
        <v>1595954.77</v>
      </c>
      <c r="F429" s="123">
        <v>1013935.78</v>
      </c>
      <c r="G429" s="123">
        <v>2461243.85</v>
      </c>
      <c r="H429" s="123">
        <v>1048779.93</v>
      </c>
      <c r="I429" s="123">
        <v>1027135.87</v>
      </c>
      <c r="J429" s="123">
        <v>2351952.66</v>
      </c>
      <c r="K429" s="123">
        <v>1007708.69</v>
      </c>
      <c r="L429" s="123">
        <v>1017014.56</v>
      </c>
      <c r="M429" s="123">
        <v>2482674.14</v>
      </c>
      <c r="N429" s="123">
        <v>1079552.29</v>
      </c>
      <c r="O429" s="123">
        <v>1007802.69</v>
      </c>
      <c r="P429" s="123">
        <v>2217708.75</v>
      </c>
      <c r="Q429" s="123">
        <v>18311463.989999998</v>
      </c>
      <c r="R429" s="104"/>
    </row>
    <row r="430" spans="1:18" ht="15.6" x14ac:dyDescent="0.3">
      <c r="A430" s="1" t="str">
        <f t="shared" si="6"/>
        <v>931</v>
      </c>
      <c r="B430" s="121" t="s">
        <v>1283</v>
      </c>
      <c r="C430" s="122" t="s">
        <v>1284</v>
      </c>
      <c r="D430" s="123">
        <v>309845.58</v>
      </c>
      <c r="E430" s="123">
        <v>155034.53</v>
      </c>
      <c r="F430" s="123">
        <v>155034.53</v>
      </c>
      <c r="G430" s="123">
        <v>155034.53</v>
      </c>
      <c r="H430" s="123">
        <v>155034.53</v>
      </c>
      <c r="I430" s="123">
        <v>155034.53</v>
      </c>
      <c r="J430" s="123">
        <v>155034.53</v>
      </c>
      <c r="K430" s="123">
        <v>155034.53</v>
      </c>
      <c r="L430" s="123">
        <v>155034.53</v>
      </c>
      <c r="M430" s="123">
        <v>155034.53</v>
      </c>
      <c r="N430" s="123">
        <v>155034.53</v>
      </c>
      <c r="O430" s="123">
        <v>155034.53</v>
      </c>
      <c r="P430" s="123">
        <v>155034.53</v>
      </c>
      <c r="Q430" s="123">
        <v>1860414.39</v>
      </c>
      <c r="R430" s="104"/>
    </row>
    <row r="431" spans="1:18" ht="15.6" x14ac:dyDescent="0.3">
      <c r="A431" s="1" t="str">
        <f t="shared" si="6"/>
        <v>932</v>
      </c>
      <c r="B431" s="121" t="s">
        <v>1285</v>
      </c>
      <c r="C431" s="122" t="s">
        <v>1286</v>
      </c>
      <c r="D431" s="122" t="s">
        <v>452</v>
      </c>
      <c r="E431" s="122" t="s">
        <v>452</v>
      </c>
      <c r="F431" s="122" t="s">
        <v>452</v>
      </c>
      <c r="G431" s="122" t="s">
        <v>452</v>
      </c>
      <c r="H431" s="122" t="s">
        <v>452</v>
      </c>
      <c r="I431" s="122" t="s">
        <v>452</v>
      </c>
      <c r="J431" s="122" t="s">
        <v>452</v>
      </c>
      <c r="K431" s="122" t="s">
        <v>452</v>
      </c>
      <c r="L431" s="122" t="s">
        <v>452</v>
      </c>
      <c r="M431" s="122" t="s">
        <v>452</v>
      </c>
      <c r="N431" s="122" t="s">
        <v>452</v>
      </c>
      <c r="O431" s="122" t="s">
        <v>452</v>
      </c>
      <c r="P431" s="122" t="s">
        <v>452</v>
      </c>
      <c r="Q431" s="122" t="s">
        <v>452</v>
      </c>
      <c r="R431" s="104"/>
    </row>
    <row r="432" spans="1:18" ht="15.6" x14ac:dyDescent="0.3">
      <c r="A432" s="1" t="str">
        <f t="shared" si="6"/>
        <v>935</v>
      </c>
      <c r="B432" s="121" t="s">
        <v>1287</v>
      </c>
      <c r="C432" s="122" t="s">
        <v>1288</v>
      </c>
      <c r="D432" s="123">
        <v>275119.37</v>
      </c>
      <c r="E432" s="123">
        <v>198975.07</v>
      </c>
      <c r="F432" s="123">
        <v>161011.04</v>
      </c>
      <c r="G432" s="123">
        <v>146126.71</v>
      </c>
      <c r="H432" s="123">
        <v>152540.73000000001</v>
      </c>
      <c r="I432" s="123">
        <v>155172.28</v>
      </c>
      <c r="J432" s="123">
        <v>142768.01999999999</v>
      </c>
      <c r="K432" s="123">
        <v>219468.36</v>
      </c>
      <c r="L432" s="123">
        <v>151031.25</v>
      </c>
      <c r="M432" s="123">
        <v>146899.14000000001</v>
      </c>
      <c r="N432" s="123">
        <v>162348.35999999999</v>
      </c>
      <c r="O432" s="123">
        <v>146900.14000000001</v>
      </c>
      <c r="P432" s="123">
        <v>151040.51999999999</v>
      </c>
      <c r="Q432" s="123">
        <v>1934281.63</v>
      </c>
      <c r="R432" s="104"/>
    </row>
    <row r="433" spans="1:18" x14ac:dyDescent="0.3">
      <c r="A433" s="104"/>
      <c r="B433" s="104" t="s">
        <v>1289</v>
      </c>
      <c r="C433" s="104" t="s">
        <v>1290</v>
      </c>
      <c r="D433" s="104" t="s">
        <v>1291</v>
      </c>
      <c r="E433" s="104" t="s">
        <v>1291</v>
      </c>
      <c r="F433" s="104" t="s">
        <v>1291</v>
      </c>
      <c r="G433" s="104" t="s">
        <v>1291</v>
      </c>
      <c r="H433" s="104" t="s">
        <v>1291</v>
      </c>
      <c r="I433" s="104" t="s">
        <v>1291</v>
      </c>
      <c r="J433" s="104" t="s">
        <v>1291</v>
      </c>
      <c r="K433" s="104" t="s">
        <v>1291</v>
      </c>
      <c r="L433" s="104" t="s">
        <v>1291</v>
      </c>
      <c r="M433" s="104">
        <v>0</v>
      </c>
      <c r="N433" s="104">
        <v>0</v>
      </c>
      <c r="O433" s="104">
        <v>0</v>
      </c>
      <c r="P433" s="104">
        <v>0</v>
      </c>
      <c r="Q433" s="121" t="s">
        <v>452</v>
      </c>
      <c r="R433" s="104"/>
    </row>
    <row r="434" spans="1:18" x14ac:dyDescent="0.3">
      <c r="A434" s="104"/>
      <c r="B434" s="104" t="s">
        <v>1292</v>
      </c>
      <c r="C434" s="104" t="s">
        <v>1293</v>
      </c>
      <c r="D434" s="104" t="s">
        <v>1291</v>
      </c>
      <c r="E434" s="104" t="s">
        <v>1291</v>
      </c>
      <c r="F434" s="104" t="s">
        <v>1291</v>
      </c>
      <c r="G434" s="104" t="s">
        <v>1291</v>
      </c>
      <c r="H434" s="104" t="s">
        <v>1291</v>
      </c>
      <c r="I434" s="104" t="s">
        <v>1291</v>
      </c>
      <c r="J434" s="104" t="s">
        <v>1291</v>
      </c>
      <c r="K434" s="104" t="s">
        <v>1291</v>
      </c>
      <c r="L434" s="104" t="s">
        <v>1291</v>
      </c>
      <c r="M434" s="104">
        <v>0</v>
      </c>
      <c r="N434" s="104">
        <v>0</v>
      </c>
      <c r="O434" s="104">
        <v>0</v>
      </c>
      <c r="P434" s="104">
        <v>0</v>
      </c>
      <c r="Q434" s="121" t="s">
        <v>452</v>
      </c>
      <c r="R434" s="104"/>
    </row>
    <row r="435" spans="1:18" x14ac:dyDescent="0.3">
      <c r="A435" s="104"/>
      <c r="B435" s="104" t="s">
        <v>1294</v>
      </c>
      <c r="C435" s="104" t="s">
        <v>1295</v>
      </c>
      <c r="D435" s="104" t="s">
        <v>1291</v>
      </c>
      <c r="E435" s="104" t="s">
        <v>1291</v>
      </c>
      <c r="F435" s="104" t="s">
        <v>1291</v>
      </c>
      <c r="G435" s="104" t="s">
        <v>1291</v>
      </c>
      <c r="H435" s="104" t="s">
        <v>1291</v>
      </c>
      <c r="I435" s="104" t="s">
        <v>1291</v>
      </c>
      <c r="J435" s="104" t="s">
        <v>1291</v>
      </c>
      <c r="K435" s="104" t="s">
        <v>1291</v>
      </c>
      <c r="L435" s="104" t="s">
        <v>1291</v>
      </c>
      <c r="M435" s="104">
        <v>0</v>
      </c>
      <c r="N435" s="104">
        <v>0</v>
      </c>
      <c r="O435" s="104">
        <v>0</v>
      </c>
      <c r="P435" s="104">
        <v>0</v>
      </c>
      <c r="Q435" s="121" t="s">
        <v>452</v>
      </c>
      <c r="R435" s="104"/>
    </row>
    <row r="436" spans="1:18" x14ac:dyDescent="0.3">
      <c r="A436" s="104"/>
      <c r="B436" s="104" t="s">
        <v>1296</v>
      </c>
      <c r="C436" s="104" t="s">
        <v>1297</v>
      </c>
      <c r="D436" s="104" t="s">
        <v>1291</v>
      </c>
      <c r="E436" s="104" t="s">
        <v>1291</v>
      </c>
      <c r="F436" s="104" t="s">
        <v>1291</v>
      </c>
      <c r="G436" s="104" t="s">
        <v>1291</v>
      </c>
      <c r="H436" s="104" t="s">
        <v>1291</v>
      </c>
      <c r="I436" s="104" t="s">
        <v>1291</v>
      </c>
      <c r="J436" s="104" t="s">
        <v>1291</v>
      </c>
      <c r="K436" s="104" t="s">
        <v>1291</v>
      </c>
      <c r="L436" s="104" t="s">
        <v>1291</v>
      </c>
      <c r="M436" s="104">
        <v>0</v>
      </c>
      <c r="N436" s="104">
        <v>0</v>
      </c>
      <c r="O436" s="104">
        <v>0</v>
      </c>
      <c r="P436" s="104">
        <v>0</v>
      </c>
      <c r="Q436" s="121" t="s">
        <v>452</v>
      </c>
      <c r="R436" s="104"/>
    </row>
    <row r="437" spans="1:18" x14ac:dyDescent="0.3">
      <c r="A437" s="104"/>
      <c r="B437" s="104" t="s">
        <v>1298</v>
      </c>
      <c r="C437" s="104" t="s">
        <v>1299</v>
      </c>
      <c r="D437" s="104" t="s">
        <v>1291</v>
      </c>
      <c r="E437" s="104" t="s">
        <v>1291</v>
      </c>
      <c r="F437" s="104" t="s">
        <v>1291</v>
      </c>
      <c r="G437" s="104" t="s">
        <v>1291</v>
      </c>
      <c r="H437" s="104" t="s">
        <v>1291</v>
      </c>
      <c r="I437" s="104" t="s">
        <v>1291</v>
      </c>
      <c r="J437" s="104" t="s">
        <v>1291</v>
      </c>
      <c r="K437" s="104" t="s">
        <v>1291</v>
      </c>
      <c r="L437" s="104" t="s">
        <v>1291</v>
      </c>
      <c r="M437" s="104">
        <v>0</v>
      </c>
      <c r="N437" s="104">
        <v>0</v>
      </c>
      <c r="O437" s="104">
        <v>0</v>
      </c>
      <c r="P437" s="104">
        <v>0</v>
      </c>
      <c r="Q437" s="121" t="s">
        <v>452</v>
      </c>
      <c r="R437" s="104"/>
    </row>
    <row r="438" spans="1:18" x14ac:dyDescent="0.3">
      <c r="A438" s="104"/>
      <c r="B438" s="104" t="s">
        <v>1300</v>
      </c>
      <c r="C438" s="104" t="s">
        <v>1301</v>
      </c>
      <c r="D438" s="104" t="s">
        <v>1291</v>
      </c>
      <c r="E438" s="104" t="s">
        <v>1291</v>
      </c>
      <c r="F438" s="104" t="s">
        <v>1291</v>
      </c>
      <c r="G438" s="104" t="s">
        <v>1291</v>
      </c>
      <c r="H438" s="104" t="s">
        <v>1291</v>
      </c>
      <c r="I438" s="104" t="s">
        <v>1291</v>
      </c>
      <c r="J438" s="104" t="s">
        <v>1291</v>
      </c>
      <c r="K438" s="104" t="s">
        <v>1291</v>
      </c>
      <c r="L438" s="104" t="s">
        <v>1291</v>
      </c>
      <c r="M438" s="104">
        <v>0</v>
      </c>
      <c r="N438" s="104">
        <v>0</v>
      </c>
      <c r="O438" s="104">
        <v>0</v>
      </c>
      <c r="P438" s="104">
        <v>0</v>
      </c>
      <c r="Q438" s="121" t="s">
        <v>452</v>
      </c>
      <c r="R438" s="104"/>
    </row>
    <row r="439" spans="1:18" x14ac:dyDescent="0.3">
      <c r="A439" s="104"/>
      <c r="B439" s="104" t="s">
        <v>1302</v>
      </c>
      <c r="C439" s="104" t="s">
        <v>1303</v>
      </c>
      <c r="D439" s="104" t="s">
        <v>1291</v>
      </c>
      <c r="E439" s="104" t="s">
        <v>1291</v>
      </c>
      <c r="F439" s="104" t="s">
        <v>1291</v>
      </c>
      <c r="G439" s="104" t="s">
        <v>1291</v>
      </c>
      <c r="H439" s="104" t="s">
        <v>1291</v>
      </c>
      <c r="I439" s="104" t="s">
        <v>1291</v>
      </c>
      <c r="J439" s="104" t="s">
        <v>1291</v>
      </c>
      <c r="K439" s="104" t="s">
        <v>1291</v>
      </c>
      <c r="L439" s="104" t="s">
        <v>1291</v>
      </c>
      <c r="M439" s="104">
        <v>0</v>
      </c>
      <c r="N439" s="104">
        <v>0</v>
      </c>
      <c r="O439" s="104">
        <v>0</v>
      </c>
      <c r="P439" s="104">
        <v>0</v>
      </c>
      <c r="Q439" s="121" t="s">
        <v>452</v>
      </c>
      <c r="R439" s="104"/>
    </row>
    <row r="440" spans="1:18" x14ac:dyDescent="0.3">
      <c r="A440" s="104"/>
      <c r="B440" s="104" t="s">
        <v>1304</v>
      </c>
      <c r="C440" s="104" t="s">
        <v>1305</v>
      </c>
      <c r="D440" s="104" t="s">
        <v>1291</v>
      </c>
      <c r="E440" s="104" t="s">
        <v>1291</v>
      </c>
      <c r="F440" s="104" t="s">
        <v>1291</v>
      </c>
      <c r="G440" s="104" t="s">
        <v>1291</v>
      </c>
      <c r="H440" s="104" t="s">
        <v>1291</v>
      </c>
      <c r="I440" s="104" t="s">
        <v>1291</v>
      </c>
      <c r="J440" s="104" t="s">
        <v>1291</v>
      </c>
      <c r="K440" s="104" t="s">
        <v>1291</v>
      </c>
      <c r="L440" s="104" t="s">
        <v>1291</v>
      </c>
      <c r="M440" s="104">
        <v>0</v>
      </c>
      <c r="N440" s="104">
        <v>0</v>
      </c>
      <c r="O440" s="104">
        <v>0</v>
      </c>
      <c r="P440" s="104">
        <v>0</v>
      </c>
      <c r="Q440" s="121" t="s">
        <v>452</v>
      </c>
      <c r="R440" s="104"/>
    </row>
    <row r="441" spans="1:18" x14ac:dyDescent="0.3">
      <c r="A441" s="104"/>
      <c r="B441" s="104" t="s">
        <v>1306</v>
      </c>
      <c r="C441" s="104" t="s">
        <v>1307</v>
      </c>
      <c r="D441" s="104" t="s">
        <v>1291</v>
      </c>
      <c r="E441" s="104" t="s">
        <v>1291</v>
      </c>
      <c r="F441" s="104" t="s">
        <v>1291</v>
      </c>
      <c r="G441" s="104" t="s">
        <v>1291</v>
      </c>
      <c r="H441" s="104" t="s">
        <v>1291</v>
      </c>
      <c r="I441" s="104" t="s">
        <v>1291</v>
      </c>
      <c r="J441" s="104" t="s">
        <v>1291</v>
      </c>
      <c r="K441" s="104" t="s">
        <v>1291</v>
      </c>
      <c r="L441" s="104" t="s">
        <v>1291</v>
      </c>
      <c r="M441" s="104">
        <v>0</v>
      </c>
      <c r="N441" s="104">
        <v>0</v>
      </c>
      <c r="O441" s="104">
        <v>0</v>
      </c>
      <c r="P441" s="104">
        <v>0</v>
      </c>
      <c r="Q441" s="121" t="s">
        <v>452</v>
      </c>
      <c r="R441" s="104"/>
    </row>
    <row r="442" spans="1:18" x14ac:dyDescent="0.3">
      <c r="A442" s="104"/>
      <c r="B442" s="104" t="s">
        <v>1308</v>
      </c>
      <c r="C442" s="104" t="s">
        <v>1309</v>
      </c>
      <c r="D442" s="104" t="s">
        <v>1291</v>
      </c>
      <c r="E442" s="104" t="s">
        <v>1291</v>
      </c>
      <c r="F442" s="104" t="s">
        <v>1291</v>
      </c>
      <c r="G442" s="104" t="s">
        <v>1291</v>
      </c>
      <c r="H442" s="104" t="s">
        <v>1291</v>
      </c>
      <c r="I442" s="104" t="s">
        <v>1291</v>
      </c>
      <c r="J442" s="104" t="s">
        <v>1291</v>
      </c>
      <c r="K442" s="104" t="s">
        <v>1291</v>
      </c>
      <c r="L442" s="104" t="s">
        <v>1291</v>
      </c>
      <c r="M442" s="104">
        <v>0</v>
      </c>
      <c r="N442" s="104">
        <v>0</v>
      </c>
      <c r="O442" s="104">
        <v>0</v>
      </c>
      <c r="P442" s="104">
        <v>0</v>
      </c>
      <c r="Q442" s="121" t="s">
        <v>452</v>
      </c>
      <c r="R442" s="104"/>
    </row>
    <row r="443" spans="1:18" x14ac:dyDescent="0.3">
      <c r="A443" s="104"/>
      <c r="B443" s="104" t="s">
        <v>1310</v>
      </c>
      <c r="C443" s="104" t="s">
        <v>1311</v>
      </c>
      <c r="D443" s="104" t="s">
        <v>1291</v>
      </c>
      <c r="E443" s="104" t="s">
        <v>1291</v>
      </c>
      <c r="F443" s="104" t="s">
        <v>1291</v>
      </c>
      <c r="G443" s="104" t="s">
        <v>1291</v>
      </c>
      <c r="H443" s="104" t="s">
        <v>1291</v>
      </c>
      <c r="I443" s="104" t="s">
        <v>1291</v>
      </c>
      <c r="J443" s="104" t="s">
        <v>1291</v>
      </c>
      <c r="K443" s="104" t="s">
        <v>1291</v>
      </c>
      <c r="L443" s="104" t="s">
        <v>1291</v>
      </c>
      <c r="M443" s="104">
        <v>0</v>
      </c>
      <c r="N443" s="104">
        <v>0</v>
      </c>
      <c r="O443" s="104">
        <v>0</v>
      </c>
      <c r="P443" s="104">
        <v>0</v>
      </c>
      <c r="Q443" s="121" t="s">
        <v>452</v>
      </c>
      <c r="R443" s="104"/>
    </row>
    <row r="444" spans="1:18" x14ac:dyDescent="0.3">
      <c r="A444" s="104"/>
      <c r="B444" s="104" t="s">
        <v>1312</v>
      </c>
      <c r="C444" s="104" t="s">
        <v>1311</v>
      </c>
      <c r="D444" s="104" t="s">
        <v>1291</v>
      </c>
      <c r="E444" s="104" t="s">
        <v>1291</v>
      </c>
      <c r="F444" s="104" t="s">
        <v>1291</v>
      </c>
      <c r="G444" s="104" t="s">
        <v>1291</v>
      </c>
      <c r="H444" s="104" t="s">
        <v>1291</v>
      </c>
      <c r="I444" s="104" t="s">
        <v>1291</v>
      </c>
      <c r="J444" s="104" t="s">
        <v>1291</v>
      </c>
      <c r="K444" s="104" t="s">
        <v>1291</v>
      </c>
      <c r="L444" s="104" t="s">
        <v>1291</v>
      </c>
      <c r="M444" s="104">
        <v>0</v>
      </c>
      <c r="N444" s="104">
        <v>0</v>
      </c>
      <c r="O444" s="104">
        <v>0</v>
      </c>
      <c r="P444" s="104">
        <v>0</v>
      </c>
      <c r="Q444" s="121" t="s">
        <v>452</v>
      </c>
      <c r="R444" s="104"/>
    </row>
    <row r="445" spans="1:18" x14ac:dyDescent="0.3">
      <c r="A445" s="104"/>
      <c r="B445" s="104" t="s">
        <v>1313</v>
      </c>
      <c r="C445" s="104" t="s">
        <v>1314</v>
      </c>
      <c r="D445" s="104" t="s">
        <v>1291</v>
      </c>
      <c r="E445" s="104" t="s">
        <v>1291</v>
      </c>
      <c r="F445" s="104" t="s">
        <v>1291</v>
      </c>
      <c r="G445" s="104" t="s">
        <v>1291</v>
      </c>
      <c r="H445" s="104" t="s">
        <v>1291</v>
      </c>
      <c r="I445" s="104" t="s">
        <v>1291</v>
      </c>
      <c r="J445" s="104" t="s">
        <v>1291</v>
      </c>
      <c r="K445" s="104" t="s">
        <v>1291</v>
      </c>
      <c r="L445" s="104" t="s">
        <v>1291</v>
      </c>
      <c r="M445" s="104">
        <v>0</v>
      </c>
      <c r="N445" s="104">
        <v>0</v>
      </c>
      <c r="O445" s="104">
        <v>0</v>
      </c>
      <c r="P445" s="104">
        <v>0</v>
      </c>
      <c r="Q445" s="121" t="s">
        <v>452</v>
      </c>
      <c r="R445" s="104"/>
    </row>
    <row r="446" spans="1:18" x14ac:dyDescent="0.3">
      <c r="A446" s="104"/>
      <c r="B446" s="104" t="s">
        <v>1315</v>
      </c>
      <c r="C446" s="104" t="s">
        <v>1316</v>
      </c>
      <c r="D446" s="104" t="s">
        <v>1291</v>
      </c>
      <c r="E446" s="104" t="s">
        <v>1291</v>
      </c>
      <c r="F446" s="104" t="s">
        <v>1291</v>
      </c>
      <c r="G446" s="104" t="s">
        <v>1291</v>
      </c>
      <c r="H446" s="104" t="s">
        <v>1291</v>
      </c>
      <c r="I446" s="104" t="s">
        <v>1291</v>
      </c>
      <c r="J446" s="104" t="s">
        <v>1291</v>
      </c>
      <c r="K446" s="104" t="s">
        <v>1291</v>
      </c>
      <c r="L446" s="104" t="s">
        <v>1291</v>
      </c>
      <c r="M446" s="104">
        <v>0</v>
      </c>
      <c r="N446" s="104">
        <v>0</v>
      </c>
      <c r="O446" s="104">
        <v>0</v>
      </c>
      <c r="P446" s="104">
        <v>0</v>
      </c>
      <c r="Q446" s="121" t="s">
        <v>452</v>
      </c>
      <c r="R446" s="104"/>
    </row>
    <row r="447" spans="1:18" x14ac:dyDescent="0.3">
      <c r="A447" s="104"/>
      <c r="B447" s="104" t="s">
        <v>1317</v>
      </c>
      <c r="C447" s="104" t="s">
        <v>1318</v>
      </c>
      <c r="D447" s="104" t="s">
        <v>1291</v>
      </c>
      <c r="E447" s="104" t="s">
        <v>1291</v>
      </c>
      <c r="F447" s="104" t="s">
        <v>1291</v>
      </c>
      <c r="G447" s="104" t="s">
        <v>1291</v>
      </c>
      <c r="H447" s="104" t="s">
        <v>1291</v>
      </c>
      <c r="I447" s="104" t="s">
        <v>1291</v>
      </c>
      <c r="J447" s="104" t="s">
        <v>1291</v>
      </c>
      <c r="K447" s="104" t="s">
        <v>1291</v>
      </c>
      <c r="L447" s="104" t="s">
        <v>1291</v>
      </c>
      <c r="M447" s="104">
        <v>0</v>
      </c>
      <c r="N447" s="104">
        <v>0</v>
      </c>
      <c r="O447" s="104">
        <v>0</v>
      </c>
      <c r="P447" s="104">
        <v>0</v>
      </c>
      <c r="Q447" s="121" t="s">
        <v>452</v>
      </c>
      <c r="R447" s="104"/>
    </row>
    <row r="448" spans="1:18" x14ac:dyDescent="0.3">
      <c r="A448" s="104"/>
      <c r="B448" s="104" t="s">
        <v>1319</v>
      </c>
      <c r="C448" s="104" t="s">
        <v>1320</v>
      </c>
      <c r="D448" s="104" t="s">
        <v>1291</v>
      </c>
      <c r="E448" s="104" t="s">
        <v>1291</v>
      </c>
      <c r="F448" s="104" t="s">
        <v>1291</v>
      </c>
      <c r="G448" s="104" t="s">
        <v>1291</v>
      </c>
      <c r="H448" s="104" t="s">
        <v>1291</v>
      </c>
      <c r="I448" s="104" t="s">
        <v>1291</v>
      </c>
      <c r="J448" s="104" t="s">
        <v>1291</v>
      </c>
      <c r="K448" s="104" t="s">
        <v>1291</v>
      </c>
      <c r="L448" s="104" t="s">
        <v>1291</v>
      </c>
      <c r="M448" s="104">
        <v>0</v>
      </c>
      <c r="N448" s="104">
        <v>0</v>
      </c>
      <c r="O448" s="104">
        <v>0</v>
      </c>
      <c r="P448" s="104">
        <v>0</v>
      </c>
      <c r="Q448" s="121" t="s">
        <v>452</v>
      </c>
      <c r="R448" s="104"/>
    </row>
    <row r="449" spans="1:18" x14ac:dyDescent="0.3">
      <c r="A449" s="104"/>
      <c r="B449" s="104" t="s">
        <v>1321</v>
      </c>
      <c r="C449" s="104" t="s">
        <v>1322</v>
      </c>
      <c r="D449" s="104" t="s">
        <v>1291</v>
      </c>
      <c r="E449" s="104" t="s">
        <v>1291</v>
      </c>
      <c r="F449" s="104" t="s">
        <v>1291</v>
      </c>
      <c r="G449" s="104" t="s">
        <v>1291</v>
      </c>
      <c r="H449" s="104" t="s">
        <v>1291</v>
      </c>
      <c r="I449" s="104" t="s">
        <v>1291</v>
      </c>
      <c r="J449" s="104" t="s">
        <v>1291</v>
      </c>
      <c r="K449" s="104" t="s">
        <v>1291</v>
      </c>
      <c r="L449" s="104" t="s">
        <v>1291</v>
      </c>
      <c r="M449" s="104">
        <v>0</v>
      </c>
      <c r="N449" s="104">
        <v>0</v>
      </c>
      <c r="O449" s="104">
        <v>0</v>
      </c>
      <c r="P449" s="104">
        <v>0</v>
      </c>
      <c r="Q449" s="121" t="s">
        <v>452</v>
      </c>
      <c r="R449" s="104"/>
    </row>
    <row r="450" spans="1:18" x14ac:dyDescent="0.3">
      <c r="A450" s="104"/>
      <c r="B450" s="104" t="s">
        <v>1323</v>
      </c>
      <c r="C450" s="104" t="s">
        <v>1324</v>
      </c>
      <c r="D450" s="104" t="s">
        <v>1291</v>
      </c>
      <c r="E450" s="104" t="s">
        <v>1291</v>
      </c>
      <c r="F450" s="104" t="s">
        <v>1291</v>
      </c>
      <c r="G450" s="104" t="s">
        <v>1291</v>
      </c>
      <c r="H450" s="104" t="s">
        <v>1291</v>
      </c>
      <c r="I450" s="104" t="s">
        <v>1291</v>
      </c>
      <c r="J450" s="104" t="s">
        <v>1291</v>
      </c>
      <c r="K450" s="104" t="s">
        <v>1291</v>
      </c>
      <c r="L450" s="104" t="s">
        <v>1291</v>
      </c>
      <c r="M450" s="104">
        <v>0</v>
      </c>
      <c r="N450" s="104">
        <v>0</v>
      </c>
      <c r="O450" s="104">
        <v>0</v>
      </c>
      <c r="P450" s="104">
        <v>0</v>
      </c>
      <c r="Q450" s="121" t="s">
        <v>452</v>
      </c>
      <c r="R450" s="104"/>
    </row>
    <row r="451" spans="1:18" x14ac:dyDescent="0.3">
      <c r="A451" s="104"/>
      <c r="B451" s="104" t="s">
        <v>1325</v>
      </c>
      <c r="C451" s="104" t="s">
        <v>1326</v>
      </c>
      <c r="D451" s="104" t="s">
        <v>1291</v>
      </c>
      <c r="E451" s="104" t="s">
        <v>1291</v>
      </c>
      <c r="F451" s="104" t="s">
        <v>1291</v>
      </c>
      <c r="G451" s="104" t="s">
        <v>1291</v>
      </c>
      <c r="H451" s="104" t="s">
        <v>1291</v>
      </c>
      <c r="I451" s="104" t="s">
        <v>1291</v>
      </c>
      <c r="J451" s="104" t="s">
        <v>1291</v>
      </c>
      <c r="K451" s="104" t="s">
        <v>1291</v>
      </c>
      <c r="L451" s="104" t="s">
        <v>1291</v>
      </c>
      <c r="M451" s="104">
        <v>0</v>
      </c>
      <c r="N451" s="104">
        <v>0</v>
      </c>
      <c r="O451" s="104">
        <v>0</v>
      </c>
      <c r="P451" s="104">
        <v>0</v>
      </c>
      <c r="Q451" s="121" t="s">
        <v>452</v>
      </c>
      <c r="R451" s="104"/>
    </row>
    <row r="452" spans="1:18" x14ac:dyDescent="0.3">
      <c r="A452" s="104"/>
      <c r="B452" s="104" t="s">
        <v>1327</v>
      </c>
      <c r="C452" s="104" t="s">
        <v>1328</v>
      </c>
      <c r="D452" s="104" t="s">
        <v>1291</v>
      </c>
      <c r="E452" s="104" t="s">
        <v>1291</v>
      </c>
      <c r="F452" s="104" t="s">
        <v>1291</v>
      </c>
      <c r="G452" s="104" t="s">
        <v>1291</v>
      </c>
      <c r="H452" s="104" t="s">
        <v>1291</v>
      </c>
      <c r="I452" s="104" t="s">
        <v>1291</v>
      </c>
      <c r="J452" s="104" t="s">
        <v>1291</v>
      </c>
      <c r="K452" s="104" t="s">
        <v>1291</v>
      </c>
      <c r="L452" s="104" t="s">
        <v>1291</v>
      </c>
      <c r="M452" s="104">
        <v>0</v>
      </c>
      <c r="N452" s="104">
        <v>0</v>
      </c>
      <c r="O452" s="104">
        <v>0</v>
      </c>
      <c r="P452" s="104">
        <v>0</v>
      </c>
      <c r="Q452" s="121" t="s">
        <v>452</v>
      </c>
      <c r="R452" s="104"/>
    </row>
    <row r="453" spans="1:18" x14ac:dyDescent="0.3">
      <c r="A453" s="104"/>
      <c r="B453" s="104" t="s">
        <v>1329</v>
      </c>
      <c r="C453" s="104" t="s">
        <v>1330</v>
      </c>
      <c r="D453" s="104" t="s">
        <v>1291</v>
      </c>
      <c r="E453" s="104" t="s">
        <v>1291</v>
      </c>
      <c r="F453" s="104" t="s">
        <v>1291</v>
      </c>
      <c r="G453" s="104" t="s">
        <v>1291</v>
      </c>
      <c r="H453" s="104" t="s">
        <v>1291</v>
      </c>
      <c r="I453" s="104" t="s">
        <v>1291</v>
      </c>
      <c r="J453" s="104" t="s">
        <v>1291</v>
      </c>
      <c r="K453" s="104" t="s">
        <v>1291</v>
      </c>
      <c r="L453" s="104" t="s">
        <v>1291</v>
      </c>
      <c r="M453" s="104">
        <v>0</v>
      </c>
      <c r="N453" s="104">
        <v>0</v>
      </c>
      <c r="O453" s="104">
        <v>0</v>
      </c>
      <c r="P453" s="104">
        <v>0</v>
      </c>
      <c r="Q453" s="121" t="s">
        <v>452</v>
      </c>
      <c r="R453" s="104"/>
    </row>
    <row r="454" spans="1:18" x14ac:dyDescent="0.3">
      <c r="A454" s="104"/>
      <c r="B454" s="104" t="s">
        <v>1331</v>
      </c>
      <c r="C454" s="104" t="s">
        <v>1332</v>
      </c>
      <c r="D454" s="104" t="s">
        <v>1291</v>
      </c>
      <c r="E454" s="104" t="s">
        <v>1291</v>
      </c>
      <c r="F454" s="104" t="s">
        <v>1291</v>
      </c>
      <c r="G454" s="104" t="s">
        <v>1291</v>
      </c>
      <c r="H454" s="104" t="s">
        <v>1291</v>
      </c>
      <c r="I454" s="104" t="s">
        <v>1291</v>
      </c>
      <c r="J454" s="104" t="s">
        <v>1291</v>
      </c>
      <c r="K454" s="104" t="s">
        <v>1291</v>
      </c>
      <c r="L454" s="104" t="s">
        <v>1291</v>
      </c>
      <c r="M454" s="104">
        <v>0</v>
      </c>
      <c r="N454" s="104">
        <v>0</v>
      </c>
      <c r="O454" s="104">
        <v>0</v>
      </c>
      <c r="P454" s="104">
        <v>0</v>
      </c>
      <c r="Q454" s="121" t="s">
        <v>452</v>
      </c>
      <c r="R454" s="104"/>
    </row>
    <row r="455" spans="1:18" x14ac:dyDescent="0.3">
      <c r="A455" s="104"/>
      <c r="B455" s="104" t="s">
        <v>1333</v>
      </c>
      <c r="C455" s="104" t="s">
        <v>1334</v>
      </c>
      <c r="D455" s="104" t="s">
        <v>1291</v>
      </c>
      <c r="E455" s="104" t="s">
        <v>1291</v>
      </c>
      <c r="F455" s="104" t="s">
        <v>1291</v>
      </c>
      <c r="G455" s="104" t="s">
        <v>1291</v>
      </c>
      <c r="H455" s="104" t="s">
        <v>1291</v>
      </c>
      <c r="I455" s="104" t="s">
        <v>1291</v>
      </c>
      <c r="J455" s="104" t="s">
        <v>1291</v>
      </c>
      <c r="K455" s="104" t="s">
        <v>1291</v>
      </c>
      <c r="L455" s="104" t="s">
        <v>1291</v>
      </c>
      <c r="M455" s="104">
        <v>0</v>
      </c>
      <c r="N455" s="104">
        <v>0</v>
      </c>
      <c r="O455" s="104">
        <v>0</v>
      </c>
      <c r="P455" s="104">
        <v>0</v>
      </c>
      <c r="Q455" s="121" t="s">
        <v>452</v>
      </c>
      <c r="R455" s="104"/>
    </row>
    <row r="456" spans="1:18" x14ac:dyDescent="0.3">
      <c r="A456" s="104"/>
      <c r="B456" s="104" t="s">
        <v>1335</v>
      </c>
      <c r="C456" s="104" t="s">
        <v>1336</v>
      </c>
      <c r="D456" s="104" t="s">
        <v>1291</v>
      </c>
      <c r="E456" s="104" t="s">
        <v>1291</v>
      </c>
      <c r="F456" s="104" t="s">
        <v>1291</v>
      </c>
      <c r="G456" s="104" t="s">
        <v>1291</v>
      </c>
      <c r="H456" s="104" t="s">
        <v>1291</v>
      </c>
      <c r="I456" s="104" t="s">
        <v>1291</v>
      </c>
      <c r="J456" s="104" t="s">
        <v>1291</v>
      </c>
      <c r="K456" s="104" t="s">
        <v>1291</v>
      </c>
      <c r="L456" s="104" t="s">
        <v>1291</v>
      </c>
      <c r="M456" s="104">
        <v>0</v>
      </c>
      <c r="N456" s="104">
        <v>0</v>
      </c>
      <c r="O456" s="104">
        <v>0</v>
      </c>
      <c r="P456" s="104">
        <v>0</v>
      </c>
      <c r="Q456" s="121" t="s">
        <v>452</v>
      </c>
      <c r="R456" s="104"/>
    </row>
    <row r="457" spans="1:18" x14ac:dyDescent="0.3">
      <c r="A457" s="104"/>
      <c r="B457" s="104" t="s">
        <v>1337</v>
      </c>
      <c r="C457" s="104" t="s">
        <v>1338</v>
      </c>
      <c r="D457" s="104" t="s">
        <v>1291</v>
      </c>
      <c r="E457" s="104" t="s">
        <v>1291</v>
      </c>
      <c r="F457" s="104" t="s">
        <v>1291</v>
      </c>
      <c r="G457" s="104" t="s">
        <v>1291</v>
      </c>
      <c r="H457" s="104" t="s">
        <v>1291</v>
      </c>
      <c r="I457" s="104" t="s">
        <v>1291</v>
      </c>
      <c r="J457" s="104" t="s">
        <v>1291</v>
      </c>
      <c r="K457" s="104" t="s">
        <v>1291</v>
      </c>
      <c r="L457" s="104" t="s">
        <v>1291</v>
      </c>
      <c r="M457" s="104">
        <v>0</v>
      </c>
      <c r="N457" s="104">
        <v>0</v>
      </c>
      <c r="O457" s="104">
        <v>0</v>
      </c>
      <c r="P457" s="104">
        <v>0</v>
      </c>
      <c r="Q457" s="121" t="s">
        <v>452</v>
      </c>
      <c r="R457" s="104"/>
    </row>
    <row r="458" spans="1:18" x14ac:dyDescent="0.3">
      <c r="A458" s="104"/>
      <c r="B458" s="104" t="s">
        <v>1339</v>
      </c>
      <c r="C458" s="104" t="s">
        <v>1340</v>
      </c>
      <c r="D458" s="104" t="s">
        <v>1291</v>
      </c>
      <c r="E458" s="104" t="s">
        <v>1291</v>
      </c>
      <c r="F458" s="104" t="s">
        <v>1291</v>
      </c>
      <c r="G458" s="104" t="s">
        <v>1291</v>
      </c>
      <c r="H458" s="104" t="s">
        <v>1291</v>
      </c>
      <c r="I458" s="104" t="s">
        <v>1291</v>
      </c>
      <c r="J458" s="104" t="s">
        <v>1291</v>
      </c>
      <c r="K458" s="104" t="s">
        <v>1291</v>
      </c>
      <c r="L458" s="104" t="s">
        <v>1291</v>
      </c>
      <c r="M458" s="104">
        <v>0</v>
      </c>
      <c r="N458" s="104">
        <v>0</v>
      </c>
      <c r="O458" s="104">
        <v>0</v>
      </c>
      <c r="P458" s="104">
        <v>0</v>
      </c>
      <c r="Q458" s="121" t="s">
        <v>452</v>
      </c>
      <c r="R458" s="104"/>
    </row>
    <row r="459" spans="1:18" x14ac:dyDescent="0.3">
      <c r="A459" s="104"/>
      <c r="B459" s="104" t="s">
        <v>1341</v>
      </c>
      <c r="C459" s="104" t="s">
        <v>1342</v>
      </c>
      <c r="D459" s="104" t="s">
        <v>1291</v>
      </c>
      <c r="E459" s="104" t="s">
        <v>1291</v>
      </c>
      <c r="F459" s="104" t="s">
        <v>1291</v>
      </c>
      <c r="G459" s="104" t="s">
        <v>1291</v>
      </c>
      <c r="H459" s="104" t="s">
        <v>1291</v>
      </c>
      <c r="I459" s="104" t="s">
        <v>1291</v>
      </c>
      <c r="J459" s="104" t="s">
        <v>1291</v>
      </c>
      <c r="K459" s="104" t="s">
        <v>1291</v>
      </c>
      <c r="L459" s="104" t="s">
        <v>1291</v>
      </c>
      <c r="M459" s="104">
        <v>0</v>
      </c>
      <c r="N459" s="104">
        <v>0</v>
      </c>
      <c r="O459" s="104">
        <v>0</v>
      </c>
      <c r="P459" s="104">
        <v>0</v>
      </c>
      <c r="Q459" s="121" t="s">
        <v>452</v>
      </c>
      <c r="R459" s="104"/>
    </row>
    <row r="460" spans="1:18" x14ac:dyDescent="0.3">
      <c r="A460" s="104"/>
      <c r="B460" s="104" t="s">
        <v>1343</v>
      </c>
      <c r="C460" s="104" t="s">
        <v>1344</v>
      </c>
      <c r="D460" s="104" t="s">
        <v>1291</v>
      </c>
      <c r="E460" s="104" t="s">
        <v>1291</v>
      </c>
      <c r="F460" s="104" t="s">
        <v>1291</v>
      </c>
      <c r="G460" s="104" t="s">
        <v>1291</v>
      </c>
      <c r="H460" s="104" t="s">
        <v>1291</v>
      </c>
      <c r="I460" s="104" t="s">
        <v>1291</v>
      </c>
      <c r="J460" s="104" t="s">
        <v>1291</v>
      </c>
      <c r="K460" s="104" t="s">
        <v>1291</v>
      </c>
      <c r="L460" s="104" t="s">
        <v>1291</v>
      </c>
      <c r="M460" s="104">
        <v>0</v>
      </c>
      <c r="N460" s="104">
        <v>0</v>
      </c>
      <c r="O460" s="104">
        <v>0</v>
      </c>
      <c r="P460" s="104">
        <v>0</v>
      </c>
      <c r="Q460" s="121" t="s">
        <v>452</v>
      </c>
      <c r="R460" s="104"/>
    </row>
    <row r="461" spans="1:18" x14ac:dyDescent="0.3">
      <c r="A461" s="104"/>
      <c r="B461" s="104" t="s">
        <v>1345</v>
      </c>
      <c r="C461" s="104" t="s">
        <v>1346</v>
      </c>
      <c r="D461" s="104" t="s">
        <v>1291</v>
      </c>
      <c r="E461" s="104" t="s">
        <v>1291</v>
      </c>
      <c r="F461" s="104" t="s">
        <v>1291</v>
      </c>
      <c r="G461" s="104" t="s">
        <v>1291</v>
      </c>
      <c r="H461" s="104" t="s">
        <v>1291</v>
      </c>
      <c r="I461" s="104" t="s">
        <v>1291</v>
      </c>
      <c r="J461" s="104" t="s">
        <v>1291</v>
      </c>
      <c r="K461" s="104" t="s">
        <v>1291</v>
      </c>
      <c r="L461" s="104" t="s">
        <v>1291</v>
      </c>
      <c r="M461" s="104">
        <v>0</v>
      </c>
      <c r="N461" s="104">
        <v>0</v>
      </c>
      <c r="O461" s="104">
        <v>0</v>
      </c>
      <c r="P461" s="104">
        <v>0</v>
      </c>
      <c r="Q461" s="121" t="s">
        <v>452</v>
      </c>
      <c r="R461" s="104"/>
    </row>
    <row r="462" spans="1:18" x14ac:dyDescent="0.3">
      <c r="A462" s="104"/>
      <c r="B462" s="104" t="s">
        <v>1347</v>
      </c>
      <c r="C462" s="104" t="s">
        <v>1348</v>
      </c>
      <c r="D462" s="104" t="s">
        <v>1291</v>
      </c>
      <c r="E462" s="104" t="s">
        <v>1291</v>
      </c>
      <c r="F462" s="104" t="s">
        <v>1291</v>
      </c>
      <c r="G462" s="104" t="s">
        <v>1291</v>
      </c>
      <c r="H462" s="104" t="s">
        <v>1291</v>
      </c>
      <c r="I462" s="104" t="s">
        <v>1291</v>
      </c>
      <c r="J462" s="104" t="s">
        <v>1291</v>
      </c>
      <c r="K462" s="104" t="s">
        <v>1291</v>
      </c>
      <c r="L462" s="104" t="s">
        <v>1291</v>
      </c>
      <c r="M462" s="104">
        <v>0</v>
      </c>
      <c r="N462" s="104">
        <v>0</v>
      </c>
      <c r="O462" s="104">
        <v>0</v>
      </c>
      <c r="P462" s="104">
        <v>0</v>
      </c>
      <c r="Q462" s="121" t="s">
        <v>452</v>
      </c>
      <c r="R462" s="104"/>
    </row>
    <row r="463" spans="1:18" x14ac:dyDescent="0.3">
      <c r="A463" s="104"/>
      <c r="B463" s="104" t="s">
        <v>1349</v>
      </c>
      <c r="C463" s="104" t="s">
        <v>1350</v>
      </c>
      <c r="D463" s="104" t="s">
        <v>1291</v>
      </c>
      <c r="E463" s="104" t="s">
        <v>1291</v>
      </c>
      <c r="F463" s="104" t="s">
        <v>1291</v>
      </c>
      <c r="G463" s="104" t="s">
        <v>1291</v>
      </c>
      <c r="H463" s="104" t="s">
        <v>1291</v>
      </c>
      <c r="I463" s="104" t="s">
        <v>1291</v>
      </c>
      <c r="J463" s="104" t="s">
        <v>1291</v>
      </c>
      <c r="K463" s="104" t="s">
        <v>1291</v>
      </c>
      <c r="L463" s="104" t="s">
        <v>1291</v>
      </c>
      <c r="M463" s="104">
        <v>0</v>
      </c>
      <c r="N463" s="104">
        <v>0</v>
      </c>
      <c r="O463" s="104">
        <v>0</v>
      </c>
      <c r="P463" s="104">
        <v>0</v>
      </c>
      <c r="Q463" s="121" t="s">
        <v>452</v>
      </c>
      <c r="R463" s="104"/>
    </row>
    <row r="464" spans="1:18" x14ac:dyDescent="0.3">
      <c r="A464" s="104"/>
      <c r="B464" s="104" t="s">
        <v>1351</v>
      </c>
      <c r="C464" s="104" t="s">
        <v>1352</v>
      </c>
      <c r="D464" s="104" t="s">
        <v>1291</v>
      </c>
      <c r="E464" s="104" t="s">
        <v>1291</v>
      </c>
      <c r="F464" s="104" t="s">
        <v>1291</v>
      </c>
      <c r="G464" s="104" t="s">
        <v>1291</v>
      </c>
      <c r="H464" s="104" t="s">
        <v>1291</v>
      </c>
      <c r="I464" s="104" t="s">
        <v>1291</v>
      </c>
      <c r="J464" s="104" t="s">
        <v>1291</v>
      </c>
      <c r="K464" s="104" t="s">
        <v>1291</v>
      </c>
      <c r="L464" s="104" t="s">
        <v>1291</v>
      </c>
      <c r="M464" s="104">
        <v>0</v>
      </c>
      <c r="N464" s="104">
        <v>0</v>
      </c>
      <c r="O464" s="104">
        <v>0</v>
      </c>
      <c r="P464" s="104">
        <v>0</v>
      </c>
      <c r="Q464" s="121" t="s">
        <v>452</v>
      </c>
      <c r="R464" s="104"/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AA72-03A7-4F9A-86B5-032526F26650}">
  <dimension ref="A1:AD40"/>
  <sheetViews>
    <sheetView workbookViewId="0">
      <selection activeCell="N14" sqref="N14"/>
    </sheetView>
  </sheetViews>
  <sheetFormatPr defaultRowHeight="14.4" x14ac:dyDescent="0.3"/>
  <cols>
    <col min="1" max="1" width="19.44140625" bestFit="1" customWidth="1"/>
    <col min="2" max="2" width="14.5546875" bestFit="1" customWidth="1"/>
    <col min="3" max="3" width="12.5546875" bestFit="1" customWidth="1"/>
    <col min="4" max="8" width="14.5546875" bestFit="1" customWidth="1"/>
    <col min="9" max="9" width="12.5546875" bestFit="1" customWidth="1"/>
    <col min="10" max="13" width="14.5546875" bestFit="1" customWidth="1"/>
    <col min="14" max="14" width="13.88671875" bestFit="1" customWidth="1"/>
    <col min="15" max="15" width="10.33203125" bestFit="1" customWidth="1"/>
    <col min="16" max="16" width="4.33203125" bestFit="1" customWidth="1"/>
  </cols>
  <sheetData>
    <row r="1" spans="1:30" x14ac:dyDescent="0.3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x14ac:dyDescent="0.3">
      <c r="A2" s="104"/>
      <c r="B2" s="221" t="s">
        <v>1353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0" x14ac:dyDescent="0.3">
      <c r="A3" s="104"/>
      <c r="B3" s="222">
        <v>2025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0" x14ac:dyDescent="0.3">
      <c r="B4" s="74" t="s">
        <v>1354</v>
      </c>
      <c r="C4" s="74" t="s">
        <v>1355</v>
      </c>
      <c r="D4" s="74" t="s">
        <v>1356</v>
      </c>
      <c r="E4" s="74" t="s">
        <v>1357</v>
      </c>
      <c r="F4" s="74" t="s">
        <v>1358</v>
      </c>
      <c r="G4" s="74" t="s">
        <v>1359</v>
      </c>
      <c r="H4" s="74" t="s">
        <v>1360</v>
      </c>
      <c r="I4" s="74" t="s">
        <v>1361</v>
      </c>
      <c r="J4" s="74" t="s">
        <v>1362</v>
      </c>
      <c r="K4" s="74" t="s">
        <v>1363</v>
      </c>
      <c r="L4" s="74" t="s">
        <v>1364</v>
      </c>
      <c r="M4" s="74" t="s">
        <v>1365</v>
      </c>
      <c r="N4" s="74">
        <v>2025</v>
      </c>
      <c r="Q4" s="70"/>
    </row>
    <row r="5" spans="1:30" x14ac:dyDescent="0.3">
      <c r="A5" s="104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x14ac:dyDescent="0.3">
      <c r="A6" s="127" t="s">
        <v>279</v>
      </c>
      <c r="B6" s="128">
        <v>4864891</v>
      </c>
      <c r="C6" s="128">
        <v>4471257</v>
      </c>
      <c r="D6" s="128">
        <v>4221491</v>
      </c>
      <c r="E6" s="128">
        <v>4537969</v>
      </c>
      <c r="F6" s="128">
        <v>5043637</v>
      </c>
      <c r="G6" s="128">
        <v>5928071</v>
      </c>
      <c r="H6" s="128">
        <v>6131006</v>
      </c>
      <c r="I6" s="128">
        <v>5949119</v>
      </c>
      <c r="J6" s="128">
        <v>6116827</v>
      </c>
      <c r="K6" s="128">
        <v>5617905</v>
      </c>
      <c r="L6" s="128">
        <v>4793651</v>
      </c>
      <c r="M6" s="128">
        <v>4585486</v>
      </c>
      <c r="N6" s="128">
        <v>62261312</v>
      </c>
      <c r="O6" s="126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x14ac:dyDescent="0.3">
      <c r="A7" s="129" t="s">
        <v>280</v>
      </c>
      <c r="B7" s="130">
        <v>441404</v>
      </c>
      <c r="C7" s="130">
        <v>403021</v>
      </c>
      <c r="D7" s="130">
        <v>403021</v>
      </c>
      <c r="E7" s="130">
        <v>422295</v>
      </c>
      <c r="F7" s="130">
        <v>441491</v>
      </c>
      <c r="G7" s="130">
        <v>384160</v>
      </c>
      <c r="H7" s="130">
        <v>442071</v>
      </c>
      <c r="I7" s="130">
        <v>422466</v>
      </c>
      <c r="J7" s="130">
        <v>403158</v>
      </c>
      <c r="K7" s="130">
        <v>441611</v>
      </c>
      <c r="L7" s="130">
        <v>403158</v>
      </c>
      <c r="M7" s="130">
        <v>422905</v>
      </c>
      <c r="N7" s="130">
        <v>5030760</v>
      </c>
      <c r="O7" s="131"/>
      <c r="P7" s="131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</row>
    <row r="8" spans="1:30" x14ac:dyDescent="0.3">
      <c r="A8" s="129" t="s">
        <v>281</v>
      </c>
      <c r="B8" s="130">
        <v>322193</v>
      </c>
      <c r="C8" s="130">
        <v>294176</v>
      </c>
      <c r="D8" s="130">
        <v>294176</v>
      </c>
      <c r="E8" s="130">
        <v>308245</v>
      </c>
      <c r="F8" s="130">
        <v>322256</v>
      </c>
      <c r="G8" s="130">
        <v>280409</v>
      </c>
      <c r="H8" s="130">
        <v>322680</v>
      </c>
      <c r="I8" s="130">
        <v>308369</v>
      </c>
      <c r="J8" s="130">
        <v>294276</v>
      </c>
      <c r="K8" s="130">
        <v>322344</v>
      </c>
      <c r="L8" s="130">
        <v>294276</v>
      </c>
      <c r="M8" s="130">
        <v>308690</v>
      </c>
      <c r="N8" s="130">
        <v>3672088</v>
      </c>
      <c r="O8" s="132">
        <v>3672087.87</v>
      </c>
      <c r="P8" s="131" t="s">
        <v>1366</v>
      </c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</row>
    <row r="9" spans="1:30" x14ac:dyDescent="0.3">
      <c r="A9" s="129" t="s">
        <v>282</v>
      </c>
      <c r="B9" s="130">
        <v>119211</v>
      </c>
      <c r="C9" s="130">
        <v>108845</v>
      </c>
      <c r="D9" s="130">
        <v>108845</v>
      </c>
      <c r="E9" s="130">
        <v>114051</v>
      </c>
      <c r="F9" s="130">
        <v>119235</v>
      </c>
      <c r="G9" s="130">
        <v>103751</v>
      </c>
      <c r="H9" s="130">
        <v>119391</v>
      </c>
      <c r="I9" s="130">
        <v>114097</v>
      </c>
      <c r="J9" s="130">
        <v>108882</v>
      </c>
      <c r="K9" s="130">
        <v>119267</v>
      </c>
      <c r="L9" s="130">
        <v>108882</v>
      </c>
      <c r="M9" s="130">
        <v>114215</v>
      </c>
      <c r="N9" s="130">
        <v>1358673</v>
      </c>
      <c r="O9" s="139">
        <v>0</v>
      </c>
      <c r="P9" s="131" t="s">
        <v>294</v>
      </c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</row>
    <row r="10" spans="1:30" x14ac:dyDescent="0.3">
      <c r="A10" s="133" t="s">
        <v>283</v>
      </c>
      <c r="B10" s="134">
        <v>93436</v>
      </c>
      <c r="C10" s="134">
        <v>85311</v>
      </c>
      <c r="D10" s="134">
        <v>85311</v>
      </c>
      <c r="E10" s="134">
        <v>89391</v>
      </c>
      <c r="F10" s="134">
        <v>93454</v>
      </c>
      <c r="G10" s="134">
        <v>81318</v>
      </c>
      <c r="H10" s="134">
        <v>93577</v>
      </c>
      <c r="I10" s="134">
        <v>89427</v>
      </c>
      <c r="J10" s="134">
        <v>85340</v>
      </c>
      <c r="K10" s="134">
        <v>93480</v>
      </c>
      <c r="L10" s="134">
        <v>85340</v>
      </c>
      <c r="M10" s="134">
        <v>89520</v>
      </c>
      <c r="N10" s="134">
        <v>1064905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</row>
    <row r="11" spans="1:30" x14ac:dyDescent="0.3">
      <c r="A11" s="133" t="s">
        <v>285</v>
      </c>
      <c r="B11" s="134">
        <v>25775</v>
      </c>
      <c r="C11" s="134">
        <v>23534</v>
      </c>
      <c r="D11" s="134">
        <v>23534</v>
      </c>
      <c r="E11" s="134">
        <v>24660</v>
      </c>
      <c r="F11" s="134">
        <v>25780</v>
      </c>
      <c r="G11" s="134">
        <v>22433</v>
      </c>
      <c r="H11" s="134">
        <v>25814</v>
      </c>
      <c r="I11" s="134">
        <v>24670</v>
      </c>
      <c r="J11" s="134">
        <v>23542</v>
      </c>
      <c r="K11" s="134">
        <v>25788</v>
      </c>
      <c r="L11" s="134">
        <v>23542</v>
      </c>
      <c r="M11" s="134">
        <v>24695</v>
      </c>
      <c r="N11" s="134">
        <v>293767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</row>
    <row r="12" spans="1:30" x14ac:dyDescent="0.3">
      <c r="A12" s="129" t="s">
        <v>286</v>
      </c>
      <c r="B12" s="130">
        <v>4423487</v>
      </c>
      <c r="C12" s="130">
        <v>4068236</v>
      </c>
      <c r="D12" s="130">
        <v>3818470</v>
      </c>
      <c r="E12" s="130">
        <v>4115674</v>
      </c>
      <c r="F12" s="130">
        <v>4602147</v>
      </c>
      <c r="G12" s="130">
        <v>5543912</v>
      </c>
      <c r="H12" s="130">
        <v>5688935</v>
      </c>
      <c r="I12" s="130">
        <v>5526654</v>
      </c>
      <c r="J12" s="130">
        <v>5713669</v>
      </c>
      <c r="K12" s="130">
        <v>5176294</v>
      </c>
      <c r="L12" s="130">
        <v>4390493</v>
      </c>
      <c r="M12" s="130">
        <v>4162580</v>
      </c>
      <c r="N12" s="130">
        <v>57230552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31"/>
      <c r="AD12" s="131"/>
    </row>
    <row r="13" spans="1:30" x14ac:dyDescent="0.3">
      <c r="A13" s="129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</row>
    <row r="14" spans="1:30" x14ac:dyDescent="0.3">
      <c r="A14" s="127" t="s">
        <v>287</v>
      </c>
      <c r="B14" s="128">
        <v>32368</v>
      </c>
      <c r="C14" s="128">
        <v>163137</v>
      </c>
      <c r="D14" s="128">
        <v>235322</v>
      </c>
      <c r="E14" s="128">
        <v>117072</v>
      </c>
      <c r="F14" s="128">
        <v>129384</v>
      </c>
      <c r="G14" s="128">
        <v>64441</v>
      </c>
      <c r="H14" s="128">
        <v>166550</v>
      </c>
      <c r="I14" s="128">
        <v>321568</v>
      </c>
      <c r="J14" s="128">
        <v>251192</v>
      </c>
      <c r="K14" s="128">
        <v>148227</v>
      </c>
      <c r="L14" s="128">
        <v>125272</v>
      </c>
      <c r="M14" s="128">
        <v>68906</v>
      </c>
      <c r="N14" s="128">
        <v>1823439</v>
      </c>
      <c r="O14" s="126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</row>
    <row r="15" spans="1:30" x14ac:dyDescent="0.3">
      <c r="A15" s="126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</row>
    <row r="16" spans="1:30" x14ac:dyDescent="0.3">
      <c r="A16" s="127" t="s">
        <v>288</v>
      </c>
      <c r="B16" s="128">
        <v>69809</v>
      </c>
      <c r="C16" s="128">
        <v>69809</v>
      </c>
      <c r="D16" s="128">
        <v>69809</v>
      </c>
      <c r="E16" s="128">
        <v>69809</v>
      </c>
      <c r="F16" s="128">
        <v>69809</v>
      </c>
      <c r="G16" s="128">
        <v>69809</v>
      </c>
      <c r="H16" s="128">
        <v>69809</v>
      </c>
      <c r="I16" s="128">
        <v>69809</v>
      </c>
      <c r="J16" s="128">
        <v>69809</v>
      </c>
      <c r="K16" s="128">
        <v>69809</v>
      </c>
      <c r="L16" s="128">
        <v>69809</v>
      </c>
      <c r="M16" s="128">
        <v>69809</v>
      </c>
      <c r="N16" s="128">
        <v>837708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</row>
    <row r="17" spans="1:30" x14ac:dyDescent="0.3">
      <c r="A17" s="129" t="s">
        <v>289</v>
      </c>
      <c r="B17" s="104" t="s">
        <v>1367</v>
      </c>
      <c r="C17" s="104" t="s">
        <v>1368</v>
      </c>
      <c r="D17" s="104" t="s">
        <v>1368</v>
      </c>
      <c r="E17" s="104" t="s">
        <v>1368</v>
      </c>
      <c r="F17" s="104" t="s">
        <v>1368</v>
      </c>
      <c r="G17" s="104" t="s">
        <v>1368</v>
      </c>
      <c r="H17" s="104" t="s">
        <v>1368</v>
      </c>
      <c r="I17" s="104" t="s">
        <v>1368</v>
      </c>
      <c r="J17" s="104" t="s">
        <v>1368</v>
      </c>
      <c r="K17" s="104" t="s">
        <v>1368</v>
      </c>
      <c r="L17" s="104" t="s">
        <v>1368</v>
      </c>
      <c r="M17" s="104" t="s">
        <v>1368</v>
      </c>
      <c r="N17" s="104" t="s">
        <v>1368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</row>
    <row r="18" spans="1:30" x14ac:dyDescent="0.3">
      <c r="A18" s="129" t="s">
        <v>290</v>
      </c>
      <c r="B18" s="130">
        <v>69809</v>
      </c>
      <c r="C18" s="130">
        <v>69809</v>
      </c>
      <c r="D18" s="130">
        <v>69809</v>
      </c>
      <c r="E18" s="130">
        <v>69809</v>
      </c>
      <c r="F18" s="130">
        <v>69809</v>
      </c>
      <c r="G18" s="130">
        <v>69809</v>
      </c>
      <c r="H18" s="130">
        <v>69809</v>
      </c>
      <c r="I18" s="130">
        <v>69809</v>
      </c>
      <c r="J18" s="130">
        <v>69809</v>
      </c>
      <c r="K18" s="130">
        <v>69809</v>
      </c>
      <c r="L18" s="130">
        <v>69809</v>
      </c>
      <c r="M18" s="130">
        <v>69809</v>
      </c>
      <c r="N18" s="130">
        <v>837708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</row>
    <row r="19" spans="1:30" x14ac:dyDescent="0.3">
      <c r="A19" s="129"/>
      <c r="B19" s="104" t="s">
        <v>1369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</row>
    <row r="20" spans="1:30" x14ac:dyDescent="0.3">
      <c r="A20" s="135" t="s">
        <v>291</v>
      </c>
      <c r="B20" s="136">
        <v>4967068</v>
      </c>
      <c r="C20" s="136">
        <v>4704203</v>
      </c>
      <c r="D20" s="136">
        <v>4526622</v>
      </c>
      <c r="E20" s="136">
        <v>4724850</v>
      </c>
      <c r="F20" s="136">
        <v>5242830</v>
      </c>
      <c r="G20" s="136">
        <v>6062321</v>
      </c>
      <c r="H20" s="136">
        <v>6367366</v>
      </c>
      <c r="I20" s="136">
        <v>6340496</v>
      </c>
      <c r="J20" s="136">
        <v>6437828</v>
      </c>
      <c r="K20" s="136">
        <v>5835942</v>
      </c>
      <c r="L20" s="136">
        <v>4988732</v>
      </c>
      <c r="M20" s="136">
        <v>4724201</v>
      </c>
      <c r="N20" s="136">
        <v>64922459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</row>
    <row r="21" spans="1:30" x14ac:dyDescent="0.3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</row>
    <row r="22" spans="1:30" x14ac:dyDescent="0.3">
      <c r="A22" s="126" t="s">
        <v>292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</row>
    <row r="23" spans="1:30" x14ac:dyDescent="0.3">
      <c r="A23" s="104" t="s">
        <v>293</v>
      </c>
      <c r="B23" s="130">
        <v>4897259</v>
      </c>
      <c r="C23" s="130">
        <v>4634394</v>
      </c>
      <c r="D23" s="130">
        <v>4456813</v>
      </c>
      <c r="E23" s="130">
        <v>4655041</v>
      </c>
      <c r="F23" s="130">
        <v>5173021</v>
      </c>
      <c r="G23" s="130">
        <v>5992512</v>
      </c>
      <c r="H23" s="130">
        <v>6297557</v>
      </c>
      <c r="I23" s="130">
        <v>6270687</v>
      </c>
      <c r="J23" s="130">
        <v>6368019</v>
      </c>
      <c r="K23" s="130">
        <v>5766133</v>
      </c>
      <c r="L23" s="130">
        <v>4918923</v>
      </c>
      <c r="M23" s="130">
        <v>4654392</v>
      </c>
      <c r="N23" s="130">
        <v>64084751</v>
      </c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</row>
    <row r="24" spans="1:30" x14ac:dyDescent="0.3">
      <c r="A24" s="104">
        <v>403</v>
      </c>
      <c r="B24" s="130">
        <v>69809</v>
      </c>
      <c r="C24" s="130">
        <v>69809</v>
      </c>
      <c r="D24" s="130">
        <v>69809</v>
      </c>
      <c r="E24" s="130">
        <v>69809</v>
      </c>
      <c r="F24" s="130">
        <v>69809</v>
      </c>
      <c r="G24" s="130">
        <v>69809</v>
      </c>
      <c r="H24" s="130">
        <v>69809</v>
      </c>
      <c r="I24" s="130">
        <v>69809</v>
      </c>
      <c r="J24" s="130">
        <v>69809</v>
      </c>
      <c r="K24" s="130">
        <v>69809</v>
      </c>
      <c r="L24" s="130">
        <v>69809</v>
      </c>
      <c r="M24" s="130">
        <v>69809</v>
      </c>
      <c r="N24" s="130">
        <v>837708</v>
      </c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</row>
    <row r="25" spans="1:30" x14ac:dyDescent="0.3">
      <c r="A25" s="104" t="s">
        <v>294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</row>
    <row r="26" spans="1:30" x14ac:dyDescent="0.3">
      <c r="A26" s="104" t="s">
        <v>294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</row>
    <row r="27" spans="1:30" x14ac:dyDescent="0.3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</row>
    <row r="28" spans="1:30" x14ac:dyDescent="0.3">
      <c r="A28" s="104" t="s">
        <v>295</v>
      </c>
      <c r="B28" s="130">
        <v>4897259</v>
      </c>
      <c r="C28" s="130">
        <v>4634393</v>
      </c>
      <c r="D28" s="130">
        <v>4456813</v>
      </c>
      <c r="E28" s="130">
        <v>4655041</v>
      </c>
      <c r="F28" s="130">
        <v>5173021</v>
      </c>
      <c r="G28" s="130">
        <v>5992512</v>
      </c>
      <c r="H28" s="130">
        <v>6297556</v>
      </c>
      <c r="I28" s="130">
        <v>6270686</v>
      </c>
      <c r="J28" s="130">
        <v>6368019</v>
      </c>
      <c r="K28" s="130">
        <v>5766133</v>
      </c>
      <c r="L28" s="130">
        <v>4918923</v>
      </c>
      <c r="M28" s="130">
        <v>4654392</v>
      </c>
      <c r="N28" s="130">
        <v>64084749</v>
      </c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</row>
    <row r="29" spans="1:30" x14ac:dyDescent="0.3">
      <c r="A29" s="104" t="s">
        <v>296</v>
      </c>
      <c r="B29" s="138">
        <v>0</v>
      </c>
      <c r="C29" s="138">
        <v>-1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-1</v>
      </c>
      <c r="J29" s="138">
        <v>0</v>
      </c>
      <c r="K29" s="138">
        <v>0</v>
      </c>
      <c r="L29" s="138">
        <v>0</v>
      </c>
      <c r="M29" s="138">
        <v>0</v>
      </c>
      <c r="N29" s="138">
        <v>-3</v>
      </c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</row>
    <row r="30" spans="1:30" x14ac:dyDescent="0.3">
      <c r="A30" s="104" t="s">
        <v>297</v>
      </c>
      <c r="B30" s="138">
        <v>0</v>
      </c>
      <c r="C30" s="138">
        <v>-1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-1</v>
      </c>
      <c r="J30" s="138">
        <v>0</v>
      </c>
      <c r="K30" s="138">
        <v>0</v>
      </c>
      <c r="L30" s="138">
        <v>0</v>
      </c>
      <c r="M30" s="138">
        <v>0</v>
      </c>
      <c r="N30" s="138">
        <v>-3</v>
      </c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</row>
    <row r="31" spans="1:30" x14ac:dyDescent="0.3">
      <c r="A31" s="104" t="s">
        <v>294</v>
      </c>
      <c r="B31" s="137">
        <v>0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</row>
    <row r="32" spans="1:30" x14ac:dyDescent="0.3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</row>
    <row r="33" spans="1:30" x14ac:dyDescent="0.3">
      <c r="A33" s="126" t="s">
        <v>298</v>
      </c>
      <c r="B33" s="130">
        <v>4998178</v>
      </c>
      <c r="C33" s="130">
        <v>4735447</v>
      </c>
      <c r="D33" s="130">
        <v>4557987</v>
      </c>
      <c r="E33" s="130">
        <v>4756324</v>
      </c>
      <c r="F33" s="130">
        <v>5274396</v>
      </c>
      <c r="G33" s="130">
        <v>6093959</v>
      </c>
      <c r="H33" s="130">
        <v>6399057</v>
      </c>
      <c r="I33" s="130">
        <v>6372220</v>
      </c>
      <c r="J33" s="130">
        <v>6469566</v>
      </c>
      <c r="K33" s="130">
        <v>5867678</v>
      </c>
      <c r="L33" s="130">
        <v>5020443</v>
      </c>
      <c r="M33" s="130">
        <v>4755871</v>
      </c>
      <c r="N33" s="130">
        <v>65301126</v>
      </c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</row>
    <row r="34" spans="1:30" x14ac:dyDescent="0.3">
      <c r="A34" s="104" t="s">
        <v>296</v>
      </c>
      <c r="B34" s="130">
        <v>31110</v>
      </c>
      <c r="C34" s="130">
        <v>31244</v>
      </c>
      <c r="D34" s="130">
        <v>31365</v>
      </c>
      <c r="E34" s="130">
        <v>31474</v>
      </c>
      <c r="F34" s="130">
        <v>31566</v>
      </c>
      <c r="G34" s="130">
        <v>31638</v>
      </c>
      <c r="H34" s="130">
        <v>31691</v>
      </c>
      <c r="I34" s="130">
        <v>31724</v>
      </c>
      <c r="J34" s="130">
        <v>31738</v>
      </c>
      <c r="K34" s="130">
        <v>31736</v>
      </c>
      <c r="L34" s="130">
        <v>31711</v>
      </c>
      <c r="M34" s="130">
        <v>31670</v>
      </c>
      <c r="N34" s="130">
        <v>378667</v>
      </c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</row>
    <row r="35" spans="1:30" x14ac:dyDescent="0.3">
      <c r="A35" s="104" t="s">
        <v>299</v>
      </c>
      <c r="B35" s="130">
        <v>31110</v>
      </c>
      <c r="C35" s="130">
        <v>31244</v>
      </c>
      <c r="D35" s="130">
        <v>31365</v>
      </c>
      <c r="E35" s="130">
        <v>31474</v>
      </c>
      <c r="F35" s="130">
        <v>31566</v>
      </c>
      <c r="G35" s="130">
        <v>31638</v>
      </c>
      <c r="H35" s="130">
        <v>31691</v>
      </c>
      <c r="I35" s="130">
        <v>31724</v>
      </c>
      <c r="J35" s="130">
        <v>31738</v>
      </c>
      <c r="K35" s="130">
        <v>31736</v>
      </c>
      <c r="L35" s="130">
        <v>31711</v>
      </c>
      <c r="M35" s="130">
        <v>31670</v>
      </c>
      <c r="N35" s="130">
        <v>378667</v>
      </c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</row>
    <row r="36" spans="1:30" x14ac:dyDescent="0.3">
      <c r="A36" s="104" t="s">
        <v>294</v>
      </c>
      <c r="B36" s="137">
        <v>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</row>
    <row r="37" spans="1:30" x14ac:dyDescent="0.3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</row>
    <row r="38" spans="1:30" x14ac:dyDescent="0.3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</row>
    <row r="39" spans="1:30" x14ac:dyDescent="0.3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</row>
    <row r="40" spans="1:30" x14ac:dyDescent="0.3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</row>
  </sheetData>
  <mergeCells count="2">
    <mergeCell ref="B2:N2"/>
    <mergeCell ref="B3:N3"/>
  </mergeCell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4D750-6750-4489-AF80-E36630CEE8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BA677D-78F1-4721-90E2-5808F454BF62}">
  <ds:schemaRefs>
    <ds:schemaRef ds:uri="http://purl.org/dc/elements/1.1/"/>
    <ds:schemaRef ds:uri="http://schemas.microsoft.com/office/2006/metadata/properties"/>
    <ds:schemaRef ds:uri="68f740ed-1bb5-4d6a-85fa-63caa26fe738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a4cc0f-2bf6-41bc-a7e6-74f286fc5a7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F9BA61-739B-4821-A6D8-67C32642DC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C-14</vt:lpstr>
      <vt:lpstr>2025B Sep Factor</vt:lpstr>
      <vt:lpstr>FERC TB 2023A</vt:lpstr>
      <vt:lpstr>2023A_Recoverable Conservation</vt:lpstr>
      <vt:lpstr>Recoverable Conservation</vt:lpstr>
      <vt:lpstr>2023A -Avg Cust</vt:lpstr>
      <vt:lpstr>2025B Avg Customer</vt:lpstr>
      <vt:lpstr>FERC TB 2025B</vt:lpstr>
      <vt:lpstr>2025B_Recoverable Conservation</vt:lpstr>
      <vt:lpstr>TBA</vt:lpstr>
      <vt:lpstr>TBB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Townsend, Eneida</dc:creator>
  <cp:keywords/>
  <dc:description/>
  <cp:lastModifiedBy>Otero, Onixa</cp:lastModifiedBy>
  <cp:revision/>
  <dcterms:created xsi:type="dcterms:W3CDTF">2020-08-07T18:12:20Z</dcterms:created>
  <dcterms:modified xsi:type="dcterms:W3CDTF">2024-04-08T22:06:06Z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5300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2023-04-25T13:06:20Z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286520e1-a69c-456c-8eeb-ea2a5b422408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{A44787D4-0540-4523-9961-78E4036D8C6D}">
    <vt:lpwstr>{9F931417-A61D-43F5-92CB-E0C734315EE1}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