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pivotTables/pivotTable1.xml" ContentType="application/vnd.openxmlformats-officedocument.spreadsheetml.pivotTable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1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2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aoxo\Desktop\Rate Case &amp; MFR\POD\C\"/>
    </mc:Choice>
  </mc:AlternateContent>
  <xr:revisionPtr revIDLastSave="0" documentId="8_{3EE82A10-AB7A-4BA9-87C7-085809CE1F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-15 2023" sheetId="99" r:id="rId1"/>
    <sheet name="FIN053" sheetId="109" r:id="rId2"/>
    <sheet name="2023A" sheetId="111" r:id="rId3"/>
    <sheet name="G" sheetId="112" r:id="rId4"/>
    <sheet name="G2" sheetId="113" r:id="rId5"/>
  </sheets>
  <externalReferences>
    <externalReference r:id="rId6"/>
  </externalReferences>
  <definedNames>
    <definedName name="BalDatData">#REF!</definedName>
    <definedName name="BegMonth">#REF!</definedName>
    <definedName name="DocketNum">#REF!</definedName>
    <definedName name="HistYear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jj" hidden="1">{"Page 1",#N/A,FALSE,"INDSDUE2";"Page 2",#N/A,FALSE,"INDSDUE2"}</definedName>
    <definedName name="PLine1">#REF!</definedName>
    <definedName name="PLine2">#REF!</definedName>
    <definedName name="PLine3">#REF!</definedName>
    <definedName name="PLine4">#REF!</definedName>
    <definedName name="_xlnm.Print_Area" localSheetId="0">'C-15 2023'!$A$1:$S$53</definedName>
    <definedName name="PriorYear">#REF!</definedName>
    <definedName name="TestYear">#REF!</definedName>
    <definedName name="wrn.Print." hidden="1">{"Page 1",#N/A,FALSE,"INDSDUE2";"Page 2",#N/A,FALSE,"INDSDUE2"}</definedName>
  </definedNames>
  <calcPr calcId="191028"/>
  <pivotCaches>
    <pivotCache cacheId="4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99" l="1"/>
  <c r="R26" i="99"/>
  <c r="F117" i="111"/>
  <c r="H75" i="111"/>
  <c r="K29" i="99" l="1"/>
  <c r="K28" i="99"/>
  <c r="K26" i="99"/>
  <c r="K27" i="99"/>
  <c r="K25" i="99"/>
  <c r="K24" i="99"/>
  <c r="K23" i="99"/>
  <c r="R23" i="99" s="1"/>
  <c r="K22" i="99"/>
  <c r="K21" i="99"/>
  <c r="K20" i="99"/>
  <c r="K19" i="99"/>
  <c r="K18" i="99"/>
  <c r="K17" i="99"/>
  <c r="K16" i="99"/>
  <c r="K15" i="99"/>
  <c r="F47" i="111"/>
  <c r="K31" i="99" s="1"/>
  <c r="R31" i="99" s="1"/>
  <c r="F45" i="111"/>
  <c r="F42" i="111"/>
  <c r="F38" i="111"/>
  <c r="F36" i="111"/>
  <c r="F35" i="111"/>
  <c r="F33" i="111"/>
  <c r="F32" i="111"/>
  <c r="F30" i="111"/>
  <c r="F29" i="111"/>
  <c r="F27" i="111"/>
  <c r="F19" i="111"/>
  <c r="F15" i="111"/>
  <c r="F14" i="111"/>
  <c r="F11" i="111"/>
  <c r="F7" i="111"/>
  <c r="F39" i="111"/>
  <c r="F37" i="111"/>
  <c r="F34" i="111"/>
  <c r="F31" i="111"/>
  <c r="F26" i="111"/>
  <c r="F25" i="111"/>
  <c r="F22" i="111"/>
  <c r="F20" i="111"/>
  <c r="F18" i="111"/>
  <c r="F17" i="111"/>
  <c r="F16" i="111"/>
  <c r="F13" i="111"/>
  <c r="F12" i="111"/>
  <c r="F9" i="111"/>
  <c r="F8" i="111"/>
  <c r="F6" i="111"/>
  <c r="F41" i="111"/>
  <c r="F40" i="111"/>
  <c r="F28" i="111"/>
  <c r="F21" i="111"/>
  <c r="F5" i="111"/>
  <c r="F24" i="111"/>
  <c r="F23" i="111"/>
  <c r="F10" i="111"/>
  <c r="F4" i="111"/>
  <c r="F3" i="111"/>
  <c r="O273" i="113"/>
  <c r="O249" i="113"/>
  <c r="O246" i="113"/>
  <c r="O245" i="113"/>
  <c r="O244" i="113"/>
  <c r="O243" i="113"/>
  <c r="O242" i="113"/>
  <c r="O241" i="113"/>
  <c r="O240" i="113"/>
  <c r="O239" i="113"/>
  <c r="O238" i="113"/>
  <c r="O237" i="113"/>
  <c r="O236" i="113"/>
  <c r="O235" i="113"/>
  <c r="O234" i="113"/>
  <c r="O233" i="113"/>
  <c r="O232" i="113"/>
  <c r="O231" i="113"/>
  <c r="O230" i="113"/>
  <c r="O229" i="113"/>
  <c r="N228" i="113"/>
  <c r="O228" i="113" s="1"/>
  <c r="O227" i="113"/>
  <c r="O225" i="113"/>
  <c r="O224" i="113"/>
  <c r="O223" i="113"/>
  <c r="O222" i="113"/>
  <c r="O221" i="113"/>
  <c r="O220" i="113"/>
  <c r="O219" i="113"/>
  <c r="O218" i="113"/>
  <c r="O217" i="113"/>
  <c r="O216" i="113"/>
  <c r="O215" i="113"/>
  <c r="O214" i="113"/>
  <c r="O213" i="113"/>
  <c r="O212" i="113"/>
  <c r="O211" i="113"/>
  <c r="O210" i="113"/>
  <c r="O209" i="113"/>
  <c r="O208" i="113"/>
  <c r="O207" i="113"/>
  <c r="O206" i="113"/>
  <c r="O205" i="113"/>
  <c r="O204" i="113"/>
  <c r="O203" i="113"/>
  <c r="O202" i="113"/>
  <c r="O201" i="113"/>
  <c r="O200" i="113"/>
  <c r="O199" i="113"/>
  <c r="O198" i="113"/>
  <c r="O197" i="113"/>
  <c r="O196" i="113"/>
  <c r="O195" i="113"/>
  <c r="O194" i="113"/>
  <c r="O193" i="113"/>
  <c r="O192" i="113"/>
  <c r="O191" i="113"/>
  <c r="O190" i="113"/>
  <c r="O189" i="113"/>
  <c r="O188" i="113"/>
  <c r="O187" i="113"/>
  <c r="O186" i="113"/>
  <c r="O185" i="113"/>
  <c r="O184" i="113"/>
  <c r="O183" i="113"/>
  <c r="O182" i="113"/>
  <c r="O181" i="113"/>
  <c r="O180" i="113"/>
  <c r="O179" i="113"/>
  <c r="O178" i="113"/>
  <c r="O177" i="113"/>
  <c r="O176" i="113"/>
  <c r="O175" i="113"/>
  <c r="O174" i="113"/>
  <c r="O247" i="113" s="1"/>
  <c r="O169" i="113"/>
  <c r="O168" i="113"/>
  <c r="O167" i="113"/>
  <c r="N167" i="113"/>
  <c r="N171" i="113" s="1"/>
  <c r="N253" i="113" s="1"/>
  <c r="O166" i="113"/>
  <c r="O165" i="113"/>
  <c r="O164" i="113"/>
  <c r="O163" i="113"/>
  <c r="O162" i="113"/>
  <c r="O161" i="113"/>
  <c r="O159" i="113"/>
  <c r="O158" i="113"/>
  <c r="O157" i="113"/>
  <c r="O156" i="113"/>
  <c r="O155" i="113"/>
  <c r="O154" i="113"/>
  <c r="O153" i="113"/>
  <c r="O152" i="113"/>
  <c r="O151" i="113"/>
  <c r="O150" i="113"/>
  <c r="O149" i="113"/>
  <c r="O148" i="113"/>
  <c r="O147" i="113"/>
  <c r="O146" i="113"/>
  <c r="O145" i="113"/>
  <c r="O144" i="113"/>
  <c r="O143" i="113"/>
  <c r="O142" i="113"/>
  <c r="O141" i="113"/>
  <c r="O140" i="113"/>
  <c r="O139" i="113"/>
  <c r="O138" i="113"/>
  <c r="O137" i="113"/>
  <c r="O136" i="113"/>
  <c r="O135" i="113"/>
  <c r="O134" i="113"/>
  <c r="O133" i="113"/>
  <c r="O132" i="113"/>
  <c r="O131" i="113"/>
  <c r="O130" i="113"/>
  <c r="O129" i="113"/>
  <c r="O128" i="113"/>
  <c r="O127" i="113"/>
  <c r="O126" i="113"/>
  <c r="O125" i="113"/>
  <c r="O124" i="113"/>
  <c r="O123" i="113"/>
  <c r="O122" i="113"/>
  <c r="O121" i="113"/>
  <c r="O120" i="113"/>
  <c r="O119" i="113"/>
  <c r="O118" i="113"/>
  <c r="O117" i="113"/>
  <c r="O116" i="113"/>
  <c r="O115" i="113"/>
  <c r="O114" i="113"/>
  <c r="O113" i="113"/>
  <c r="O112" i="113"/>
  <c r="O111" i="113"/>
  <c r="O171" i="113" s="1"/>
  <c r="N108" i="113"/>
  <c r="O108" i="113" s="1"/>
  <c r="O107" i="113"/>
  <c r="O106" i="113"/>
  <c r="N106" i="113"/>
  <c r="O105" i="113"/>
  <c r="O104" i="113"/>
  <c r="O103" i="113"/>
  <c r="O102" i="113"/>
  <c r="O101" i="113"/>
  <c r="O100" i="113"/>
  <c r="O99" i="113"/>
  <c r="O98" i="113"/>
  <c r="O97" i="113"/>
  <c r="O96" i="113"/>
  <c r="O95" i="113"/>
  <c r="O94" i="113"/>
  <c r="O93" i="113"/>
  <c r="O92" i="113"/>
  <c r="O91" i="113"/>
  <c r="O90" i="113"/>
  <c r="O89" i="113"/>
  <c r="O88" i="113"/>
  <c r="O87" i="113"/>
  <c r="O86" i="113"/>
  <c r="O85" i="113"/>
  <c r="O84" i="113"/>
  <c r="O83" i="113"/>
  <c r="O82" i="113"/>
  <c r="O81" i="113"/>
  <c r="O80" i="113"/>
  <c r="O79" i="113"/>
  <c r="O78" i="113"/>
  <c r="O77" i="113"/>
  <c r="O76" i="113"/>
  <c r="O75" i="113"/>
  <c r="O74" i="113"/>
  <c r="O73" i="113"/>
  <c r="O72" i="113"/>
  <c r="O71" i="113"/>
  <c r="O70" i="113"/>
  <c r="O69" i="113"/>
  <c r="O68" i="113"/>
  <c r="O67" i="113"/>
  <c r="O66" i="113"/>
  <c r="O65" i="113"/>
  <c r="O64" i="113"/>
  <c r="O63" i="113"/>
  <c r="O62" i="113"/>
  <c r="O60" i="113"/>
  <c r="O59" i="113"/>
  <c r="O58" i="113"/>
  <c r="O57" i="113"/>
  <c r="O55" i="113"/>
  <c r="O54" i="113"/>
  <c r="O53" i="113"/>
  <c r="O52" i="113"/>
  <c r="O51" i="113"/>
  <c r="O50" i="113"/>
  <c r="O49" i="113"/>
  <c r="O48" i="113"/>
  <c r="O47" i="113"/>
  <c r="O46" i="113"/>
  <c r="O45" i="113"/>
  <c r="O44" i="113"/>
  <c r="O43" i="113"/>
  <c r="O42" i="113"/>
  <c r="O41" i="113"/>
  <c r="O40" i="113"/>
  <c r="O39" i="113"/>
  <c r="O38" i="113"/>
  <c r="O37" i="113"/>
  <c r="O36" i="113"/>
  <c r="O35" i="113"/>
  <c r="O34" i="113"/>
  <c r="O33" i="113"/>
  <c r="O32" i="113"/>
  <c r="O31" i="113"/>
  <c r="O30" i="113"/>
  <c r="O29" i="113"/>
  <c r="O28" i="113"/>
  <c r="O27" i="113"/>
  <c r="O26" i="113"/>
  <c r="O25" i="113"/>
  <c r="O24" i="113"/>
  <c r="O23" i="113"/>
  <c r="O22" i="113"/>
  <c r="O21" i="113"/>
  <c r="O20" i="113"/>
  <c r="O19" i="113"/>
  <c r="O18" i="113"/>
  <c r="O17" i="113"/>
  <c r="O16" i="113"/>
  <c r="O15" i="113"/>
  <c r="O14" i="113"/>
  <c r="O13" i="113"/>
  <c r="O12" i="113"/>
  <c r="O11" i="113"/>
  <c r="O10" i="113"/>
  <c r="O9" i="113"/>
  <c r="O8" i="113"/>
  <c r="O7" i="113"/>
  <c r="D25" i="112"/>
  <c r="L18" i="112"/>
  <c r="C25" i="112" s="1"/>
  <c r="K18" i="112"/>
  <c r="H18" i="112"/>
  <c r="D18" i="112"/>
  <c r="B18" i="112"/>
  <c r="C18" i="112" s="1"/>
  <c r="E18" i="112" s="1"/>
  <c r="D26" i="112" s="1"/>
  <c r="R41" i="99"/>
  <c r="D43" i="111"/>
  <c r="R29" i="99"/>
  <c r="R28" i="99"/>
  <c r="R27" i="99"/>
  <c r="R25" i="99"/>
  <c r="R24" i="99"/>
  <c r="D44" i="111"/>
  <c r="F43" i="111" l="1"/>
  <c r="K39" i="99"/>
  <c r="O253" i="113"/>
  <c r="N247" i="113"/>
  <c r="F18" i="112"/>
  <c r="G18" i="112" s="1"/>
  <c r="I18" i="112" s="1"/>
  <c r="C26" i="112" s="1"/>
  <c r="N255" i="113" l="1"/>
  <c r="N251" i="113"/>
  <c r="N274" i="113" l="1"/>
  <c r="O251" i="113"/>
  <c r="N259" i="113"/>
  <c r="O255" i="113"/>
  <c r="N263" i="113"/>
  <c r="N265" i="113" l="1"/>
  <c r="O263" i="113"/>
  <c r="O265" i="113" s="1"/>
  <c r="N261" i="113"/>
  <c r="O261" i="113" s="1"/>
  <c r="O259" i="113"/>
  <c r="O274" i="113"/>
  <c r="O275" i="113" s="1"/>
  <c r="N275" i="113"/>
  <c r="R16" i="99" l="1"/>
  <c r="R17" i="99"/>
  <c r="R18" i="99" l="1"/>
  <c r="R15" i="99" l="1"/>
  <c r="R19" i="99"/>
  <c r="R20" i="99"/>
  <c r="R21" i="99"/>
  <c r="R22" i="99"/>
  <c r="R39" i="99" l="1"/>
  <c r="R43" i="9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Cacciatore Jr, Joe A.</author>
    <author>Gregory, Austin</author>
  </authors>
  <commentList>
    <comment ref="A69" authorId="0" shapeId="0" xr:uid="{D960613B-70F8-4496-B4E9-3FB883F7FA21}">
      <text>
        <r>
          <rPr>
            <b/>
            <sz val="9"/>
            <color indexed="81"/>
            <rFont val="Tahoma"/>
            <family val="2"/>
          </rPr>
          <t>Cacciatore Jr, Joe A.:</t>
        </r>
        <r>
          <rPr>
            <sz val="9"/>
            <color indexed="81"/>
            <rFont val="Tahoma"/>
            <family val="2"/>
          </rPr>
          <t xml:space="preserve">
Not to be confused with the one above. Byron codes the expenses on his invoices with AAEE BCEE Dues.</t>
        </r>
      </text>
    </comment>
    <comment ref="B273" authorId="1" shapeId="0" xr:uid="{15B4D5DA-04B6-4C4A-AF04-E22FA5F66F1D}">
      <text>
        <r>
          <rPr>
            <b/>
            <sz val="9"/>
            <color indexed="81"/>
            <rFont val="Tahoma"/>
            <family val="2"/>
          </rPr>
          <t>Gregory, Austin:</t>
        </r>
        <r>
          <rPr>
            <sz val="9"/>
            <color indexed="81"/>
            <rFont val="Tahoma"/>
            <family val="2"/>
          </rPr>
          <t xml:space="preserve">
update every month</t>
        </r>
      </text>
    </comment>
  </commentList>
</comments>
</file>

<file path=xl/sharedStrings.xml><?xml version="1.0" encoding="utf-8"?>
<sst xmlns="http://schemas.openxmlformats.org/spreadsheetml/2006/main" count="2468" uniqueCount="862">
  <si>
    <t>SCHEDULE C-15</t>
  </si>
  <si>
    <t>INDUSTRY ASSOCIATION DUES</t>
  </si>
  <si>
    <t>FLORIDA PUBLIC SERVICE COMMISSION</t>
  </si>
  <si>
    <t xml:space="preserve">    EXPLANATION:</t>
  </si>
  <si>
    <t>Provide a schedule of industry association dues included in cost of service by organization for the test year and the</t>
  </si>
  <si>
    <t xml:space="preserve">       Type of data shown:</t>
  </si>
  <si>
    <t>most recent historical year.  Indicate the nature of each  organization.  Individual dues less than $10,000 may be</t>
  </si>
  <si>
    <t>Projected Test Year Ended 12/31/2025</t>
  </si>
  <si>
    <t>COMPANY: TAMPA ELECTRIC COMPANY</t>
  </si>
  <si>
    <t>aggregated.</t>
  </si>
  <si>
    <t>Projected Prior Year Ended 12/31/2024</t>
  </si>
  <si>
    <t>XX</t>
  </si>
  <si>
    <t>Historical Prior Year Ended 12/31/2023</t>
  </si>
  <si>
    <t>(Dollars in 000's)</t>
  </si>
  <si>
    <t>(1)</t>
  </si>
  <si>
    <t>(2)</t>
  </si>
  <si>
    <t>(3)</t>
  </si>
  <si>
    <t>(4)</t>
  </si>
  <si>
    <t>(5)</t>
  </si>
  <si>
    <t>Line</t>
  </si>
  <si>
    <t>Jurisdictional</t>
  </si>
  <si>
    <t>No.</t>
  </si>
  <si>
    <t>Name of Organization</t>
  </si>
  <si>
    <t>Nature of Organization</t>
  </si>
  <si>
    <t>Electric Utility</t>
  </si>
  <si>
    <t>Factor</t>
  </si>
  <si>
    <t xml:space="preserve">Amount </t>
  </si>
  <si>
    <t>Baker Botts</t>
  </si>
  <si>
    <t>Technical/Professional</t>
  </si>
  <si>
    <t>Edison Electric Institute</t>
  </si>
  <si>
    <t>Electric Drive Transportation Association (EDTA)</t>
  </si>
  <si>
    <t>Business Association</t>
  </si>
  <si>
    <t>Florida Chamber of Commerce</t>
  </si>
  <si>
    <t>Economic Development</t>
  </si>
  <si>
    <t>Florida Electric Power Coord. Group</t>
  </si>
  <si>
    <t>Florida Reliability Coordinating Council</t>
  </si>
  <si>
    <t>Florida State Hispanic Chamber of Commerce</t>
  </si>
  <si>
    <t>Florida's Women in Energy</t>
  </si>
  <si>
    <t>North American Electric Reliability Corporation (NERC)</t>
  </si>
  <si>
    <t>North American Transmission Forum</t>
  </si>
  <si>
    <t>Southeastern Electric Exchange</t>
  </si>
  <si>
    <t>Tampa Bay Chamber Foundation</t>
  </si>
  <si>
    <t>University of Florida Foundation</t>
  </si>
  <si>
    <t>Technical</t>
  </si>
  <si>
    <t>Upper Tampa Bay Regional Chamber of Commerce</t>
  </si>
  <si>
    <t>Utilities Technology Council</t>
  </si>
  <si>
    <t>Dues less than $10,000 aggregated</t>
  </si>
  <si>
    <t>Total Industry Association Dues</t>
  </si>
  <si>
    <t>Average Number of Customers</t>
  </si>
  <si>
    <t>Dues Per Customer</t>
  </si>
  <si>
    <t xml:space="preserve">As contemplated in Section 25-6.0426, Part 7, Recovery of Economic Development Expenses of the Florida Administrative code, Tampa Electric </t>
  </si>
  <si>
    <t xml:space="preserve">reports Industry Dues, “for surveillance reports and earnings review calculations 95% of the expenses incurred for the reporting period,” not </t>
  </si>
  <si>
    <t>exceed the lesser of 0.15 percent of gross annual revenues, plus two-thirds of EEI dues consistent with past Commission policy.</t>
  </si>
  <si>
    <t>Totals may be affected due to rounding.</t>
  </si>
  <si>
    <t>Supporting Schedules: F-8</t>
  </si>
  <si>
    <t>Recap Schedules:</t>
  </si>
  <si>
    <t>Document no.</t>
  </si>
  <si>
    <t>Company Code</t>
  </si>
  <si>
    <t xml:space="preserve">Company Name </t>
  </si>
  <si>
    <t>Fiscal year / period</t>
  </si>
  <si>
    <t>Period</t>
  </si>
  <si>
    <t>Posting key</t>
  </si>
  <si>
    <t>Assignment Number</t>
  </si>
  <si>
    <t>Item Text</t>
  </si>
  <si>
    <t>Order Number</t>
  </si>
  <si>
    <t>G/L Account</t>
  </si>
  <si>
    <t>GL</t>
  </si>
  <si>
    <t>Reference Key</t>
  </si>
  <si>
    <t>Vendor</t>
  </si>
  <si>
    <t>Vendor Name</t>
  </si>
  <si>
    <t>Posting Date</t>
  </si>
  <si>
    <t>Document type</t>
  </si>
  <si>
    <t>Document Header Text</t>
  </si>
  <si>
    <t>Vendor Invoice No</t>
  </si>
  <si>
    <t>Created on</t>
  </si>
  <si>
    <t>Amount</t>
  </si>
  <si>
    <t>Organization</t>
  </si>
  <si>
    <t>100000337</t>
  </si>
  <si>
    <t>2201</t>
  </si>
  <si>
    <t>Tampa Electric Company</t>
  </si>
  <si>
    <t>001/2023</t>
  </si>
  <si>
    <t>JAN 2023</t>
  </si>
  <si>
    <t>40</t>
  </si>
  <si>
    <t>20221121</t>
  </si>
  <si>
    <t>28894</t>
  </si>
  <si>
    <t>D0083275</t>
  </si>
  <si>
    <t>Industry Dues</t>
  </si>
  <si>
    <t>1001/6790060</t>
  </si>
  <si>
    <t>010000033722012023</t>
  </si>
  <si>
    <t>10015103</t>
  </si>
  <si>
    <t>NORTH AMERICAN ELECTRIC</t>
  </si>
  <si>
    <t>01/04/2023</t>
  </si>
  <si>
    <t>AB</t>
  </si>
  <si>
    <t>#</t>
  </si>
  <si>
    <t>100013903</t>
  </si>
  <si>
    <t>003/2023</t>
  </si>
  <si>
    <t>MAR 2023</t>
  </si>
  <si>
    <t>20230217</t>
  </si>
  <si>
    <t>29205</t>
  </si>
  <si>
    <t>010001390322012023</t>
  </si>
  <si>
    <t>03/16/2023</t>
  </si>
  <si>
    <t>100016380</t>
  </si>
  <si>
    <t>20230331</t>
  </si>
  <si>
    <t>EEI DUE AMORTIZATION</t>
  </si>
  <si>
    <t>D0083274</t>
  </si>
  <si>
    <t>010001638022012023</t>
  </si>
  <si>
    <t>Not assigned</t>
  </si>
  <si>
    <t>03/31/2023</t>
  </si>
  <si>
    <t>SA</t>
  </si>
  <si>
    <t>EEI  DUE AMORTIZATION</t>
  </si>
  <si>
    <t>40005</t>
  </si>
  <si>
    <t>100031649</t>
  </si>
  <si>
    <t>006/2023</t>
  </si>
  <si>
    <t>JUN 2023</t>
  </si>
  <si>
    <t>20230522</t>
  </si>
  <si>
    <t>PHONE 404-446-2560 TOTAL AMOUNT DUE:  20</t>
  </si>
  <si>
    <t>010003164922012023</t>
  </si>
  <si>
    <t>06/19/2023</t>
  </si>
  <si>
    <t>29562</t>
  </si>
  <si>
    <t>100033410</t>
  </si>
  <si>
    <t>20230630</t>
  </si>
  <si>
    <t>010003341022012023</t>
  </si>
  <si>
    <t>06/30/2023</t>
  </si>
  <si>
    <t>100033735</t>
  </si>
  <si>
    <t>External Affairs R</t>
  </si>
  <si>
    <t>FLORIDA STATE HISPANIC CHAMBER OF COMMERCE</t>
  </si>
  <si>
    <t>D0083619</t>
  </si>
  <si>
    <t>010003373522012023</t>
  </si>
  <si>
    <t>CORP ADMIN JUNE 2023</t>
  </si>
  <si>
    <t>89044</t>
  </si>
  <si>
    <t>07/05/2023</t>
  </si>
  <si>
    <t>TAMPA BAY CHAMBER FOUNDATION</t>
  </si>
  <si>
    <t>D0083625</t>
  </si>
  <si>
    <t>D0083629</t>
  </si>
  <si>
    <t>50</t>
  </si>
  <si>
    <t>THE JUNIOR LEAGUE OF TAMPA, INC</t>
  </si>
  <si>
    <t>URBAN LEAGUE OF HILLSBOROUGH</t>
  </si>
  <si>
    <t>100041523</t>
  </si>
  <si>
    <t>008/2023</t>
  </si>
  <si>
    <t>AUG 2023</t>
  </si>
  <si>
    <t>20230817</t>
  </si>
  <si>
    <t>RECLASS FROM BAD DEBT TO INDUSTRY DUES</t>
  </si>
  <si>
    <t>D0088570</t>
  </si>
  <si>
    <t>010004152322012023</t>
  </si>
  <si>
    <t>08/17/2023</t>
  </si>
  <si>
    <t>ARM RECLASS</t>
  </si>
  <si>
    <t>10190-1</t>
  </si>
  <si>
    <t>100044506</t>
  </si>
  <si>
    <t>N/A</t>
  </si>
  <si>
    <t>, 2225, INDUSTRY DUES</t>
  </si>
  <si>
    <t>D0100576</t>
  </si>
  <si>
    <t>010004450622012023</t>
  </si>
  <si>
    <t>08/31/2023</t>
  </si>
  <si>
    <t>YK</t>
  </si>
  <si>
    <t>08-2023 TEC CE ACCRUAL</t>
  </si>
  <si>
    <t>30060</t>
  </si>
  <si>
    <t>09/05/2023</t>
  </si>
  <si>
    <t>100045055</t>
  </si>
  <si>
    <t>009/2023</t>
  </si>
  <si>
    <t>SEP 2023</t>
  </si>
  <si>
    <t>010004505522012023</t>
  </si>
  <si>
    <t>09/10/2023</t>
  </si>
  <si>
    <t>09/08/2023</t>
  </si>
  <si>
    <t>100046179</t>
  </si>
  <si>
    <t>20230818</t>
  </si>
  <si>
    <t>TOTAL AMOUNT DUE:  207,873.91 USD</t>
  </si>
  <si>
    <t>010004617922012023</t>
  </si>
  <si>
    <t>09/18/2023</t>
  </si>
  <si>
    <t>29848</t>
  </si>
  <si>
    <t>100048090</t>
  </si>
  <si>
    <t>20230930</t>
  </si>
  <si>
    <t>010004809022012023</t>
  </si>
  <si>
    <t>09/30/2023</t>
  </si>
  <si>
    <t>09/29/2023</t>
  </si>
  <si>
    <t>100048694</t>
  </si>
  <si>
    <t>4500368491</t>
  </si>
  <si>
    <t>FCG</t>
  </si>
  <si>
    <t>D0083633</t>
  </si>
  <si>
    <t>010004869422012023</t>
  </si>
  <si>
    <t>31035 SEPTEMBER ACCRUALS</t>
  </si>
  <si>
    <t>31035-1</t>
  </si>
  <si>
    <t>10/03/2023</t>
  </si>
  <si>
    <t>100049454</t>
  </si>
  <si>
    <t>010/2023</t>
  </si>
  <si>
    <t>OCT 2023</t>
  </si>
  <si>
    <t>010004945422012023</t>
  </si>
  <si>
    <t>10/01/2023</t>
  </si>
  <si>
    <t>10/09/2023</t>
  </si>
  <si>
    <t>100060714</t>
  </si>
  <si>
    <t>012/2023</t>
  </si>
  <si>
    <t>DEC 2023</t>
  </si>
  <si>
    <t>20231231</t>
  </si>
  <si>
    <t>010006071422012023</t>
  </si>
  <si>
    <t>12/31/2023</t>
  </si>
  <si>
    <t>12/28/2023</t>
  </si>
  <si>
    <t>100061159</t>
  </si>
  <si>
    <t>2023 RLGA EVENT</t>
  </si>
  <si>
    <t>RECLASS TO POLITICAL CONTRIBUTIONS</t>
  </si>
  <si>
    <t>010006115922012023</t>
  </si>
  <si>
    <t>INDUSTRY DUES RECLASS</t>
  </si>
  <si>
    <t>89800-27</t>
  </si>
  <si>
    <t>01/02/2024</t>
  </si>
  <si>
    <t>212354</t>
  </si>
  <si>
    <t>RECLASS PORTION TO POLITICAL CONTRIBUTIONS</t>
  </si>
  <si>
    <t>A23744230003</t>
  </si>
  <si>
    <t>B1233054</t>
  </si>
  <si>
    <t>B1297699</t>
  </si>
  <si>
    <t>D0083631</t>
  </si>
  <si>
    <t>2225</t>
  </si>
  <si>
    <t>MEMBERSHIP</t>
  </si>
  <si>
    <t>MEMBERSHIP DUES</t>
  </si>
  <si>
    <t>100061218</t>
  </si>
  <si>
    <t>10035716, INV 2022-079, DRIVE ELECTRIC FLORIDA MEM</t>
  </si>
  <si>
    <t>010006121822012023</t>
  </si>
  <si>
    <t>12-2023 TEC CE ACCRUAL</t>
  </si>
  <si>
    <t>01/03/2024</t>
  </si>
  <si>
    <t>100061241</t>
  </si>
  <si>
    <t>FY23 MEMBERSHIP</t>
  </si>
  <si>
    <t>010006124122012023</t>
  </si>
  <si>
    <t>89800-45</t>
  </si>
  <si>
    <t>01/04/2024</t>
  </si>
  <si>
    <t>1700000784</t>
  </si>
  <si>
    <t>20230127</t>
  </si>
  <si>
    <t>170000078422012023</t>
  </si>
  <si>
    <t>10052818</t>
  </si>
  <si>
    <t>10/31/2023</t>
  </si>
  <si>
    <t>KA</t>
  </si>
  <si>
    <t>1900000003</t>
  </si>
  <si>
    <t>20221201</t>
  </si>
  <si>
    <t>190000000322012023</t>
  </si>
  <si>
    <t>70002030</t>
  </si>
  <si>
    <t>FLORIDA ELECTRIC POWER</t>
  </si>
  <si>
    <t>01/03/2023</t>
  </si>
  <si>
    <t>KR</t>
  </si>
  <si>
    <t>10A42934N</t>
  </si>
  <si>
    <t>1900000004</t>
  </si>
  <si>
    <t>190000000422012023</t>
  </si>
  <si>
    <t>10A4250-IN</t>
  </si>
  <si>
    <t>1900000005</t>
  </si>
  <si>
    <t>190000000522012023</t>
  </si>
  <si>
    <t>10A4262-IN</t>
  </si>
  <si>
    <t>1900000006</t>
  </si>
  <si>
    <t>190000000622012023</t>
  </si>
  <si>
    <t>10A4274-IN</t>
  </si>
  <si>
    <t>1900000007</t>
  </si>
  <si>
    <t>10A4319-IN</t>
  </si>
  <si>
    <t>190000000722012023</t>
  </si>
  <si>
    <t>1900000009</t>
  </si>
  <si>
    <t>190000000922012023</t>
  </si>
  <si>
    <t>10A43074N</t>
  </si>
  <si>
    <t>1900000010</t>
  </si>
  <si>
    <t>LIA5577-IN</t>
  </si>
  <si>
    <t>190000001022012023</t>
  </si>
  <si>
    <t>70002029</t>
  </si>
  <si>
    <t>FLORIDA RELIABILITY COORDINATING</t>
  </si>
  <si>
    <t>11A5577-IN</t>
  </si>
  <si>
    <t>1900000181</t>
  </si>
  <si>
    <t>20230109</t>
  </si>
  <si>
    <t>*INV 4104-23-031</t>
  </si>
  <si>
    <t>190000018122012023</t>
  </si>
  <si>
    <t>10054715</t>
  </si>
  <si>
    <t>NATIONAL ENERGY &amp; UTILITY</t>
  </si>
  <si>
    <t>01/11/2023</t>
  </si>
  <si>
    <t>23 NEUAC SUPPORT</t>
  </si>
  <si>
    <t>1900000189</t>
  </si>
  <si>
    <t>20221002</t>
  </si>
  <si>
    <t>*INV 2311</t>
  </si>
  <si>
    <t>B2226001</t>
  </si>
  <si>
    <t>190000018922012023</t>
  </si>
  <si>
    <t>10026597</t>
  </si>
  <si>
    <t>NORTH AMERICAN TRANSMISSION</t>
  </si>
  <si>
    <t>01/12/2023</t>
  </si>
  <si>
    <t>2023 DUES</t>
  </si>
  <si>
    <t>1900000312</t>
  </si>
  <si>
    <t>20221208</t>
  </si>
  <si>
    <t>*INV NIP1286</t>
  </si>
  <si>
    <t>190000031222012023</t>
  </si>
  <si>
    <t>10018598</t>
  </si>
  <si>
    <t>FLORIDA ECONOMIC DEVELOPMENT</t>
  </si>
  <si>
    <t>01/23/2023</t>
  </si>
  <si>
    <t>FEDC MEMBERSHIP</t>
  </si>
  <si>
    <t>1900000313</t>
  </si>
  <si>
    <t>20221209</t>
  </si>
  <si>
    <t>*ACCT 1580</t>
  </si>
  <si>
    <t>190000031322012023</t>
  </si>
  <si>
    <t>10008273</t>
  </si>
  <si>
    <t>FLORIDA CHAMBER OF COMMERCE</t>
  </si>
  <si>
    <t>1900000405</t>
  </si>
  <si>
    <t>FY2023 ANNUAL SPONSORSHIP</t>
  </si>
  <si>
    <t>190000040522012023</t>
  </si>
  <si>
    <t>10054460</t>
  </si>
  <si>
    <t>JABER GROUP INC</t>
  </si>
  <si>
    <t>01/29/2023</t>
  </si>
  <si>
    <t>SPONSORSHIP</t>
  </si>
  <si>
    <t>1900000478</t>
  </si>
  <si>
    <t>002/2023</t>
  </si>
  <si>
    <t>FEB 2023</t>
  </si>
  <si>
    <t>190000047822012023</t>
  </si>
  <si>
    <t>02/03/2023</t>
  </si>
  <si>
    <t>1900000566</t>
  </si>
  <si>
    <t>20230128</t>
  </si>
  <si>
    <t>*INV 01282023</t>
  </si>
  <si>
    <t>190000056622012023</t>
  </si>
  <si>
    <t>10055504</t>
  </si>
  <si>
    <t>REPUBLICAN ATTORNEYS GENERAL</t>
  </si>
  <si>
    <t>02/08/2023</t>
  </si>
  <si>
    <t>1900000567</t>
  </si>
  <si>
    <t>20221210</t>
  </si>
  <si>
    <t>*INV 32</t>
  </si>
  <si>
    <t>190000056722012023</t>
  </si>
  <si>
    <t>10054462</t>
  </si>
  <si>
    <t>BUNDLE TRACK US LLC</t>
  </si>
  <si>
    <t>SUBSCRIPTION</t>
  </si>
  <si>
    <t>1900000568</t>
  </si>
  <si>
    <t>20230131</t>
  </si>
  <si>
    <t>HOLIDAY GIFT MARKET</t>
  </si>
  <si>
    <t>190000056822012023</t>
  </si>
  <si>
    <t>10023304</t>
  </si>
  <si>
    <t>GIFT MARKET</t>
  </si>
  <si>
    <t>1900000576</t>
  </si>
  <si>
    <t>20230202</t>
  </si>
  <si>
    <t>CONFERENCE &amp; EXHIBITION</t>
  </si>
  <si>
    <t>190000057622012023</t>
  </si>
  <si>
    <t>10056611</t>
  </si>
  <si>
    <t>AIR AND WASTE MANAGEMENT ASSOC</t>
  </si>
  <si>
    <t>CONFERENCE</t>
  </si>
  <si>
    <t>1900000577</t>
  </si>
  <si>
    <t>20230118</t>
  </si>
  <si>
    <t>*INV FTA23-1359</t>
  </si>
  <si>
    <t>190000057722012023</t>
  </si>
  <si>
    <t>10056610</t>
  </si>
  <si>
    <t>FLORIDA TRUCKING ASSOCIATION INC</t>
  </si>
  <si>
    <t>1900000831</t>
  </si>
  <si>
    <t>20230228</t>
  </si>
  <si>
    <t>*INV TECO-CY23-AM</t>
  </si>
  <si>
    <t>A27834970001</t>
  </si>
  <si>
    <t>190000083122012023</t>
  </si>
  <si>
    <t>10020754</t>
  </si>
  <si>
    <t>SOUTHERN STATES ENERGY BOARD</t>
  </si>
  <si>
    <t>02/28/2023</t>
  </si>
  <si>
    <t>TECO-CY23-AM</t>
  </si>
  <si>
    <t>1900001071</t>
  </si>
  <si>
    <t>*2023 RLGA MEMBERSHIP</t>
  </si>
  <si>
    <t>190000107122012023</t>
  </si>
  <si>
    <t>10054034</t>
  </si>
  <si>
    <t>REPUBLICAN STATE LEADERSHIP</t>
  </si>
  <si>
    <t>03/15/2023</t>
  </si>
  <si>
    <t>1900001088</t>
  </si>
  <si>
    <t>20230301</t>
  </si>
  <si>
    <t>190000108822012023</t>
  </si>
  <si>
    <t>10A4355-IN</t>
  </si>
  <si>
    <t>1900001089</t>
  </si>
  <si>
    <t>RCEC QUARTERLY ASSESSMENT 1,825.50</t>
  </si>
  <si>
    <t>190000108922012023</t>
  </si>
  <si>
    <t>10A4368-IN</t>
  </si>
  <si>
    <t>1900001112</t>
  </si>
  <si>
    <t>FRCC ASSESSMENTS 255,064.32</t>
  </si>
  <si>
    <t>190000111222012023</t>
  </si>
  <si>
    <t>11A5631-IN</t>
  </si>
  <si>
    <t>1900001113</t>
  </si>
  <si>
    <t>190000111322012023</t>
  </si>
  <si>
    <t>10A4346-IN</t>
  </si>
  <si>
    <t>1900001643</t>
  </si>
  <si>
    <t>004/2023</t>
  </si>
  <si>
    <t>APR 2023</t>
  </si>
  <si>
    <t>20220701</t>
  </si>
  <si>
    <t>*ATTENTION - DENISE WEATHERS</t>
  </si>
  <si>
    <t>190000164322012023</t>
  </si>
  <si>
    <t>10041640</t>
  </si>
  <si>
    <t>UTILITIES TECHNOLOGY COUNCIL</t>
  </si>
  <si>
    <t>04/26/2023</t>
  </si>
  <si>
    <t>1900001742</t>
  </si>
  <si>
    <t>005/2023</t>
  </si>
  <si>
    <t>MAY 2023</t>
  </si>
  <si>
    <t>20230419</t>
  </si>
  <si>
    <t>ANNUAL PURC MEMBERSHIP DUES</t>
  </si>
  <si>
    <t>190000174222012023</t>
  </si>
  <si>
    <t>10000861</t>
  </si>
  <si>
    <t>UNIVERSITY OF FLORIDA FOUNDATION</t>
  </si>
  <si>
    <t>05/02/2023</t>
  </si>
  <si>
    <t>PURC DUES</t>
  </si>
  <si>
    <t>1900001761</t>
  </si>
  <si>
    <t>20220912</t>
  </si>
  <si>
    <t>*INV 10766</t>
  </si>
  <si>
    <t>190000176122012023</t>
  </si>
  <si>
    <t>10028424</t>
  </si>
  <si>
    <t>UPPER TAMPA BAY CHAMBER OF</t>
  </si>
  <si>
    <t>05/04/2023</t>
  </si>
  <si>
    <t>1900001962</t>
  </si>
  <si>
    <t>20230112</t>
  </si>
  <si>
    <t>*INV 16819</t>
  </si>
  <si>
    <t>D0088571</t>
  </si>
  <si>
    <t>190000196222012023</t>
  </si>
  <si>
    <t>10016642</t>
  </si>
  <si>
    <t>GREATER BRANDON CHAMBER OF COMMERCE</t>
  </si>
  <si>
    <t>05/17/2023</t>
  </si>
  <si>
    <t>10554</t>
  </si>
  <si>
    <t>1900001971</t>
  </si>
  <si>
    <t>20230501</t>
  </si>
  <si>
    <t>*INV 1042078</t>
  </si>
  <si>
    <t>190000197122012023</t>
  </si>
  <si>
    <t>10025113</t>
  </si>
  <si>
    <t>GREATER PLANT CITY</t>
  </si>
  <si>
    <t>05/18/2023</t>
  </si>
  <si>
    <t>1042078</t>
  </si>
  <si>
    <t>1900002090</t>
  </si>
  <si>
    <t>20230526</t>
  </si>
  <si>
    <t>*INV 1598</t>
  </si>
  <si>
    <t>D0088566</t>
  </si>
  <si>
    <t>190000209022012023</t>
  </si>
  <si>
    <t>10014584</t>
  </si>
  <si>
    <t>SOUTHSHORE CHAMBER OF COMMERCE</t>
  </si>
  <si>
    <t>05/31/2023</t>
  </si>
  <si>
    <t>1900002380</t>
  </si>
  <si>
    <t>20230615</t>
  </si>
  <si>
    <t>190000238022012023</t>
  </si>
  <si>
    <t>06/15/2023</t>
  </si>
  <si>
    <t>1900002389</t>
  </si>
  <si>
    <t>20230601</t>
  </si>
  <si>
    <t>190000238922012023</t>
  </si>
  <si>
    <t>11A56824N</t>
  </si>
  <si>
    <t>1900002412</t>
  </si>
  <si>
    <t>20230407</t>
  </si>
  <si>
    <t>*INV 40301</t>
  </si>
  <si>
    <t>190000241222012023</t>
  </si>
  <si>
    <t>10023949</t>
  </si>
  <si>
    <t>GREATER TEMPLE TERRACE</t>
  </si>
  <si>
    <t>06/21/2023</t>
  </si>
  <si>
    <t>ANNUAL DUES</t>
  </si>
  <si>
    <t>1900002595</t>
  </si>
  <si>
    <t>007/2023</t>
  </si>
  <si>
    <t>JUL 2023</t>
  </si>
  <si>
    <t>190000259522012023</t>
  </si>
  <si>
    <t>07/03/2023</t>
  </si>
  <si>
    <t>10A4398-IN</t>
  </si>
  <si>
    <t>1900002938</t>
  </si>
  <si>
    <t>20230727</t>
  </si>
  <si>
    <t>*2024 ANNUAL MEMBERSHIP DUES</t>
  </si>
  <si>
    <t>B1259935</t>
  </si>
  <si>
    <t>190000293822012023</t>
  </si>
  <si>
    <t>10029761</t>
  </si>
  <si>
    <t>SOUTHEASTERN ELECTRIC EXCHANGE</t>
  </si>
  <si>
    <t>07/30/2023</t>
  </si>
  <si>
    <t>5255</t>
  </si>
  <si>
    <t>1900003138</t>
  </si>
  <si>
    <t>20230808</t>
  </si>
  <si>
    <t>190000313822012023</t>
  </si>
  <si>
    <t>10002618</t>
  </si>
  <si>
    <t>PIONEER FLORIDA MUSEUM ASSOC</t>
  </si>
  <si>
    <t>08/12/2023</t>
  </si>
  <si>
    <t>1900003422</t>
  </si>
  <si>
    <t>20230901</t>
  </si>
  <si>
    <t>*INV 8895</t>
  </si>
  <si>
    <t>190000342222012023</t>
  </si>
  <si>
    <t>10014464</t>
  </si>
  <si>
    <t>WESTSHORE ALLIANCE INC</t>
  </si>
  <si>
    <t>09/11/2023</t>
  </si>
  <si>
    <t>MEMBERSHIP 23-24</t>
  </si>
  <si>
    <t>1900003425</t>
  </si>
  <si>
    <t>20230831</t>
  </si>
  <si>
    <t>*ACCT 1089</t>
  </si>
  <si>
    <t>190000342522012023</t>
  </si>
  <si>
    <t>10007721</t>
  </si>
  <si>
    <t>LAKE JOVITA GOLF &amp; CNTRY CLB</t>
  </si>
  <si>
    <t>1089</t>
  </si>
  <si>
    <t>1900003436</t>
  </si>
  <si>
    <t>20230502</t>
  </si>
  <si>
    <t>190000343622012023</t>
  </si>
  <si>
    <t>10006321</t>
  </si>
  <si>
    <t>ELECTRIC DRIVE TRANSPORTATION</t>
  </si>
  <si>
    <t>1900003533</t>
  </si>
  <si>
    <t>FRCC ASSESSMENTS 255,064.34</t>
  </si>
  <si>
    <t>190000353322012023</t>
  </si>
  <si>
    <t>11A57194N</t>
  </si>
  <si>
    <t>1900003605</t>
  </si>
  <si>
    <t>20230915</t>
  </si>
  <si>
    <t>*2023-2024 ASSOCIATE MEMBER DUES</t>
  </si>
  <si>
    <t>A27354750011</t>
  </si>
  <si>
    <t>190000360522012023</t>
  </si>
  <si>
    <t>10000581</t>
  </si>
  <si>
    <t>FLORIDA MUNICIPAL ELECTRIC</t>
  </si>
  <si>
    <t>09/21/2023</t>
  </si>
  <si>
    <t>5073</t>
  </si>
  <si>
    <t>1900003682</t>
  </si>
  <si>
    <t>20230917</t>
  </si>
  <si>
    <t>*INV 000058</t>
  </si>
  <si>
    <t>190000368222012023</t>
  </si>
  <si>
    <t>10057723</t>
  </si>
  <si>
    <t>TAMPA BAY LATIN CHAMBER</t>
  </si>
  <si>
    <t>09/27/2023</t>
  </si>
  <si>
    <t>000058</t>
  </si>
  <si>
    <t>1900004026</t>
  </si>
  <si>
    <t>20230908</t>
  </si>
  <si>
    <t>*INV 70755</t>
  </si>
  <si>
    <t>190000402622012023</t>
  </si>
  <si>
    <t>10030533</t>
  </si>
  <si>
    <t>VISIT TAMPA BAY</t>
  </si>
  <si>
    <t>10/23/2023</t>
  </si>
  <si>
    <t>SPONSORSHIP DUES</t>
  </si>
  <si>
    <t>1900004096</t>
  </si>
  <si>
    <t>20231023</t>
  </si>
  <si>
    <t>2024 CHAIMANS SPONSORSHIP</t>
  </si>
  <si>
    <t>190000409622012023</t>
  </si>
  <si>
    <t>10004130</t>
  </si>
  <si>
    <t>ASSOCIATED INDUSTRIES OF FL</t>
  </si>
  <si>
    <t>10/25/2023</t>
  </si>
  <si>
    <t>1900004221</t>
  </si>
  <si>
    <t>011/2023</t>
  </si>
  <si>
    <t>NOV 2023</t>
  </si>
  <si>
    <t>*INV 2023-0235</t>
  </si>
  <si>
    <t>190000422122012023</t>
  </si>
  <si>
    <t>10057904</t>
  </si>
  <si>
    <t>FLORIDA CHAPTER OF THE AMERICAN</t>
  </si>
  <si>
    <t>11/01/2023</t>
  </si>
  <si>
    <t>1900004292</t>
  </si>
  <si>
    <t>20231030</t>
  </si>
  <si>
    <t>*CLASS OF  85 REGULATORY GROUP FEES FOR 2024</t>
  </si>
  <si>
    <t>A27836080001</t>
  </si>
  <si>
    <t>190000429222012023</t>
  </si>
  <si>
    <t>10034894</t>
  </si>
  <si>
    <t>BAKER BOTTS LLP</t>
  </si>
  <si>
    <t>11/08/2023</t>
  </si>
  <si>
    <t>CLASS OF 85</t>
  </si>
  <si>
    <t>1900004399</t>
  </si>
  <si>
    <t>20231113</t>
  </si>
  <si>
    <t>INV 12757</t>
  </si>
  <si>
    <t>190000439922012023</t>
  </si>
  <si>
    <t>11/16/2023</t>
  </si>
  <si>
    <t>12757</t>
  </si>
  <si>
    <t>1900004698</t>
  </si>
  <si>
    <t>20231205</t>
  </si>
  <si>
    <t>190000469822012023</t>
  </si>
  <si>
    <t>10052724</t>
  </si>
  <si>
    <t>CONSUMER ENERGY ALLIANCE</t>
  </si>
  <si>
    <t>12/12/2023</t>
  </si>
  <si>
    <t>5000004480</t>
  </si>
  <si>
    <t>81</t>
  </si>
  <si>
    <t>20230130</t>
  </si>
  <si>
    <t>EDISON ELECTRIC INSTITUTE PS-INV116830</t>
  </si>
  <si>
    <t>B1167552</t>
  </si>
  <si>
    <t>50011124882023</t>
  </si>
  <si>
    <t>10021578</t>
  </si>
  <si>
    <t>EDISON ELECTRIC INSTITUTE</t>
  </si>
  <si>
    <t>01/30/2023</t>
  </si>
  <si>
    <t>WE</t>
  </si>
  <si>
    <t>5000013561</t>
  </si>
  <si>
    <t>20230320</t>
  </si>
  <si>
    <t>CHWMEG 2/19/2023 23-1497  7,400.00</t>
  </si>
  <si>
    <t>A27835000001</t>
  </si>
  <si>
    <t>50011286472023</t>
  </si>
  <si>
    <t>10017854</t>
  </si>
  <si>
    <t>CHWMEG INC</t>
  </si>
  <si>
    <t>03/20/2023</t>
  </si>
  <si>
    <t>5100119272</t>
  </si>
  <si>
    <t>ENVIR COM QRTLY ASSESSMENT</t>
  </si>
  <si>
    <t>51001192722023</t>
  </si>
  <si>
    <t>10/18/2023</t>
  </si>
  <si>
    <t>RE</t>
  </si>
  <si>
    <t>10A4412-IN</t>
  </si>
  <si>
    <t>RCEC QUARTERLY ASSESSMENT</t>
  </si>
  <si>
    <t>TAC QUARTERLY ASSESSMENT</t>
  </si>
  <si>
    <t>9100000392</t>
  </si>
  <si>
    <t>20220916</t>
  </si>
  <si>
    <t>B2204412</t>
  </si>
  <si>
    <t>910000035223012023</t>
  </si>
  <si>
    <t>10027461</t>
  </si>
  <si>
    <t>UNIVERSITY OF SOUTH FLORIDA</t>
  </si>
  <si>
    <t>03/29/2023</t>
  </si>
  <si>
    <t>YP</t>
  </si>
  <si>
    <t>MEMBERSHIP FEE</t>
  </si>
  <si>
    <t>9100001156</t>
  </si>
  <si>
    <t>20230809</t>
  </si>
  <si>
    <t>*INV 25775</t>
  </si>
  <si>
    <t>910000115622012023</t>
  </si>
  <si>
    <t>10057484</t>
  </si>
  <si>
    <t>NORTH TAMPA BAY CHAPTER</t>
  </si>
  <si>
    <t>08/15/2023</t>
  </si>
  <si>
    <t>Row Labels</t>
  </si>
  <si>
    <t>Sum of Amount</t>
  </si>
  <si>
    <t>Grand Total</t>
  </si>
  <si>
    <t>Not Assigned</t>
  </si>
  <si>
    <t>Per GL</t>
  </si>
  <si>
    <t>Per SR</t>
  </si>
  <si>
    <t>Air and Waste Mgmt Association</t>
  </si>
  <si>
    <t>American Association of Black in Energy</t>
  </si>
  <si>
    <t>Community Development</t>
  </si>
  <si>
    <t>*100% disallowed on SR</t>
  </si>
  <si>
    <t>Associated Industries of Florida*</t>
  </si>
  <si>
    <t>Lobby Group</t>
  </si>
  <si>
    <t>Brandon Chamber of Commerce*</t>
  </si>
  <si>
    <t>*5% disallowed on SR</t>
  </si>
  <si>
    <t>Bundle Track LLC</t>
  </si>
  <si>
    <t>CHWMEG Inc</t>
  </si>
  <si>
    <t>Consumer Energy Alliance</t>
  </si>
  <si>
    <t>Drive Electric Florida</t>
  </si>
  <si>
    <t>Edison Electric Institute - Note 1 (EEI)</t>
  </si>
  <si>
    <t>Florida Chamber of Commerce*</t>
  </si>
  <si>
    <t>Florida Economic Development Council</t>
  </si>
  <si>
    <t>Florida Municipal Electric Association</t>
  </si>
  <si>
    <t>Florida Trucking Association</t>
  </si>
  <si>
    <t>Jaber Group Inc</t>
  </si>
  <si>
    <t>Lake Jovita Golf &amp; Country Club</t>
  </si>
  <si>
    <t>National Energy &amp; Utility Affordability Coalition</t>
  </si>
  <si>
    <t>North Tampa Chamber of Commerce*</t>
  </si>
  <si>
    <t>Pioneer Flirodia Museum</t>
  </si>
  <si>
    <t>Plant City Chamber of Commerce*</t>
  </si>
  <si>
    <t>Ruskin Chamber of Commerce*</t>
  </si>
  <si>
    <t>Southern States Energy Board</t>
  </si>
  <si>
    <t>Tampa Bay Clean Cities Coalition</t>
  </si>
  <si>
    <t>Tampa Bay Latin Chamber</t>
  </si>
  <si>
    <t>Temple Terrace Chamber of Commerce*/Greater Tampa</t>
  </si>
  <si>
    <t>Visit Tampa Bay</t>
  </si>
  <si>
    <t>Westshore Alliance*</t>
  </si>
  <si>
    <t>Total disallowed on SR</t>
  </si>
  <si>
    <t>*Aggregate</t>
  </si>
  <si>
    <t>*Below is the separated SR schedule, so there is a small difference related to separation</t>
  </si>
  <si>
    <t>100% of Community Dev/Lobbying inside Industry Dues GL Disallowance</t>
  </si>
  <si>
    <t>5% of Economic Dev inside Industry Dues GL Disallowance</t>
  </si>
  <si>
    <t>5% of Economic Dev GL Disallowance</t>
  </si>
  <si>
    <t>5% of Econ Dev GL</t>
  </si>
  <si>
    <t>ECONOMIC DEVELOPMENT</t>
  </si>
  <si>
    <t>CM Activity</t>
  </si>
  <si>
    <t>Monthly 5% Disallowance</t>
  </si>
  <si>
    <t>+ Monthly Adjustments</t>
  </si>
  <si>
    <t>Monthly Economic Development</t>
  </si>
  <si>
    <t>12- Month Total</t>
  </si>
  <si>
    <t>12 Month 5% Disallowance</t>
  </si>
  <si>
    <t>+ 12 Month Adjustments</t>
  </si>
  <si>
    <t>Annual Economic Development</t>
  </si>
  <si>
    <t>6790055</t>
  </si>
  <si>
    <t>Current Month Activity</t>
  </si>
  <si>
    <t>Annualized</t>
  </si>
  <si>
    <t>UPDATE THESE CELLS EACH MONTH FOR INPUTS TAB</t>
  </si>
  <si>
    <t xml:space="preserve">INPUTS </t>
  </si>
  <si>
    <t>Hardcode prior months data before entering in CM data</t>
  </si>
  <si>
    <t>Community Development and Lobbying</t>
  </si>
  <si>
    <t>12-month</t>
  </si>
  <si>
    <t>ended</t>
  </si>
  <si>
    <t>NATURE OF</t>
  </si>
  <si>
    <t>ORGANIZATION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</si>
  <si>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</si>
  <si>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</si>
  <si>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</si>
  <si>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</si>
  <si>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</si>
  <si>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</si>
  <si>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</si>
  <si>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</si>
  <si>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</si>
  <si>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</si>
  <si>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</si>
  <si>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</si>
  <si>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</si>
  <si>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AdVentures</t>
  </si>
  <si>
    <t>AGC Mid-Florida (Supplier Contractor)</t>
  </si>
  <si>
    <t>American Management Assoc.</t>
  </si>
  <si>
    <t>American Coal Council</t>
  </si>
  <si>
    <t>American Chemical Society</t>
  </si>
  <si>
    <t>Association of Property Appraisers</t>
  </si>
  <si>
    <t>Business Women's Association of Plant City (ABWA)</t>
  </si>
  <si>
    <t>Carrollwood Area Business Association</t>
  </si>
  <si>
    <t>Chicago Climate Exchange (CCX)</t>
  </si>
  <si>
    <t>Conference Board</t>
  </si>
  <si>
    <t>Consortium for Energy Efficiency, Inc.</t>
  </si>
  <si>
    <t>Downtown Merchant &amp; Business Assoc.</t>
  </si>
  <si>
    <t>Electric Reliability Coalition</t>
  </si>
  <si>
    <t>Florida Business Roundtable</t>
  </si>
  <si>
    <t>Florida Cost Based Broker System</t>
  </si>
  <si>
    <t>Florida FBLA-PBL</t>
  </si>
  <si>
    <t>Florida Gulf Coast Health Coalition</t>
  </si>
  <si>
    <t>Florida Natural Gas Association</t>
  </si>
  <si>
    <t>Global Climate Coliation</t>
  </si>
  <si>
    <t>Junior Leaugue of Tampa</t>
  </si>
  <si>
    <t>Labor Policy Assoc.</t>
  </si>
  <si>
    <t>Merchants Assoc. of Fla.</t>
  </si>
  <si>
    <t>National Assoc. of Manufacturers</t>
  </si>
  <si>
    <t>National Coal Transportation Association</t>
  </si>
  <si>
    <t>National Fuel Funds Network</t>
  </si>
  <si>
    <t>Nature Conservancy</t>
  </si>
  <si>
    <t>North American Generation Forum</t>
  </si>
  <si>
    <t>Pasco County Home Builders Association</t>
  </si>
  <si>
    <t>Plant City Business &amp; Merchant Assoc.</t>
  </si>
  <si>
    <t>Plant City Home Builders Association</t>
  </si>
  <si>
    <t>Polk County Builders Association</t>
  </si>
  <si>
    <t>PRSA (Public Relations Society of America)</t>
  </si>
  <si>
    <t>Refrigeration A/C Contractors Assoc.</t>
  </si>
  <si>
    <t>Smart Electric Power Alliance</t>
  </si>
  <si>
    <t>Source Evaluation Society</t>
  </si>
  <si>
    <t>Society for Human Resource Management</t>
  </si>
  <si>
    <t>Society of Depreciation Professionals</t>
  </si>
  <si>
    <t>Utilities Telecommunication</t>
  </si>
  <si>
    <t>Winter Haven Area Association of Realtors</t>
  </si>
  <si>
    <t>Southern LAMPAC</t>
  </si>
  <si>
    <t>National Fire Protection</t>
  </si>
  <si>
    <t>Safety</t>
  </si>
  <si>
    <t>National Safety Council</t>
  </si>
  <si>
    <t>National Society to Prevent Blindness</t>
  </si>
  <si>
    <t>Tampa Area Safety Council</t>
  </si>
  <si>
    <t>TECO Computer Users Group</t>
  </si>
  <si>
    <t>Univers. Fla.-Public Util Research Ctr</t>
  </si>
  <si>
    <t>Univers. Fla.-PURC Professorship</t>
  </si>
  <si>
    <t>AACE International</t>
  </si>
  <si>
    <t>Institute of Professional Environmental Practice</t>
  </si>
  <si>
    <t>American Academy of Environmental Engineers or (AAEE BCEE)</t>
  </si>
  <si>
    <t>American National Standards Institute</t>
  </si>
  <si>
    <t>American Society of Civil Engineering</t>
  </si>
  <si>
    <t>Assoc. of Edison Illuminating Companies, Inc.</t>
  </si>
  <si>
    <t>ASTD(American Society for Training &amp; Development)</t>
  </si>
  <si>
    <t>Business Marketing Association</t>
  </si>
  <si>
    <t>Chartwell, Inc.</t>
  </si>
  <si>
    <t>E E I Electric Expenses (Utility Solid Waste Activities Group)</t>
  </si>
  <si>
    <t>E Source</t>
  </si>
  <si>
    <t>Economic Club of Tampa</t>
  </si>
  <si>
    <t>Electric Foodservice Council</t>
  </si>
  <si>
    <t>Electrical Council of Florida</t>
  </si>
  <si>
    <t>Electro Technology Marketing Group, Inc.</t>
  </si>
  <si>
    <t>First Quartile Consulting</t>
  </si>
  <si>
    <t>Florida A &amp; M University</t>
  </si>
  <si>
    <t>Florida Engineering Society</t>
  </si>
  <si>
    <t>Foundation for American Communications(FACS)</t>
  </si>
  <si>
    <t>Fuel Cell Users Group</t>
  </si>
  <si>
    <t>Geothermal Heat Pump Consortium</t>
  </si>
  <si>
    <t>Institute of Professional Manager</t>
  </si>
  <si>
    <t>Insititue of Interal Auditrs</t>
  </si>
  <si>
    <t>National Joint Utility</t>
  </si>
  <si>
    <t>RCI - Reedy Communications</t>
  </si>
  <si>
    <t>Ridge League of Cities, Inc.</t>
  </si>
  <si>
    <t>Sales &amp; Marketing Exec's - Polk Cnty</t>
  </si>
  <si>
    <t>Society of Consumer Affrs-Professionls in Bus</t>
  </si>
  <si>
    <t>Southeastern Electric Reliabiltiy Council</t>
  </si>
  <si>
    <t>Tampa Bay Spill Committee</t>
  </si>
  <si>
    <t>Thomas Alva Edison Foundation</t>
  </si>
  <si>
    <t>University of South Florida</t>
  </si>
  <si>
    <t>Utilitree</t>
  </si>
  <si>
    <t>Utility Analytics Institute</t>
  </si>
  <si>
    <t>Total Business Association</t>
  </si>
  <si>
    <t>Arts Council*</t>
  </si>
  <si>
    <t>Auburndale Mainstreet Redevelopment Association</t>
  </si>
  <si>
    <t>Brandon Rotary Club</t>
  </si>
  <si>
    <t>100 Black Men of Tampa Bay</t>
  </si>
  <si>
    <t>Carrollwood Kiwanis*</t>
  </si>
  <si>
    <t>Center Place Fine Arts &amp; Civic Association</t>
  </si>
  <si>
    <t>Compass Project</t>
  </si>
  <si>
    <t>Concerned Citizens of Gibsonton</t>
  </si>
  <si>
    <t>Downtown Dade City Main Street*</t>
  </si>
  <si>
    <t>East Polk County Comm of 100</t>
  </si>
  <si>
    <t>Employers Health Coalition</t>
  </si>
  <si>
    <t>Exchange Club of Tampa*</t>
  </si>
  <si>
    <t>Florida Aquarium</t>
  </si>
  <si>
    <t>Florida Citrus Showcase*</t>
  </si>
  <si>
    <t>Florida Strawberry Growers Assoc*</t>
  </si>
  <si>
    <t>LA Friends of the Library</t>
  </si>
  <si>
    <t>Friends of Clean City</t>
  </si>
  <si>
    <t>Friends of the SS Regional Library</t>
  </si>
  <si>
    <t>Gold Shield Foundation*</t>
  </si>
  <si>
    <t>Hispanic Service Council*</t>
  </si>
  <si>
    <t>Italian Club Building and Cultural Trust Fund</t>
  </si>
  <si>
    <t>Krewe of the Knights of Sant' Yago</t>
  </si>
  <si>
    <t>La Gaceta</t>
  </si>
  <si>
    <t>Lone Palm Country Club*</t>
  </si>
  <si>
    <t>Mental Health Association*</t>
  </si>
  <si>
    <t>National Audubon Society*</t>
  </si>
  <si>
    <t>Palma Ceia Club</t>
  </si>
  <si>
    <t>Plant City Arts Council</t>
  </si>
  <si>
    <t>Plant City Elks Club*</t>
  </si>
  <si>
    <t>Plant City Rotary</t>
  </si>
  <si>
    <t>Points of Light Foundation</t>
  </si>
  <si>
    <t>Polk City Lion Club</t>
  </si>
  <si>
    <t>Polk Museum of Art</t>
  </si>
  <si>
    <t xml:space="preserve">Rotary Club </t>
  </si>
  <si>
    <t>Sorosis Woman Club of Auburndale*</t>
  </si>
  <si>
    <t>Tampa Club*</t>
  </si>
  <si>
    <t>Tampa Downtown Lions Club</t>
  </si>
  <si>
    <t>Tampa Organization of Black Affairs*</t>
  </si>
  <si>
    <t>Toastmasters International*</t>
  </si>
  <si>
    <t>Toastmasters of Plant City*</t>
  </si>
  <si>
    <t>University Club of Tampa*</t>
  </si>
  <si>
    <t>Ybor City Museum Society</t>
  </si>
  <si>
    <t>American Legislative Exchange*</t>
  </si>
  <si>
    <t>Climate Council*</t>
  </si>
  <si>
    <t>Florida Tax Watch*</t>
  </si>
  <si>
    <t>Republican Attorney General</t>
  </si>
  <si>
    <t>Republican State Leadership</t>
  </si>
  <si>
    <t>Hunton &amp; Williams* (H&amp;W)</t>
  </si>
  <si>
    <t>TOTAL COMMUNITY DEVELOPMENT &amp; LOBBYING (DISALLOWED)</t>
  </si>
  <si>
    <t>American Economic Development Council</t>
  </si>
  <si>
    <t>Apollo Beach Chamber of Commerce*</t>
  </si>
  <si>
    <t>Auburndale Chamber of Commerce*</t>
  </si>
  <si>
    <t>Bartow Chamber of Commerce*</t>
  </si>
  <si>
    <t>Central Florida Dev. Council</t>
  </si>
  <si>
    <t>Committee of 100*</t>
  </si>
  <si>
    <t>Davis Islands Chamber of Commerce*</t>
  </si>
  <si>
    <t>Downtown Corps*</t>
  </si>
  <si>
    <t>Eagle Lake Chamber of Commerce*</t>
  </si>
  <si>
    <t>East Polk Cnty Assoc of Realtors</t>
  </si>
  <si>
    <t>Economic Development Coalition*</t>
  </si>
  <si>
    <t>Electric Power Research Institute*</t>
  </si>
  <si>
    <t>Enterprise Florida</t>
  </si>
  <si>
    <t>Florida Delegation SE US / Japan Association</t>
  </si>
  <si>
    <t>Florida League of Cities</t>
  </si>
  <si>
    <t>Fort Meade Chamber of Commerce*</t>
  </si>
  <si>
    <t>Greater Dade City Chamber of Commerce*</t>
  </si>
  <si>
    <t>Greater Mulberry Chamber of Commerce*</t>
  </si>
  <si>
    <t>Greater Osceola County-St. Cloud Chamber of Commerce</t>
  </si>
  <si>
    <t>Hardee County Chamber of Commerce</t>
  </si>
  <si>
    <t>International Development Research Council</t>
  </si>
  <si>
    <t>Keep Pinellas County Beautiful(Oldsmar)*</t>
  </si>
  <si>
    <t>Lake Alfred Chamber of Commerce*</t>
  </si>
  <si>
    <t>Lakeland Area Chamber of Commerce*</t>
  </si>
  <si>
    <t>Lakeland Economic Development Council*</t>
  </si>
  <si>
    <t>Leadership Tampa/Pasco Alumni*</t>
  </si>
  <si>
    <t>Main Street Winter Haven Inc</t>
  </si>
  <si>
    <t>Manatee Chamber of Commerce*</t>
  </si>
  <si>
    <t>National Association of Counties</t>
  </si>
  <si>
    <t>Oldsmar Chamber of Commerce*</t>
  </si>
  <si>
    <t>Pasco County Committee of 100*</t>
  </si>
  <si>
    <t>Pasco Economic Development Council*</t>
  </si>
  <si>
    <t>Pasco-Hernando Community College Foundation</t>
  </si>
  <si>
    <t>Plant City Economic Development Council*</t>
  </si>
  <si>
    <t>Riverview Chamber of Commerce*</t>
  </si>
  <si>
    <t>Seffner Chamber of Commerce</t>
  </si>
  <si>
    <t>South Tampa Chamber of Commerce*</t>
  </si>
  <si>
    <t>Southeren Economic Development Council*</t>
  </si>
  <si>
    <t>St. Cloud Chamber of Commerce*</t>
  </si>
  <si>
    <t>Sun City Center Chamber of Commerce*</t>
  </si>
  <si>
    <t>Suncoast League of Cities</t>
  </si>
  <si>
    <t>Tampa Bay Convention &amp; Visitors Bureau</t>
  </si>
  <si>
    <t>Tampa Bay International Business Council</t>
  </si>
  <si>
    <t>Tampa Bay Partnership</t>
  </si>
  <si>
    <t>Tampa Chamber of Commerce* (Greater Tampa )</t>
  </si>
  <si>
    <t>Tampa Downtown Association*</t>
  </si>
  <si>
    <t>Tampa Urban League *</t>
  </si>
  <si>
    <t>Thonotosassa Chamber of Commerce*</t>
  </si>
  <si>
    <t>Urban League of Hillsborough</t>
  </si>
  <si>
    <t>US Chamber of Commerce*</t>
  </si>
  <si>
    <t>Wesley Chapel Chamber of Commerce*</t>
  </si>
  <si>
    <t>West Tampa Chamber of Commerce*</t>
  </si>
  <si>
    <t>Winter Haven Area Developement*</t>
  </si>
  <si>
    <t>Winter Haven Chamber of Commerce*</t>
  </si>
  <si>
    <t>Winter Haven Committee of 100*</t>
  </si>
  <si>
    <t>Winter Haven Foundation(Chamber of Commerce)*</t>
  </si>
  <si>
    <t>Ybor City Chamber of Commerce*</t>
  </si>
  <si>
    <t>Zephrhills Chamber of Commerce*</t>
  </si>
  <si>
    <t>Total Economic Development</t>
  </si>
  <si>
    <t>OTHER</t>
  </si>
  <si>
    <t>TOTAL ACCOUNT 930-02</t>
  </si>
  <si>
    <t>TOTAL ECONOMIC DEVELOPMENT</t>
  </si>
  <si>
    <t>(10% Effective 7/15/95-No Transactions occurred until 8/95)</t>
  </si>
  <si>
    <t>(5% Effective 6/1/98)</t>
  </si>
  <si>
    <t>TOTAL ECONOMIC DEVELOPMENT ADJUSTMENTS</t>
  </si>
  <si>
    <t>TOTAL ADJUSTMENT</t>
  </si>
  <si>
    <t>CHECK FIGURE</t>
  </si>
  <si>
    <t>note 1:  2/3 EEI dues are booked to 93002 and 1/3 EEI dues are booked 42603 therefore</t>
  </si>
  <si>
    <t xml:space="preserve">               all dollars that are charged to 93002 for EEI are allowed and do not need to be</t>
  </si>
  <si>
    <t xml:space="preserve">               adjusted (corrected schedule as of August 1997).</t>
  </si>
  <si>
    <t>GA Master Balance</t>
  </si>
  <si>
    <t>Per Tab G</t>
  </si>
  <si>
    <t>Variance</t>
  </si>
  <si>
    <t>Page 2 of 2</t>
  </si>
  <si>
    <t>DOCKET No.  20240026-EI</t>
  </si>
  <si>
    <t xml:space="preserve">Witness: J. Chronister / R. Latta / </t>
  </si>
  <si>
    <t xml:space="preserve">                J. Williams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</si>
</sst>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##,000"/>
    <numFmt numFmtId="167" formatCode="&quot;$&quot;#,##0\ ;\(&quot;$&quot;#,##0\)"/>
    <numFmt numFmtId="168" formatCode="#,##0.000_);\(#,##0.000\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 val="doubleAccounting"/>
      <sz val="8"/>
      <name val="Arial"/>
      <family val="2"/>
    </font>
    <font>
      <sz val="10"/>
      <name val="Arial"/>
      <family val="2"/>
    </font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1"/>
      <color theme="1"/>
      <name val="Calibri"/>
      <family val="2"/>
      <scheme val="minor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on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37" fontId="8" fillId="0" borderId="0"/>
    <xf numFmtId="0" fontId="7" fillId="0" borderId="0"/>
    <xf numFmtId="37" fontId="11" fillId="0" borderId="0"/>
    <xf numFmtId="0" fontId="11" fillId="0" borderId="0"/>
    <xf numFmtId="0" fontId="7" fillId="0" borderId="0">
      <alignment vertical="top"/>
    </xf>
    <xf numFmtId="0" fontId="7" fillId="0" borderId="0"/>
    <xf numFmtId="0" fontId="13" fillId="0" borderId="0"/>
    <xf numFmtId="37" fontId="8" fillId="0" borderId="0"/>
    <xf numFmtId="0" fontId="4" fillId="0" borderId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166" fontId="14" fillId="0" borderId="7" applyNumberFormat="0" applyProtection="0">
      <alignment horizontal="right" vertical="center"/>
    </xf>
    <xf numFmtId="0" fontId="15" fillId="2" borderId="8" applyNumberFormat="0" applyAlignment="0" applyProtection="0">
      <alignment horizontal="left" vertical="center" indent="1"/>
    </xf>
    <xf numFmtId="166" fontId="14" fillId="3" borderId="8" applyNumberFormat="0" applyAlignment="0" applyProtection="0">
      <alignment horizontal="left" vertical="center" indent="1"/>
    </xf>
    <xf numFmtId="0" fontId="7" fillId="0" borderId="1" applyNumberFormat="0" applyFont="0" applyFill="0" applyAlignment="0" applyProtection="0"/>
    <xf numFmtId="0" fontId="7" fillId="0" borderId="2" applyNumberFormat="0" applyFon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165" fontId="3" fillId="0" borderId="0" xfId="7" applyNumberFormat="1" applyFont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3" xfId="0" quotePrefix="1" applyFont="1" applyBorder="1" applyAlignment="1">
      <alignment horizontal="center"/>
    </xf>
    <xf numFmtId="164" fontId="3" fillId="0" borderId="0" xfId="1" applyNumberFormat="1" applyFont="1"/>
    <xf numFmtId="164" fontId="3" fillId="0" borderId="0" xfId="1" applyNumberFormat="1" applyFont="1" applyBorder="1"/>
    <xf numFmtId="0" fontId="5" fillId="0" borderId="0" xfId="27" applyFont="1" applyAlignment="1">
      <alignment wrapText="1"/>
    </xf>
    <xf numFmtId="165" fontId="3" fillId="0" borderId="0" xfId="7" applyNumberFormat="1" applyFont="1" applyBorder="1"/>
    <xf numFmtId="0" fontId="5" fillId="0" borderId="0" xfId="27" applyFont="1" applyAlignment="1">
      <alignment horizontal="right" wrapText="1"/>
    </xf>
    <xf numFmtId="0" fontId="5" fillId="0" borderId="0" xfId="27" quotePrefix="1" applyFont="1" applyAlignment="1">
      <alignment horizontal="right" wrapText="1"/>
    </xf>
    <xf numFmtId="14" fontId="3" fillId="0" borderId="3" xfId="0" applyNumberFormat="1" applyFont="1" applyBorder="1" applyAlignment="1">
      <alignment horizontal="center"/>
    </xf>
    <xf numFmtId="14" fontId="3" fillId="0" borderId="3" xfId="0" quotePrefix="1" applyNumberFormat="1" applyFont="1" applyBorder="1" applyAlignment="1">
      <alignment horizontal="center"/>
    </xf>
    <xf numFmtId="164" fontId="6" fillId="0" borderId="0" xfId="1" applyNumberFormat="1" applyFont="1" applyBorder="1"/>
    <xf numFmtId="0" fontId="3" fillId="0" borderId="0" xfId="7" applyNumberFormat="1" applyFont="1" applyBorder="1"/>
    <xf numFmtId="44" fontId="3" fillId="0" borderId="0" xfId="7" applyFont="1" applyBorder="1"/>
    <xf numFmtId="165" fontId="3" fillId="0" borderId="5" xfId="1" applyNumberFormat="1" applyFont="1" applyBorder="1"/>
    <xf numFmtId="165" fontId="3" fillId="0" borderId="0" xfId="7" applyNumberFormat="1" applyFont="1" applyFill="1"/>
    <xf numFmtId="164" fontId="3" fillId="0" borderId="0" xfId="1" applyNumberFormat="1" applyFont="1" applyFill="1" applyBorder="1"/>
    <xf numFmtId="164" fontId="3" fillId="0" borderId="0" xfId="1" applyNumberFormat="1" applyFont="1" applyFill="1" applyBorder="1" applyAlignment="1">
      <alignment horizontal="center"/>
    </xf>
    <xf numFmtId="0" fontId="3" fillId="0" borderId="0" xfId="7" applyNumberFormat="1" applyFont="1" applyFill="1" applyBorder="1"/>
    <xf numFmtId="0" fontId="2" fillId="0" borderId="0" xfId="0" applyFont="1"/>
    <xf numFmtId="0" fontId="5" fillId="0" borderId="3" xfId="27" applyFont="1" applyBorder="1"/>
    <xf numFmtId="0" fontId="0" fillId="0" borderId="3" xfId="0" applyBorder="1"/>
    <xf numFmtId="164" fontId="3" fillId="0" borderId="3" xfId="1" applyNumberFormat="1" applyFont="1" applyBorder="1"/>
    <xf numFmtId="165" fontId="3" fillId="0" borderId="0" xfId="7" applyNumberFormat="1" applyFont="1" applyFill="1" applyAlignment="1">
      <alignment horizontal="left"/>
    </xf>
    <xf numFmtId="165" fontId="3" fillId="0" borderId="0" xfId="7" applyNumberFormat="1" applyFont="1" applyAlignment="1">
      <alignment horizontal="left"/>
    </xf>
    <xf numFmtId="0" fontId="15" fillId="2" borderId="8" xfId="32" quotePrefix="1" applyNumberFormat="1" applyAlignment="1"/>
    <xf numFmtId="0" fontId="15" fillId="2" borderId="8" xfId="32" applyNumberFormat="1" applyAlignment="1"/>
    <xf numFmtId="0" fontId="14" fillId="3" borderId="8" xfId="33" quotePrefix="1" applyNumberFormat="1" applyAlignment="1"/>
    <xf numFmtId="0" fontId="0" fillId="0" borderId="0" xfId="0" applyAlignment="1">
      <alignment wrapText="1"/>
    </xf>
    <xf numFmtId="0" fontId="15" fillId="2" borderId="9" xfId="32" applyNumberFormat="1" applyBorder="1" applyAlignmen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/>
    <xf numFmtId="0" fontId="0" fillId="6" borderId="0" xfId="0" applyFill="1" applyAlignment="1">
      <alignment horizontal="left"/>
    </xf>
    <xf numFmtId="43" fontId="0" fillId="6" borderId="0" xfId="1" applyFont="1" applyFill="1"/>
    <xf numFmtId="37" fontId="17" fillId="0" borderId="0" xfId="26" applyFont="1" applyAlignment="1">
      <alignment horizontal="centerContinuous"/>
    </xf>
    <xf numFmtId="39" fontId="17" fillId="0" borderId="0" xfId="26" applyNumberFormat="1" applyFont="1" applyAlignment="1">
      <alignment horizontal="centerContinuous"/>
    </xf>
    <xf numFmtId="164" fontId="17" fillId="0" borderId="0" xfId="1" applyNumberFormat="1" applyFont="1" applyAlignment="1">
      <alignment horizontal="centerContinuous"/>
    </xf>
    <xf numFmtId="37" fontId="18" fillId="0" borderId="0" xfId="26" applyFont="1"/>
    <xf numFmtId="37" fontId="18" fillId="0" borderId="0" xfId="26" applyFont="1" applyAlignment="1">
      <alignment horizontal="center"/>
    </xf>
    <xf numFmtId="39" fontId="18" fillId="0" borderId="0" xfId="26" applyNumberFormat="1" applyFont="1"/>
    <xf numFmtId="164" fontId="17" fillId="0" borderId="0" xfId="1" applyNumberFormat="1" applyFont="1" applyAlignment="1">
      <alignment horizontal="center"/>
    </xf>
    <xf numFmtId="15" fontId="18" fillId="0" borderId="0" xfId="26" applyNumberFormat="1" applyFont="1" applyAlignment="1">
      <alignment horizontal="left"/>
    </xf>
    <xf numFmtId="37" fontId="17" fillId="7" borderId="10" xfId="26" applyFont="1" applyFill="1" applyBorder="1"/>
    <xf numFmtId="37" fontId="17" fillId="7" borderId="11" xfId="26" applyFont="1" applyFill="1" applyBorder="1" applyAlignment="1">
      <alignment horizontal="center"/>
    </xf>
    <xf numFmtId="0" fontId="20" fillId="7" borderId="12" xfId="26" applyNumberFormat="1" applyFont="1" applyFill="1" applyBorder="1" applyAlignment="1">
      <alignment horizontal="center"/>
    </xf>
    <xf numFmtId="164" fontId="17" fillId="7" borderId="11" xfId="1" quotePrefix="1" applyNumberFormat="1" applyFont="1" applyFill="1" applyBorder="1" applyAlignment="1">
      <alignment horizontal="center"/>
    </xf>
    <xf numFmtId="37" fontId="17" fillId="7" borderId="13" xfId="26" applyFont="1" applyFill="1" applyBorder="1"/>
    <xf numFmtId="37" fontId="17" fillId="7" borderId="14" xfId="26" applyFont="1" applyFill="1" applyBorder="1" applyAlignment="1">
      <alignment horizontal="center"/>
    </xf>
    <xf numFmtId="3" fontId="17" fillId="7" borderId="15" xfId="26" applyNumberFormat="1" applyFont="1" applyFill="1" applyBorder="1" applyAlignment="1">
      <alignment horizontal="center"/>
    </xf>
    <xf numFmtId="164" fontId="17" fillId="7" borderId="14" xfId="1" applyNumberFormat="1" applyFont="1" applyFill="1" applyBorder="1" applyAlignment="1">
      <alignment horizontal="center"/>
    </xf>
    <xf numFmtId="37" fontId="18" fillId="0" borderId="16" xfId="26" applyFont="1" applyBorder="1"/>
    <xf numFmtId="37" fontId="18" fillId="0" borderId="17" xfId="26" applyFont="1" applyBorder="1" applyAlignment="1">
      <alignment horizontal="center"/>
    </xf>
    <xf numFmtId="3" fontId="18" fillId="0" borderId="18" xfId="26" applyNumberFormat="1" applyFont="1" applyBorder="1" applyAlignment="1">
      <alignment horizontal="center"/>
    </xf>
    <xf numFmtId="3" fontId="18" fillId="0" borderId="16" xfId="26" applyNumberFormat="1" applyFont="1" applyBorder="1" applyAlignment="1">
      <alignment horizontal="center"/>
    </xf>
    <xf numFmtId="3" fontId="18" fillId="0" borderId="19" xfId="26" applyNumberFormat="1" applyFont="1" applyBorder="1" applyAlignment="1">
      <alignment horizontal="center"/>
    </xf>
    <xf numFmtId="164" fontId="18" fillId="0" borderId="17" xfId="1" applyNumberFormat="1" applyFont="1" applyBorder="1" applyAlignment="1">
      <alignment horizontal="center"/>
    </xf>
    <xf numFmtId="43" fontId="18" fillId="0" borderId="18" xfId="1" applyFont="1" applyBorder="1"/>
    <xf numFmtId="43" fontId="18" fillId="0" borderId="16" xfId="1" applyFont="1" applyBorder="1"/>
    <xf numFmtId="43" fontId="18" fillId="0" borderId="20" xfId="1" applyFont="1" applyBorder="1"/>
    <xf numFmtId="164" fontId="18" fillId="0" borderId="17" xfId="1" applyNumberFormat="1" applyFont="1" applyBorder="1"/>
    <xf numFmtId="43" fontId="19" fillId="0" borderId="18" xfId="1" applyFont="1" applyBorder="1"/>
    <xf numFmtId="43" fontId="18" fillId="5" borderId="20" xfId="1" applyFont="1" applyFill="1" applyBorder="1"/>
    <xf numFmtId="43" fontId="18" fillId="0" borderId="18" xfId="1" applyFont="1" applyFill="1" applyBorder="1"/>
    <xf numFmtId="164" fontId="18" fillId="0" borderId="17" xfId="1" applyNumberFormat="1" applyFont="1" applyFill="1" applyBorder="1"/>
    <xf numFmtId="43" fontId="18" fillId="0" borderId="16" xfId="1" applyFont="1" applyFill="1" applyBorder="1"/>
    <xf numFmtId="43" fontId="18" fillId="0" borderId="18" xfId="1" applyFont="1" applyFill="1" applyBorder="1" applyAlignment="1"/>
    <xf numFmtId="43" fontId="19" fillId="0" borderId="18" xfId="1" applyFont="1" applyFill="1" applyBorder="1" applyAlignment="1"/>
    <xf numFmtId="43" fontId="19" fillId="0" borderId="20" xfId="1" applyFont="1" applyBorder="1"/>
    <xf numFmtId="37" fontId="17" fillId="7" borderId="16" xfId="26" applyFont="1" applyFill="1" applyBorder="1" applyAlignment="1">
      <alignment horizontal="left"/>
    </xf>
    <xf numFmtId="37" fontId="17" fillId="7" borderId="17" xfId="26" applyFont="1" applyFill="1" applyBorder="1" applyAlignment="1">
      <alignment horizontal="center"/>
    </xf>
    <xf numFmtId="164" fontId="17" fillId="4" borderId="21" xfId="2" applyNumberFormat="1" applyFont="1" applyFill="1" applyBorder="1" applyAlignment="1"/>
    <xf numFmtId="164" fontId="17" fillId="4" borderId="22" xfId="2" applyNumberFormat="1" applyFont="1" applyFill="1" applyBorder="1" applyAlignment="1"/>
    <xf numFmtId="164" fontId="17" fillId="4" borderId="23" xfId="2" applyNumberFormat="1" applyFont="1" applyFill="1" applyBorder="1" applyAlignment="1"/>
    <xf numFmtId="164" fontId="17" fillId="4" borderId="24" xfId="1" applyNumberFormat="1" applyFont="1" applyFill="1" applyBorder="1" applyAlignment="1"/>
    <xf numFmtId="37" fontId="18" fillId="0" borderId="18" xfId="26" applyFont="1" applyBorder="1"/>
    <xf numFmtId="37" fontId="18" fillId="0" borderId="20" xfId="26" applyFont="1" applyBorder="1"/>
    <xf numFmtId="43" fontId="18" fillId="0" borderId="20" xfId="1" applyFont="1" applyFill="1" applyBorder="1"/>
    <xf numFmtId="37" fontId="18" fillId="0" borderId="16" xfId="26" quotePrefix="1" applyFont="1" applyBorder="1" applyAlignment="1">
      <alignment horizontal="left"/>
    </xf>
    <xf numFmtId="37" fontId="18" fillId="0" borderId="16" xfId="26" applyFont="1" applyBorder="1" applyAlignment="1">
      <alignment horizontal="left"/>
    </xf>
    <xf numFmtId="37" fontId="18" fillId="0" borderId="17" xfId="26" applyFont="1" applyBorder="1"/>
    <xf numFmtId="37" fontId="19" fillId="0" borderId="16" xfId="26" applyFont="1" applyBorder="1"/>
    <xf numFmtId="37" fontId="19" fillId="0" borderId="17" xfId="26" applyFont="1" applyBorder="1" applyAlignment="1">
      <alignment horizontal="center"/>
    </xf>
    <xf numFmtId="37" fontId="17" fillId="7" borderId="16" xfId="26" applyFont="1" applyFill="1" applyBorder="1"/>
    <xf numFmtId="37" fontId="17" fillId="7" borderId="21" xfId="26" applyFont="1" applyFill="1" applyBorder="1"/>
    <xf numFmtId="37" fontId="17" fillId="7" borderId="22" xfId="26" applyFont="1" applyFill="1" applyBorder="1"/>
    <xf numFmtId="37" fontId="17" fillId="7" borderId="23" xfId="26" applyFont="1" applyFill="1" applyBorder="1"/>
    <xf numFmtId="164" fontId="17" fillId="7" borderId="24" xfId="1" applyNumberFormat="1" applyFont="1" applyFill="1" applyBorder="1"/>
    <xf numFmtId="164" fontId="18" fillId="0" borderId="18" xfId="1" applyNumberFormat="1" applyFont="1" applyBorder="1"/>
    <xf numFmtId="164" fontId="18" fillId="0" borderId="18" xfId="1" applyNumberFormat="1" applyFont="1" applyFill="1" applyBorder="1"/>
    <xf numFmtId="164" fontId="19" fillId="0" borderId="18" xfId="1" applyNumberFormat="1" applyFont="1" applyBorder="1"/>
    <xf numFmtId="164" fontId="21" fillId="0" borderId="25" xfId="2" applyNumberFormat="1" applyFont="1" applyFill="1" applyBorder="1" applyAlignment="1">
      <alignment horizontal="right"/>
    </xf>
    <xf numFmtId="37" fontId="17" fillId="0" borderId="16" xfId="26" applyFont="1" applyBorder="1"/>
    <xf numFmtId="37" fontId="22" fillId="0" borderId="18" xfId="26" applyFont="1" applyBorder="1"/>
    <xf numFmtId="37" fontId="20" fillId="0" borderId="16" xfId="26" applyFont="1" applyBorder="1"/>
    <xf numFmtId="37" fontId="20" fillId="8" borderId="17" xfId="26" applyFont="1" applyFill="1" applyBorder="1" applyAlignment="1">
      <alignment horizontal="right"/>
    </xf>
    <xf numFmtId="37" fontId="23" fillId="8" borderId="26" xfId="0" applyNumberFormat="1" applyFont="1" applyFill="1" applyBorder="1"/>
    <xf numFmtId="37" fontId="23" fillId="8" borderId="27" xfId="0" applyNumberFormat="1" applyFont="1" applyFill="1" applyBorder="1"/>
    <xf numFmtId="37" fontId="23" fillId="8" borderId="28" xfId="0" applyNumberFormat="1" applyFont="1" applyFill="1" applyBorder="1"/>
    <xf numFmtId="164" fontId="23" fillId="8" borderId="29" xfId="1" applyNumberFormat="1" applyFont="1" applyFill="1" applyBorder="1"/>
    <xf numFmtId="37" fontId="2" fillId="0" borderId="18" xfId="0" applyNumberFormat="1" applyFont="1" applyBorder="1"/>
    <xf numFmtId="37" fontId="2" fillId="0" borderId="16" xfId="0" applyNumberFormat="1" applyFont="1" applyBorder="1"/>
    <xf numFmtId="37" fontId="2" fillId="0" borderId="20" xfId="0" applyNumberFormat="1" applyFont="1" applyBorder="1"/>
    <xf numFmtId="164" fontId="2" fillId="0" borderId="17" xfId="1" applyNumberFormat="1" applyFont="1" applyBorder="1"/>
    <xf numFmtId="37" fontId="24" fillId="7" borderId="18" xfId="0" applyNumberFormat="1" applyFont="1" applyFill="1" applyBorder="1"/>
    <xf numFmtId="37" fontId="24" fillId="7" borderId="16" xfId="0" applyNumberFormat="1" applyFont="1" applyFill="1" applyBorder="1"/>
    <xf numFmtId="37" fontId="24" fillId="7" borderId="20" xfId="0" applyNumberFormat="1" applyFont="1" applyFill="1" applyBorder="1"/>
    <xf numFmtId="164" fontId="24" fillId="7" borderId="17" xfId="1" applyNumberFormat="1" applyFont="1" applyFill="1" applyBorder="1"/>
    <xf numFmtId="3" fontId="2" fillId="0" borderId="18" xfId="0" applyNumberFormat="1" applyFont="1" applyBorder="1"/>
    <xf numFmtId="3" fontId="2" fillId="0" borderId="16" xfId="0" applyNumberFormat="1" applyFont="1" applyBorder="1"/>
    <xf numFmtId="3" fontId="2" fillId="0" borderId="20" xfId="0" applyNumberFormat="1" applyFont="1" applyBorder="1"/>
    <xf numFmtId="9" fontId="2" fillId="0" borderId="15" xfId="0" applyNumberFormat="1" applyFont="1" applyBorder="1"/>
    <xf numFmtId="9" fontId="2" fillId="0" borderId="13" xfId="0" applyNumberFormat="1" applyFont="1" applyBorder="1"/>
    <xf numFmtId="9" fontId="2" fillId="0" borderId="30" xfId="0" applyNumberFormat="1" applyFont="1" applyBorder="1"/>
    <xf numFmtId="164" fontId="2" fillId="0" borderId="14" xfId="1" applyNumberFormat="1" applyFont="1" applyBorder="1"/>
    <xf numFmtId="0" fontId="2" fillId="0" borderId="18" xfId="0" applyFont="1" applyBorder="1"/>
    <xf numFmtId="0" fontId="2" fillId="0" borderId="16" xfId="0" applyFont="1" applyBorder="1"/>
    <xf numFmtId="0" fontId="2" fillId="0" borderId="20" xfId="0" applyFont="1" applyBorder="1"/>
    <xf numFmtId="164" fontId="24" fillId="0" borderId="17" xfId="1" applyNumberFormat="1" applyFont="1" applyBorder="1"/>
    <xf numFmtId="37" fontId="18" fillId="0" borderId="17" xfId="26" applyFont="1" applyBorder="1" applyAlignment="1">
      <alignment horizontal="right"/>
    </xf>
    <xf numFmtId="37" fontId="17" fillId="0" borderId="13" xfId="26" applyFont="1" applyBorder="1"/>
    <xf numFmtId="37" fontId="18" fillId="0" borderId="14" xfId="26" applyFont="1" applyBorder="1" applyAlignment="1">
      <alignment horizontal="right"/>
    </xf>
    <xf numFmtId="37" fontId="2" fillId="0" borderId="15" xfId="0" applyNumberFormat="1" applyFont="1" applyBorder="1"/>
    <xf numFmtId="37" fontId="2" fillId="0" borderId="13" xfId="0" applyNumberFormat="1" applyFont="1" applyBorder="1"/>
    <xf numFmtId="37" fontId="2" fillId="0" borderId="30" xfId="0" applyNumberFormat="1" applyFont="1" applyBorder="1"/>
    <xf numFmtId="164" fontId="18" fillId="0" borderId="0" xfId="1" applyNumberFormat="1" applyFont="1"/>
    <xf numFmtId="37" fontId="20" fillId="0" borderId="0" xfId="26" applyFont="1"/>
    <xf numFmtId="37" fontId="20" fillId="8" borderId="11" xfId="26" applyFont="1" applyFill="1" applyBorder="1" applyAlignment="1">
      <alignment horizontal="right"/>
    </xf>
    <xf numFmtId="164" fontId="23" fillId="5" borderId="12" xfId="0" applyNumberFormat="1" applyFont="1" applyFill="1" applyBorder="1"/>
    <xf numFmtId="37" fontId="23" fillId="5" borderId="12" xfId="0" applyNumberFormat="1" applyFont="1" applyFill="1" applyBorder="1"/>
    <xf numFmtId="37" fontId="23" fillId="5" borderId="10" xfId="0" applyNumberFormat="1" applyFont="1" applyFill="1" applyBorder="1"/>
    <xf numFmtId="37" fontId="23" fillId="5" borderId="31" xfId="0" applyNumberFormat="1" applyFont="1" applyFill="1" applyBorder="1"/>
    <xf numFmtId="164" fontId="24" fillId="8" borderId="11" xfId="1" applyNumberFormat="1" applyFont="1" applyFill="1" applyBorder="1"/>
    <xf numFmtId="37" fontId="20" fillId="8" borderId="14" xfId="26" quotePrefix="1" applyFont="1" applyFill="1" applyBorder="1" applyAlignment="1">
      <alignment horizontal="right"/>
    </xf>
    <xf numFmtId="37" fontId="24" fillId="8" borderId="15" xfId="0" applyNumberFormat="1" applyFont="1" applyFill="1" applyBorder="1"/>
    <xf numFmtId="37" fontId="24" fillId="8" borderId="13" xfId="0" applyNumberFormat="1" applyFont="1" applyFill="1" applyBorder="1"/>
    <xf numFmtId="37" fontId="24" fillId="8" borderId="30" xfId="0" applyNumberFormat="1" applyFont="1" applyFill="1" applyBorder="1"/>
    <xf numFmtId="164" fontId="24" fillId="8" borderId="14" xfId="1" applyNumberFormat="1" applyFont="1" applyFill="1" applyBorder="1"/>
    <xf numFmtId="37" fontId="20" fillId="8" borderId="24" xfId="26" applyFont="1" applyFill="1" applyBorder="1" applyAlignment="1">
      <alignment horizontal="right"/>
    </xf>
    <xf numFmtId="37" fontId="24" fillId="8" borderId="26" xfId="0" applyNumberFormat="1" applyFont="1" applyFill="1" applyBorder="1"/>
    <xf numFmtId="37" fontId="24" fillId="8" borderId="27" xfId="0" applyNumberFormat="1" applyFont="1" applyFill="1" applyBorder="1"/>
    <xf numFmtId="37" fontId="24" fillId="8" borderId="32" xfId="0" applyNumberFormat="1" applyFont="1" applyFill="1" applyBorder="1"/>
    <xf numFmtId="164" fontId="24" fillId="8" borderId="29" xfId="1" applyNumberFormat="1" applyFont="1" applyFill="1" applyBorder="1"/>
    <xf numFmtId="43" fontId="18" fillId="0" borderId="0" xfId="2" applyFont="1"/>
    <xf numFmtId="43" fontId="0" fillId="0" borderId="0" xfId="0" applyNumberFormat="1"/>
    <xf numFmtId="43" fontId="24" fillId="0" borderId="0" xfId="0" applyNumberFormat="1" applyFont="1"/>
    <xf numFmtId="43" fontId="0" fillId="9" borderId="0" xfId="0" applyNumberFormat="1" applyFill="1"/>
    <xf numFmtId="43" fontId="27" fillId="0" borderId="0" xfId="0" applyNumberFormat="1" applyFont="1"/>
    <xf numFmtId="0" fontId="16" fillId="10" borderId="0" xfId="0" applyFont="1" applyFill="1" applyAlignment="1">
      <alignment horizontal="center"/>
    </xf>
    <xf numFmtId="0" fontId="16" fillId="10" borderId="0" xfId="0" applyFont="1" applyFill="1" applyAlignment="1">
      <alignment horizontal="center" vertical="center" wrapText="1"/>
    </xf>
    <xf numFmtId="0" fontId="16" fillId="10" borderId="0" xfId="0" applyFont="1" applyFill="1" applyAlignment="1">
      <alignment horizontal="center" vertical="center"/>
    </xf>
    <xf numFmtId="0" fontId="16" fillId="10" borderId="0" xfId="0" quotePrefix="1" applyFont="1" applyFill="1" applyAlignment="1">
      <alignment horizontal="center"/>
    </xf>
    <xf numFmtId="0" fontId="16" fillId="10" borderId="0" xfId="0" quotePrefix="1" applyFont="1" applyFill="1" applyAlignment="1">
      <alignment horizontal="center" vertical="center"/>
    </xf>
    <xf numFmtId="0" fontId="0" fillId="5" borderId="0" xfId="0" applyFill="1"/>
    <xf numFmtId="17" fontId="0" fillId="0" borderId="0" xfId="0" applyNumberFormat="1"/>
    <xf numFmtId="44" fontId="0" fillId="0" borderId="0" xfId="7" applyFont="1" applyBorder="1"/>
    <xf numFmtId="165" fontId="0" fillId="0" borderId="0" xfId="7" applyNumberFormat="1" applyFont="1" applyBorder="1"/>
    <xf numFmtId="44" fontId="18" fillId="0" borderId="0" xfId="7" applyFont="1" applyFill="1" applyBorder="1"/>
    <xf numFmtId="165" fontId="18" fillId="0" borderId="0" xfId="7" applyNumberFormat="1" applyFont="1" applyFill="1" applyBorder="1"/>
    <xf numFmtId="165" fontId="0" fillId="0" borderId="0" xfId="0" applyNumberFormat="1"/>
    <xf numFmtId="37" fontId="18" fillId="0" borderId="0" xfId="0" applyNumberFormat="1" applyFont="1"/>
    <xf numFmtId="168" fontId="0" fillId="0" borderId="0" xfId="0" applyNumberFormat="1"/>
    <xf numFmtId="165" fontId="0" fillId="0" borderId="0" xfId="7" applyNumberFormat="1" applyFont="1" applyFill="1" applyBorder="1"/>
    <xf numFmtId="44" fontId="0" fillId="0" borderId="0" xfId="7" applyFont="1" applyFill="1" applyBorder="1"/>
    <xf numFmtId="165" fontId="18" fillId="0" borderId="0" xfId="7" applyNumberFormat="1" applyFont="1" applyFill="1"/>
    <xf numFmtId="165" fontId="0" fillId="0" borderId="0" xfId="7" applyNumberFormat="1" applyFont="1" applyFill="1"/>
    <xf numFmtId="44" fontId="0" fillId="0" borderId="0" xfId="7" applyFont="1" applyFill="1"/>
    <xf numFmtId="165" fontId="29" fillId="5" borderId="0" xfId="7" applyNumberFormat="1" applyFont="1" applyFill="1"/>
    <xf numFmtId="165" fontId="0" fillId="0" borderId="0" xfId="7" applyNumberFormat="1" applyFont="1"/>
    <xf numFmtId="44" fontId="0" fillId="0" borderId="0" xfId="7" applyFont="1"/>
    <xf numFmtId="37" fontId="29" fillId="5" borderId="0" xfId="0" applyNumberFormat="1" applyFont="1" applyFill="1"/>
    <xf numFmtId="0" fontId="19" fillId="0" borderId="0" xfId="0" applyFont="1"/>
    <xf numFmtId="0" fontId="0" fillId="0" borderId="15" xfId="0" applyBorder="1"/>
    <xf numFmtId="0" fontId="0" fillId="0" borderId="14" xfId="0" applyBorder="1" applyAlignment="1">
      <alignment horizontal="center"/>
    </xf>
    <xf numFmtId="43" fontId="29" fillId="0" borderId="15" xfId="1" applyFont="1" applyBorder="1" applyAlignment="1">
      <alignment horizontal="center"/>
    </xf>
    <xf numFmtId="165" fontId="0" fillId="0" borderId="36" xfId="0" applyNumberFormat="1" applyBorder="1"/>
    <xf numFmtId="0" fontId="0" fillId="0" borderId="36" xfId="0" applyBorder="1"/>
    <xf numFmtId="0" fontId="0" fillId="0" borderId="35" xfId="0" applyBorder="1" applyAlignment="1">
      <alignment horizontal="center"/>
    </xf>
    <xf numFmtId="43" fontId="29" fillId="0" borderId="14" xfId="1" applyFont="1" applyBorder="1" applyAlignment="1">
      <alignment horizontal="center"/>
    </xf>
    <xf numFmtId="43" fontId="0" fillId="0" borderId="0" xfId="1" applyFont="1" applyFill="1"/>
    <xf numFmtId="0" fontId="24" fillId="0" borderId="0" xfId="0" applyFont="1" applyAlignment="1">
      <alignment horizontal="center"/>
    </xf>
    <xf numFmtId="43" fontId="0" fillId="13" borderId="0" xfId="0" applyNumberFormat="1" applyFill="1"/>
    <xf numFmtId="43" fontId="24" fillId="0" borderId="0" xfId="1" applyFont="1"/>
    <xf numFmtId="43" fontId="0" fillId="4" borderId="0" xfId="1" applyFont="1" applyFill="1"/>
    <xf numFmtId="43" fontId="24" fillId="4" borderId="0" xfId="0" applyNumberFormat="1" applyFont="1" applyFill="1"/>
    <xf numFmtId="43" fontId="0" fillId="10" borderId="0" xfId="1" applyFont="1" applyFill="1"/>
    <xf numFmtId="0" fontId="3" fillId="0" borderId="6" xfId="0" quotePrefix="1" applyFont="1" applyBorder="1" applyAlignment="1">
      <alignment horizontal="center"/>
    </xf>
    <xf numFmtId="0" fontId="22" fillId="5" borderId="33" xfId="0" applyFont="1" applyFill="1" applyBorder="1" applyAlignment="1">
      <alignment horizontal="center"/>
    </xf>
    <xf numFmtId="0" fontId="22" fillId="5" borderId="34" xfId="0" applyFont="1" applyFill="1" applyBorder="1" applyAlignment="1">
      <alignment horizontal="center"/>
    </xf>
    <xf numFmtId="0" fontId="22" fillId="5" borderId="35" xfId="0" applyFont="1" applyFill="1" applyBorder="1" applyAlignment="1">
      <alignment horizontal="center"/>
    </xf>
    <xf numFmtId="0" fontId="16" fillId="12" borderId="33" xfId="0" applyFont="1" applyFill="1" applyBorder="1" applyAlignment="1">
      <alignment horizontal="center"/>
    </xf>
    <xf numFmtId="0" fontId="16" fillId="12" borderId="34" xfId="0" applyFont="1" applyFill="1" applyBorder="1" applyAlignment="1">
      <alignment horizontal="center"/>
    </xf>
    <xf numFmtId="0" fontId="16" fillId="12" borderId="35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16" fillId="9" borderId="0" xfId="0" applyFont="1" applyFill="1" applyAlignment="1">
      <alignment horizontal="center" wrapText="1"/>
    </xf>
    <xf numFmtId="0" fontId="16" fillId="9" borderId="0" xfId="0" quotePrefix="1" applyFont="1" applyFill="1" applyAlignment="1">
      <alignment horizontal="center" wrapText="1"/>
    </xf>
    <xf numFmtId="0" fontId="16" fillId="11" borderId="0" xfId="0" applyFont="1" applyFill="1" applyAlignment="1">
      <alignment horizontal="center" wrapText="1"/>
    </xf>
    <xf numFmtId="0" fontId="16" fillId="11" borderId="0" xfId="0" quotePrefix="1" applyFont="1" applyFill="1" applyAlignment="1">
      <alignment horizontal="center" wrapText="1"/>
    </xf>
  </cellXfs>
  <cellStyles count="38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4" xfId="5" xr:uid="{00000000-0005-0000-0000-000004000000}"/>
    <cellStyle name="Comma 5" xfId="37" xr:uid="{4AC78880-BA4A-4368-8C83-20B4D1041DC9}"/>
    <cellStyle name="Comma0" xfId="6" xr:uid="{00000000-0005-0000-0000-000005000000}"/>
    <cellStyle name="Currency" xfId="7" builtinId="4"/>
    <cellStyle name="Currency 2" xfId="8" xr:uid="{00000000-0005-0000-0000-000007000000}"/>
    <cellStyle name="Currency 3" xfId="9" xr:uid="{00000000-0005-0000-0000-000008000000}"/>
    <cellStyle name="Currency0" xfId="10" xr:uid="{00000000-0005-0000-0000-000009000000}"/>
    <cellStyle name="Currency0 2" xfId="11" xr:uid="{00000000-0005-0000-0000-00000A000000}"/>
    <cellStyle name="Date" xfId="12" xr:uid="{00000000-0005-0000-0000-00000B000000}"/>
    <cellStyle name="Date 2" xfId="13" xr:uid="{00000000-0005-0000-0000-00000C000000}"/>
    <cellStyle name="Fixed" xfId="14" xr:uid="{00000000-0005-0000-0000-00000D000000}"/>
    <cellStyle name="Heading 1 2" xfId="15" xr:uid="{00000000-0005-0000-0000-00000E000000}"/>
    <cellStyle name="Heading 1 3" xfId="16" xr:uid="{00000000-0005-0000-0000-00000F000000}"/>
    <cellStyle name="Heading 2 2" xfId="17" xr:uid="{00000000-0005-0000-0000-000010000000}"/>
    <cellStyle name="Heading 2 3" xfId="18" xr:uid="{00000000-0005-0000-0000-000011000000}"/>
    <cellStyle name="Normal" xfId="0" builtinId="0"/>
    <cellStyle name="Normal 2" xfId="19" xr:uid="{00000000-0005-0000-0000-000013000000}"/>
    <cellStyle name="Normal 2 2" xfId="20" xr:uid="{00000000-0005-0000-0000-000014000000}"/>
    <cellStyle name="Normal 2 3" xfId="21" xr:uid="{00000000-0005-0000-0000-000015000000}"/>
    <cellStyle name="Normal 2 4" xfId="22" xr:uid="{00000000-0005-0000-0000-000016000000}"/>
    <cellStyle name="Normal 3" xfId="23" xr:uid="{00000000-0005-0000-0000-000017000000}"/>
    <cellStyle name="Normal 4" xfId="24" xr:uid="{00000000-0005-0000-0000-000018000000}"/>
    <cellStyle name="Normal 5" xfId="25" xr:uid="{00000000-0005-0000-0000-000019000000}"/>
    <cellStyle name="Normal 6" xfId="26" xr:uid="{00000000-0005-0000-0000-00001A000000}"/>
    <cellStyle name="Normal 7" xfId="36" xr:uid="{ACDE38A4-1E06-48A5-AC95-520867010505}"/>
    <cellStyle name="Normal_Sheet1" xfId="27" xr:uid="{00000000-0005-0000-0000-00001B000000}"/>
    <cellStyle name="Percent 2" xfId="28" xr:uid="{00000000-0005-0000-0000-00001C000000}"/>
    <cellStyle name="Percent 3" xfId="29" xr:uid="{00000000-0005-0000-0000-00001D000000}"/>
    <cellStyle name="Percent 4" xfId="30" xr:uid="{00000000-0005-0000-0000-00001E000000}"/>
    <cellStyle name="SAPDataCell" xfId="31" xr:uid="{00000000-0005-0000-0000-00001F000000}"/>
    <cellStyle name="SAPDimensionCell" xfId="32" xr:uid="{00000000-0005-0000-0000-000020000000}"/>
    <cellStyle name="SAPMemberCell" xfId="33" xr:uid="{00000000-0005-0000-0000-000021000000}"/>
    <cellStyle name="Total 2" xfId="34" xr:uid="{00000000-0005-0000-0000-000022000000}"/>
    <cellStyle name="Total 3" xfId="35" xr:uid="{00000000-0005-0000-0000-000023000000}"/>
  </cellStyles>
  <dxfs count="2"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</dxfs>
  <tableStyles count="1" defaultTableStyle="TableStyleMedium2" defaultPivotStyle="PivotStyleLight16">
    <tableStyle name="Invisible" pivot="0" table="0" count="0" xr9:uid="{0A6A33B6-2FDF-42B4-8EAC-F9025FBAEEF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95</xdr:row>
      <xdr:rowOff>152400</xdr:rowOff>
    </xdr:from>
    <xdr:to>
      <xdr:col>7</xdr:col>
      <xdr:colOff>1355279</xdr:colOff>
      <xdr:row>113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8AA57C-2E57-85D1-089D-9D7448456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0" y="15535275"/>
          <a:ext cx="3584129" cy="2809875"/>
        </a:xfrm>
        <a:prstGeom prst="rect">
          <a:avLst/>
        </a:prstGeom>
      </xdr:spPr>
    </xdr:pic>
    <xdr:clientData/>
  </xdr:twoCellAnchor>
  <xdr:twoCellAnchor editAs="oneCell">
    <xdr:from>
      <xdr:col>4</xdr:col>
      <xdr:colOff>542925</xdr:colOff>
      <xdr:row>114</xdr:row>
      <xdr:rowOff>28575</xdr:rowOff>
    </xdr:from>
    <xdr:to>
      <xdr:col>7</xdr:col>
      <xdr:colOff>2774492</xdr:colOff>
      <xdr:row>134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A4C512-F849-7E44-6FD2-C45080DEE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9900" y="18488025"/>
          <a:ext cx="4965242" cy="3248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44</xdr:row>
      <xdr:rowOff>76200</xdr:rowOff>
    </xdr:from>
    <xdr:to>
      <xdr:col>2</xdr:col>
      <xdr:colOff>850454</xdr:colOff>
      <xdr:row>61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E456AA-BFE6-4001-9209-D373EC6F9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" y="7200900"/>
          <a:ext cx="3584129" cy="2809875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66</xdr:row>
      <xdr:rowOff>123826</xdr:rowOff>
    </xdr:from>
    <xdr:to>
      <xdr:col>6</xdr:col>
      <xdr:colOff>744078</xdr:colOff>
      <xdr:row>91</xdr:row>
      <xdr:rowOff>95251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18AF19-D23E-E18C-A60A-2593E15C9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1525" y="10810876"/>
          <a:ext cx="7249653" cy="4019550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93</xdr:row>
      <xdr:rowOff>0</xdr:rowOff>
    </xdr:from>
    <xdr:to>
      <xdr:col>3</xdr:col>
      <xdr:colOff>610760</xdr:colOff>
      <xdr:row>117</xdr:row>
      <xdr:rowOff>66675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B3019C2-DC8D-A901-1D3D-B413619AD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0" y="15059025"/>
          <a:ext cx="4944635" cy="3952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EG_ACCT\SURV\ACTUAL\2023%20S.R\12%20December\12.23%20BoT%20FINAL%20(1-29-2024).xlsx" TargetMode="External"/><Relationship Id="rId1" Type="http://schemas.openxmlformats.org/officeDocument/2006/relationships/externalLinkPath" Target="file:///S:\REG_ACCT\SURV\ACTUAL\2023%20S.R\12%20December\12.23%20BoT%20FINAL%20(1-29-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TUS"/>
      <sheetName val="Inputs - V2"/>
      <sheetName val="A"/>
      <sheetName val="B"/>
      <sheetName val="C"/>
      <sheetName val="C2"/>
      <sheetName val="D"/>
      <sheetName val="D1"/>
      <sheetName val="E"/>
      <sheetName val="EQ"/>
      <sheetName val="F"/>
      <sheetName val="G"/>
      <sheetName val="G2"/>
      <sheetName val="I"/>
      <sheetName val="H"/>
      <sheetName val="J"/>
      <sheetName val="K"/>
      <sheetName val="K3"/>
      <sheetName val="K1"/>
      <sheetName val="K2"/>
      <sheetName val="L"/>
      <sheetName val="L New"/>
      <sheetName val="M"/>
      <sheetName val="MC"/>
      <sheetName val="N"/>
      <sheetName val="O"/>
      <sheetName val="P"/>
      <sheetName val="P.1"/>
      <sheetName val="P.2"/>
      <sheetName val="P.3"/>
      <sheetName val="P New"/>
      <sheetName val="Q"/>
      <sheetName val="R"/>
      <sheetName val="S"/>
      <sheetName val="S.1"/>
      <sheetName val="T"/>
      <sheetName val="T2"/>
      <sheetName val="T2.1"/>
      <sheetName val="T2.2"/>
      <sheetName val="U"/>
      <sheetName val="U.2"/>
      <sheetName val="V"/>
      <sheetName val="V.1"/>
      <sheetName val="W"/>
      <sheetName val="W.2"/>
      <sheetName val="X"/>
      <sheetName val="Y"/>
      <sheetName val="Z"/>
      <sheetName val="2022 SOP"/>
      <sheetName val="2023 SOP"/>
      <sheetName val="Income Tax Recon"/>
      <sheetName val="ITC"/>
      <sheetName val="2022 FERC TB"/>
      <sheetName val="2022 Act TB"/>
      <sheetName val="2023 Act TB"/>
      <sheetName val="2023 FERC TB"/>
      <sheetName val="2021 FERC TB"/>
      <sheetName val="2021 Act T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53">
          <cell r="N253">
            <v>-25000</v>
          </cell>
        </row>
        <row r="259">
          <cell r="N259">
            <v>-956</v>
          </cell>
          <cell r="O259">
            <v>10430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">
          <cell r="C1" t="str">
            <v>ACTUAL</v>
          </cell>
          <cell r="D1" t="str">
            <v>ACTUAL</v>
          </cell>
          <cell r="E1" t="str">
            <v>ACTUAL</v>
          </cell>
          <cell r="F1" t="str">
            <v>ACTUAL</v>
          </cell>
          <cell r="G1" t="str">
            <v>ACTUAL</v>
          </cell>
          <cell r="H1" t="str">
            <v>ACTUAL</v>
          </cell>
          <cell r="I1" t="str">
            <v>ACTUAL</v>
          </cell>
          <cell r="J1" t="str">
            <v>ACTUAL</v>
          </cell>
          <cell r="K1" t="str">
            <v>ACTUAL</v>
          </cell>
          <cell r="L1" t="str">
            <v>ACTUAL</v>
          </cell>
          <cell r="M1" t="str">
            <v>ACTUAL</v>
          </cell>
          <cell r="N1" t="str">
            <v>ACTUAL</v>
          </cell>
        </row>
        <row r="2">
          <cell r="A2" t="str">
            <v>ACCOUNT ID</v>
          </cell>
          <cell r="B2" t="str">
            <v>ACCOUNT DESCRIPTION</v>
          </cell>
          <cell r="C2" t="str">
            <v>2023 JAN</v>
          </cell>
          <cell r="D2" t="str">
            <v>2023 FEB</v>
          </cell>
          <cell r="E2" t="str">
            <v>2023 MAR</v>
          </cell>
          <cell r="F2" t="str">
            <v>2023 APR</v>
          </cell>
          <cell r="G2" t="str">
            <v>2023 MAY</v>
          </cell>
          <cell r="H2" t="str">
            <v>2023 JUN</v>
          </cell>
          <cell r="I2" t="str">
            <v>2023 JUL</v>
          </cell>
          <cell r="J2" t="str">
            <v>2023 AUG</v>
          </cell>
          <cell r="K2" t="str">
            <v>2023 SEP</v>
          </cell>
          <cell r="L2" t="str">
            <v>2023 OCT</v>
          </cell>
          <cell r="M2" t="str">
            <v>2023 NOV</v>
          </cell>
          <cell r="N2" t="str">
            <v>2023 DEC</v>
          </cell>
        </row>
        <row r="3">
          <cell r="A3" t="str">
            <v>1010000</v>
          </cell>
          <cell r="B3" t="str">
            <v>Utility Plant in Service</v>
          </cell>
          <cell r="C3">
            <v>10051217021.440001</v>
          </cell>
          <cell r="D3">
            <v>10059089037.889999</v>
          </cell>
          <cell r="E3">
            <v>10085877637.4</v>
          </cell>
          <cell r="F3">
            <v>10107781525.780001</v>
          </cell>
          <cell r="G3">
            <v>10117136077.450001</v>
          </cell>
          <cell r="H3">
            <v>10177335824.93</v>
          </cell>
          <cell r="I3">
            <v>10186923941.219999</v>
          </cell>
          <cell r="J3">
            <v>10226671445.120001</v>
          </cell>
          <cell r="K3">
            <v>10276653729.27</v>
          </cell>
          <cell r="L3">
            <v>10317435622.68</v>
          </cell>
          <cell r="M3">
            <v>10365026128.49</v>
          </cell>
          <cell r="N3">
            <v>10414173451.530001</v>
          </cell>
        </row>
        <row r="4">
          <cell r="A4" t="str">
            <v>1010001</v>
          </cell>
          <cell r="B4" t="str">
            <v>Utility Plant in Service (PP Only)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1010002</v>
          </cell>
          <cell r="B5" t="str">
            <v>Utility Plant in Service (PP Only)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 t="str">
            <v>1010003</v>
          </cell>
          <cell r="B6" t="str">
            <v>Utility Plant in Service (PP Only)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1010004</v>
          </cell>
          <cell r="B7" t="str">
            <v>Utility Plant in Service (PP Only)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1010200</v>
          </cell>
          <cell r="B8" t="str">
            <v>Service Company Property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1010900</v>
          </cell>
          <cell r="B9" t="str">
            <v>Plant Purchase Accounting Adjustment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1011000</v>
          </cell>
          <cell r="B10" t="str">
            <v>Property Under Capital Leases</v>
          </cell>
          <cell r="C10">
            <v>2837442.54</v>
          </cell>
          <cell r="D10">
            <v>2799616.21</v>
          </cell>
          <cell r="E10">
            <v>3820458.97</v>
          </cell>
          <cell r="F10">
            <v>3782632.64</v>
          </cell>
          <cell r="G10">
            <v>3744806.31</v>
          </cell>
          <cell r="H10">
            <v>3706979.99</v>
          </cell>
          <cell r="I10">
            <v>3669153.66</v>
          </cell>
          <cell r="J10">
            <v>3631327.33</v>
          </cell>
          <cell r="K10">
            <v>3593501.01</v>
          </cell>
          <cell r="L10">
            <v>3555674.68</v>
          </cell>
          <cell r="M10">
            <v>3517848.35</v>
          </cell>
          <cell r="N10">
            <v>3480022.03</v>
          </cell>
        </row>
        <row r="11">
          <cell r="A11" t="str">
            <v>1011200</v>
          </cell>
          <cell r="B11" t="str">
            <v>ROUS_OPT_LEASES</v>
          </cell>
          <cell r="C11">
            <v>22506781.43</v>
          </cell>
          <cell r="D11">
            <v>22499850.219999999</v>
          </cell>
          <cell r="E11">
            <v>22082859.190000001</v>
          </cell>
          <cell r="F11">
            <v>22075878.75</v>
          </cell>
          <cell r="G11">
            <v>22068873.57</v>
          </cell>
          <cell r="H11">
            <v>21637768.66</v>
          </cell>
          <cell r="I11">
            <v>21630713.710000001</v>
          </cell>
          <cell r="J11">
            <v>21623630.579999998</v>
          </cell>
          <cell r="K11">
            <v>21188366.460000001</v>
          </cell>
          <cell r="L11">
            <v>21181226.66</v>
          </cell>
          <cell r="M11">
            <v>21174058.370000001</v>
          </cell>
          <cell r="N11">
            <v>20734592.399999999</v>
          </cell>
        </row>
        <row r="12">
          <cell r="A12" t="str">
            <v>1020000</v>
          </cell>
          <cell r="B12" t="str">
            <v>Plant Purchased or Sold</v>
          </cell>
          <cell r="C12">
            <v>218909.87</v>
          </cell>
          <cell r="D12">
            <v>225416.4</v>
          </cell>
          <cell r="E12">
            <v>226444.67</v>
          </cell>
          <cell r="F12">
            <v>229844.67</v>
          </cell>
          <cell r="G12">
            <v>232006.62</v>
          </cell>
          <cell r="H12">
            <v>232231.49</v>
          </cell>
          <cell r="I12">
            <v>88339.63</v>
          </cell>
          <cell r="J12">
            <v>395935.06</v>
          </cell>
          <cell r="K12">
            <v>369064.18</v>
          </cell>
          <cell r="L12">
            <v>369064.18</v>
          </cell>
          <cell r="M12">
            <v>372248.24</v>
          </cell>
          <cell r="N12">
            <v>411071.06</v>
          </cell>
        </row>
        <row r="13">
          <cell r="A13" t="str">
            <v>1030000</v>
          </cell>
          <cell r="B13" t="str">
            <v>Experimental Plant Unclassified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1031000</v>
          </cell>
          <cell r="B14" t="str">
            <v>Plant in Process of Reclassification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1040000</v>
          </cell>
          <cell r="B15" t="str">
            <v>Plant Leased to Others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1040001</v>
          </cell>
          <cell r="B16" t="str">
            <v>Plant Leased to Others - GAAP adj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1050000</v>
          </cell>
          <cell r="B17" t="str">
            <v>Plant Held for Future Use</v>
          </cell>
          <cell r="C17">
            <v>54570735.409999996</v>
          </cell>
          <cell r="D17">
            <v>54570997.909999996</v>
          </cell>
          <cell r="E17">
            <v>54570735.409999996</v>
          </cell>
          <cell r="F17">
            <v>54570735.409999996</v>
          </cell>
          <cell r="G17">
            <v>54570735.409999996</v>
          </cell>
          <cell r="H17">
            <v>54570735.409999996</v>
          </cell>
          <cell r="I17">
            <v>54570735.409999996</v>
          </cell>
          <cell r="J17">
            <v>58127610.409999996</v>
          </cell>
          <cell r="K17">
            <v>58127610.409999996</v>
          </cell>
          <cell r="L17">
            <v>58127610.409999996</v>
          </cell>
          <cell r="M17">
            <v>58127610.409999996</v>
          </cell>
          <cell r="N17">
            <v>58127610.409999996</v>
          </cell>
        </row>
        <row r="18">
          <cell r="A18" t="str">
            <v>1051000</v>
          </cell>
          <cell r="B18" t="str">
            <v>Production Properties Held for Future Use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1060000</v>
          </cell>
          <cell r="B19" t="str">
            <v>Completed Construction not Classified</v>
          </cell>
          <cell r="D19">
            <v>1599543352.5</v>
          </cell>
          <cell r="E19">
            <v>1618439059.98</v>
          </cell>
          <cell r="F19">
            <v>1626997509.5799999</v>
          </cell>
          <cell r="G19">
            <v>1639420478.3800001</v>
          </cell>
          <cell r="H19">
            <v>1625123264.3800001</v>
          </cell>
          <cell r="I19">
            <v>1649061418.8299999</v>
          </cell>
          <cell r="J19">
            <v>1675384633.24</v>
          </cell>
          <cell r="K19">
            <v>1659350763</v>
          </cell>
          <cell r="L19">
            <v>1675422473.1199999</v>
          </cell>
          <cell r="M19">
            <v>1649571094.9000001</v>
          </cell>
          <cell r="N19">
            <v>2078381704.5999999</v>
          </cell>
        </row>
        <row r="20">
          <cell r="A20" t="str">
            <v>1070000</v>
          </cell>
          <cell r="B20" t="str">
            <v>Construction Work in Progress</v>
          </cell>
          <cell r="C20">
            <v>922778122.98000002</v>
          </cell>
          <cell r="D20">
            <v>925379876.38999999</v>
          </cell>
          <cell r="E20">
            <v>949370617.48000002</v>
          </cell>
          <cell r="F20">
            <v>1002657647.66</v>
          </cell>
          <cell r="G20">
            <v>1079336505.8699999</v>
          </cell>
          <cell r="H20">
            <v>1123863394.21</v>
          </cell>
          <cell r="I20">
            <v>1186787043.3099999</v>
          </cell>
          <cell r="J20">
            <v>1221328634.6800001</v>
          </cell>
          <cell r="K20">
            <v>1264523215.3900001</v>
          </cell>
          <cell r="L20">
            <v>1274279141.9100001</v>
          </cell>
          <cell r="M20">
            <v>1346699933.4300001</v>
          </cell>
          <cell r="N20">
            <v>1093242214.55</v>
          </cell>
        </row>
        <row r="21">
          <cell r="A21" t="str">
            <v>1080000</v>
          </cell>
          <cell r="B21" t="str">
            <v>Accumulated Provision for Depreciation</v>
          </cell>
          <cell r="C21">
            <v>-3408575909.1999998</v>
          </cell>
          <cell r="D21">
            <v>-3424598122.1100001</v>
          </cell>
          <cell r="E21">
            <v>-3421397035.98</v>
          </cell>
          <cell r="F21">
            <v>-3447500669.6799998</v>
          </cell>
          <cell r="G21">
            <v>-3471351169.3899999</v>
          </cell>
          <cell r="H21">
            <v>-3493947251.21</v>
          </cell>
          <cell r="I21">
            <v>-3521931377.48</v>
          </cell>
          <cell r="J21">
            <v>-3544539748.8099999</v>
          </cell>
          <cell r="K21">
            <v>-3566514420.3699999</v>
          </cell>
          <cell r="L21">
            <v>-3581178318.3699999</v>
          </cell>
          <cell r="M21">
            <v>-3603520984.3400002</v>
          </cell>
          <cell r="N21">
            <v>-3619145155.77</v>
          </cell>
        </row>
        <row r="22">
          <cell r="A22" t="str">
            <v>1080001</v>
          </cell>
          <cell r="B22" t="str">
            <v>Retirement Work in Progress</v>
          </cell>
          <cell r="C22">
            <v>70081798.709999993</v>
          </cell>
          <cell r="D22">
            <v>68686003.689999998</v>
          </cell>
          <cell r="E22">
            <v>68388903.659999996</v>
          </cell>
          <cell r="F22">
            <v>75356826.019999996</v>
          </cell>
          <cell r="G22">
            <v>78036052.930000007</v>
          </cell>
          <cell r="H22">
            <v>77130935.579999998</v>
          </cell>
          <cell r="I22">
            <v>79301756.569999993</v>
          </cell>
          <cell r="J22">
            <v>83001238.730000004</v>
          </cell>
          <cell r="K22">
            <v>78581092.670000002</v>
          </cell>
          <cell r="L22">
            <v>78639373.75</v>
          </cell>
          <cell r="M22">
            <v>81565389.819999993</v>
          </cell>
          <cell r="N22">
            <v>80078525.709999993</v>
          </cell>
        </row>
        <row r="23">
          <cell r="A23" t="str">
            <v>1080100</v>
          </cell>
          <cell r="B23" t="str">
            <v>Accumulated Reserve Cost of Removal - Current</v>
          </cell>
          <cell r="C23">
            <v>14935877.220000001</v>
          </cell>
          <cell r="D23">
            <v>14855550</v>
          </cell>
          <cell r="E23">
            <v>15084986.66</v>
          </cell>
          <cell r="F23">
            <v>15019325.25</v>
          </cell>
          <cell r="G23">
            <v>14926720.34</v>
          </cell>
          <cell r="H23">
            <v>14878443.58</v>
          </cell>
          <cell r="I23">
            <v>14624270.970000001</v>
          </cell>
          <cell r="J23">
            <v>14565475.880000001</v>
          </cell>
          <cell r="K23">
            <v>14406468.800000001</v>
          </cell>
          <cell r="L23">
            <v>14066911.880000001</v>
          </cell>
          <cell r="M23">
            <v>13851464</v>
          </cell>
          <cell r="N23">
            <v>13555972.890000001</v>
          </cell>
        </row>
        <row r="24">
          <cell r="A24" t="str">
            <v>1080110</v>
          </cell>
          <cell r="B24" t="str">
            <v>Accum Reserve Cost of Removal Contra- Current</v>
          </cell>
          <cell r="C24">
            <v>14935877.220000001</v>
          </cell>
          <cell r="D24">
            <v>14855550</v>
          </cell>
          <cell r="E24">
            <v>15084986.66</v>
          </cell>
          <cell r="F24">
            <v>15019325.25</v>
          </cell>
          <cell r="G24">
            <v>14926720.34</v>
          </cell>
          <cell r="H24">
            <v>14878443.58</v>
          </cell>
          <cell r="I24">
            <v>14624270.970000001</v>
          </cell>
          <cell r="J24">
            <v>14565475.880000001</v>
          </cell>
          <cell r="K24">
            <v>14406468.800000001</v>
          </cell>
          <cell r="L24">
            <v>14066911.880000001</v>
          </cell>
          <cell r="M24">
            <v>13851464</v>
          </cell>
          <cell r="N24">
            <v>13555972.890000001</v>
          </cell>
        </row>
        <row r="25">
          <cell r="A25" t="str">
            <v>1080200</v>
          </cell>
          <cell r="B25" t="str">
            <v>Accumulated Reserve Cost of Removal - Non-Current</v>
          </cell>
          <cell r="C25">
            <v>283781857.24000001</v>
          </cell>
          <cell r="D25">
            <v>282255640.08999997</v>
          </cell>
          <cell r="E25">
            <v>286614746.5</v>
          </cell>
          <cell r="F25">
            <v>285367179.81</v>
          </cell>
          <cell r="G25">
            <v>283607686.37</v>
          </cell>
          <cell r="H25">
            <v>282690427.95999998</v>
          </cell>
          <cell r="I25">
            <v>277861148.47000003</v>
          </cell>
          <cell r="J25">
            <v>276744041.75999999</v>
          </cell>
          <cell r="K25">
            <v>273722907.14999998</v>
          </cell>
          <cell r="L25">
            <v>267271325.66</v>
          </cell>
          <cell r="M25">
            <v>263177815.91999999</v>
          </cell>
          <cell r="N25">
            <v>257563484.83000001</v>
          </cell>
        </row>
        <row r="26">
          <cell r="A26" t="str">
            <v>1080210</v>
          </cell>
          <cell r="B26" t="str">
            <v>Accum Reserve Cost of Removal Contra- Non-Current</v>
          </cell>
          <cell r="C26">
            <v>283781857.24000001</v>
          </cell>
          <cell r="D26">
            <v>282255640.08999997</v>
          </cell>
          <cell r="E26">
            <v>286614746.5</v>
          </cell>
          <cell r="F26">
            <v>285367179.81</v>
          </cell>
          <cell r="G26">
            <v>283607686.37</v>
          </cell>
          <cell r="H26">
            <v>282690427.95999998</v>
          </cell>
          <cell r="I26">
            <v>277861148.47000003</v>
          </cell>
          <cell r="J26">
            <v>276744041.75999999</v>
          </cell>
          <cell r="K26">
            <v>273722907.14999998</v>
          </cell>
          <cell r="L26">
            <v>267271325.66</v>
          </cell>
          <cell r="M26">
            <v>263177815.91999999</v>
          </cell>
          <cell r="N26">
            <v>257563484.83000001</v>
          </cell>
        </row>
        <row r="27">
          <cell r="A27" t="str">
            <v>1080300</v>
          </cell>
          <cell r="B27" t="str">
            <v>Non-Redundable CIAC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1080900</v>
          </cell>
          <cell r="B28" t="str">
            <v>Reserve Plant Purchase Accounting Adjustment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1080901</v>
          </cell>
          <cell r="B29" t="str">
            <v>Accumulated Provision for Depreciation - GAAP adj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1110000</v>
          </cell>
          <cell r="B30" t="str">
            <v>Accumulated Provision For Amortization</v>
          </cell>
          <cell r="C30">
            <v>-131350286.20999999</v>
          </cell>
          <cell r="D30">
            <v>-133923224.55</v>
          </cell>
          <cell r="E30">
            <v>-136504426.06999999</v>
          </cell>
          <cell r="F30">
            <v>-139145759.38999999</v>
          </cell>
          <cell r="G30">
            <v>-141786812.99000001</v>
          </cell>
          <cell r="H30">
            <v>-144448299.11000001</v>
          </cell>
          <cell r="I30">
            <v>-147136444.74000001</v>
          </cell>
          <cell r="J30">
            <v>-149849135.19999999</v>
          </cell>
          <cell r="K30">
            <v>-152588499.90000001</v>
          </cell>
          <cell r="L30">
            <v>-155311581.47999999</v>
          </cell>
          <cell r="M30">
            <v>-158040371.49000001</v>
          </cell>
          <cell r="N30">
            <v>-160768005.36000001</v>
          </cell>
        </row>
        <row r="31">
          <cell r="A31" t="str">
            <v>1140000</v>
          </cell>
          <cell r="B31" t="str">
            <v>Plant Acquisition Adjustments</v>
          </cell>
          <cell r="C31">
            <v>7484822.7599999998</v>
          </cell>
          <cell r="D31">
            <v>7484822.7599999998</v>
          </cell>
          <cell r="E31">
            <v>7484822.7599999998</v>
          </cell>
          <cell r="F31">
            <v>7484822.7599999998</v>
          </cell>
          <cell r="G31">
            <v>7484822.7599999998</v>
          </cell>
          <cell r="H31">
            <v>7484822.7599999998</v>
          </cell>
          <cell r="I31">
            <v>7484822.7599999998</v>
          </cell>
          <cell r="J31">
            <v>7484822.7599999998</v>
          </cell>
          <cell r="K31">
            <v>7484822.7599999998</v>
          </cell>
          <cell r="L31">
            <v>7484822.7599999998</v>
          </cell>
          <cell r="M31">
            <v>7484822.7599999998</v>
          </cell>
          <cell r="N31">
            <v>7484822.7599999998</v>
          </cell>
        </row>
        <row r="32">
          <cell r="A32" t="str">
            <v>1140200</v>
          </cell>
          <cell r="B32" t="str">
            <v>Acquisition Adjustments - Goodwill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 t="str">
            <v>1150000</v>
          </cell>
          <cell r="B33" t="str">
            <v>Accum Provision Amort Plant Acquisition Adjustment</v>
          </cell>
          <cell r="C33">
            <v>-6429674.4199999999</v>
          </cell>
          <cell r="D33">
            <v>-6449400.1600000001</v>
          </cell>
          <cell r="E33">
            <v>-6469125.8700000001</v>
          </cell>
          <cell r="F33">
            <v>-6488851.6100000003</v>
          </cell>
          <cell r="G33">
            <v>-6508577.3200000003</v>
          </cell>
          <cell r="H33">
            <v>-6528303.0599999996</v>
          </cell>
          <cell r="I33">
            <v>-6548028.7699999996</v>
          </cell>
          <cell r="J33">
            <v>-6567754.5099999998</v>
          </cell>
          <cell r="K33">
            <v>-6587480.2199999997</v>
          </cell>
          <cell r="L33">
            <v>-6607205.9500000002</v>
          </cell>
          <cell r="M33">
            <v>-6626931.6699999999</v>
          </cell>
          <cell r="N33">
            <v>-6646657.4100000001</v>
          </cell>
        </row>
        <row r="34">
          <cell r="A34" t="str">
            <v>1160000</v>
          </cell>
          <cell r="B34" t="str">
            <v>Other Plant Adjustments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1171000</v>
          </cell>
          <cell r="B35" t="str">
            <v>Gas Stored - Base Gas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1172000</v>
          </cell>
          <cell r="B36" t="str">
            <v>System Balancing Gas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1173200</v>
          </cell>
          <cell r="B37" t="str">
            <v>Gas Stored in Reservoirs and Pipelines-Noncurrent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1174000</v>
          </cell>
          <cell r="B38" t="str">
            <v>Gas Owed to System Gas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1180000</v>
          </cell>
          <cell r="B39" t="str">
            <v>Other Utility Plant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1190000</v>
          </cell>
          <cell r="B40" t="str">
            <v>Accum Provision Depr Amort Other Utility Plant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 t="str">
            <v>1210000</v>
          </cell>
          <cell r="B41" t="str">
            <v>Nonutility Property</v>
          </cell>
          <cell r="C41">
            <v>15379403.470000001</v>
          </cell>
          <cell r="D41">
            <v>15455970.310000001</v>
          </cell>
          <cell r="E41">
            <v>15595450.82</v>
          </cell>
          <cell r="F41">
            <v>15571588.83</v>
          </cell>
          <cell r="G41">
            <v>15639851.689999999</v>
          </cell>
          <cell r="H41">
            <v>16296667.470000001</v>
          </cell>
          <cell r="I41">
            <v>15838205.02</v>
          </cell>
          <cell r="J41">
            <v>15972564.529999999</v>
          </cell>
          <cell r="K41">
            <v>15853747.720000001</v>
          </cell>
          <cell r="L41">
            <v>15913551.6</v>
          </cell>
          <cell r="M41">
            <v>15950462.289999999</v>
          </cell>
          <cell r="N41">
            <v>15957889.1</v>
          </cell>
        </row>
        <row r="42">
          <cell r="A42" t="str">
            <v>1210100</v>
          </cell>
          <cell r="B42" t="str">
            <v>Intangible Asset - C</v>
          </cell>
          <cell r="C42">
            <v>229166.63</v>
          </cell>
          <cell r="D42">
            <v>208333.3</v>
          </cell>
          <cell r="E42">
            <v>187499.97</v>
          </cell>
          <cell r="F42">
            <v>166666.64000000001</v>
          </cell>
          <cell r="G42">
            <v>124999.98</v>
          </cell>
          <cell r="H42">
            <v>124999.98</v>
          </cell>
          <cell r="I42">
            <v>104166.65</v>
          </cell>
          <cell r="J42">
            <v>83333.320000000007</v>
          </cell>
          <cell r="K42">
            <v>249999.96</v>
          </cell>
          <cell r="L42">
            <v>249999.96</v>
          </cell>
          <cell r="M42">
            <v>229166.63</v>
          </cell>
          <cell r="N42">
            <v>249999.9</v>
          </cell>
        </row>
        <row r="43">
          <cell r="A43" t="str">
            <v>1210200</v>
          </cell>
          <cell r="B43" t="str">
            <v>Intangible Asset - Non-Current</v>
          </cell>
          <cell r="C43">
            <v>4666666.71</v>
          </cell>
          <cell r="D43">
            <v>4666666.71</v>
          </cell>
          <cell r="E43">
            <v>4666666.71</v>
          </cell>
          <cell r="F43">
            <v>4666666.71</v>
          </cell>
          <cell r="G43">
            <v>4666666.71</v>
          </cell>
          <cell r="H43">
            <v>4666666.71</v>
          </cell>
          <cell r="I43">
            <v>4666666.71</v>
          </cell>
          <cell r="J43">
            <v>4666666.71</v>
          </cell>
          <cell r="K43">
            <v>4479166.74</v>
          </cell>
          <cell r="L43">
            <v>4458333.41</v>
          </cell>
          <cell r="M43">
            <v>4458333.41</v>
          </cell>
          <cell r="N43">
            <v>4416666.8099999996</v>
          </cell>
        </row>
        <row r="44">
          <cell r="A44" t="str">
            <v>1220000</v>
          </cell>
          <cell r="B44" t="str">
            <v>Accum Provision Depr Amortiz Nonutility Property</v>
          </cell>
          <cell r="C44">
            <v>-7808174.8700000001</v>
          </cell>
          <cell r="D44">
            <v>-7904804.2300000004</v>
          </cell>
          <cell r="E44">
            <v>-8005854.1699999999</v>
          </cell>
          <cell r="F44">
            <v>-8075982.3600000003</v>
          </cell>
          <cell r="G44">
            <v>-8132079.9800000004</v>
          </cell>
          <cell r="H44">
            <v>-8239435.1200000001</v>
          </cell>
          <cell r="I44">
            <v>-8305890.6500000004</v>
          </cell>
          <cell r="J44">
            <v>-8410516.0299999993</v>
          </cell>
          <cell r="K44">
            <v>-8350661.0999999996</v>
          </cell>
          <cell r="L44">
            <v>-8422593.0999999996</v>
          </cell>
          <cell r="M44">
            <v>-8554023.7400000002</v>
          </cell>
          <cell r="N44">
            <v>-7144756.8499999996</v>
          </cell>
        </row>
        <row r="45">
          <cell r="A45" t="str">
            <v>1230000</v>
          </cell>
          <cell r="B45" t="str">
            <v>Investment in Associated Companies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 t="str">
            <v>1231000</v>
          </cell>
          <cell r="B46" t="str">
            <v>Investment in Subsidiary Companies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 t="str">
            <v>1240200</v>
          </cell>
          <cell r="B47" t="str">
            <v>Non-Current Other Investments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 t="str">
            <v>1250000</v>
          </cell>
          <cell r="B48" t="str">
            <v>Sinking Funds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 t="str">
            <v>1260000</v>
          </cell>
          <cell r="B49" t="str">
            <v>Depreciation Fund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 t="str">
            <v>1270000</v>
          </cell>
          <cell r="B50" t="str">
            <v>Amortization Fund - Federal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 t="str">
            <v>1280000</v>
          </cell>
          <cell r="B51" t="str">
            <v>Other Special Funds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 t="str">
            <v>1300010</v>
          </cell>
          <cell r="B52" t="str">
            <v>BI Fideicomiso San Jose Flujos Q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 t="str">
            <v>1300011</v>
          </cell>
          <cell r="B53" t="str">
            <v>BI Fideicomiso SJ Flujos Q - Outgoing ACH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 t="str">
            <v>1300012</v>
          </cell>
          <cell r="B54" t="str">
            <v>BI Fideicomiso SJ Flujos Q - Incoming ACH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 t="str">
            <v>1300013</v>
          </cell>
          <cell r="B55" t="str">
            <v>BI Fideicomiso SJ Flujos Q - Outgoing WIRE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 t="str">
            <v>1300014</v>
          </cell>
          <cell r="B56" t="str">
            <v>BI Fideicomiso SJ Flujos Q - Incoming WIRE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 t="str">
            <v>1300015</v>
          </cell>
          <cell r="B57" t="str">
            <v>BI Fideicomiso SJ Flujos Q - Outgoing Check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1300016</v>
          </cell>
          <cell r="B58" t="str">
            <v>BI Fideicomiso SJ Flujos Q - Incoming Check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1300018</v>
          </cell>
          <cell r="B59" t="str">
            <v>BI Fideicomiso SJ Flujos Q - Translation Gain/Loss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 t="str">
            <v>1300020</v>
          </cell>
          <cell r="B60" t="str">
            <v>BI Fideicomiso San Jose Flujos USD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 t="str">
            <v>1300021</v>
          </cell>
          <cell r="B61" t="str">
            <v>BI Fideicomiso SJ Flujos USD - Outgoing ACH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 t="str">
            <v>1300022</v>
          </cell>
          <cell r="B62" t="str">
            <v>BI Fideicomiso SJ Flujos USD - Incoming ACH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 t="str">
            <v>1300023</v>
          </cell>
          <cell r="B63" t="str">
            <v>BI Fideicomiso SJ Flujos USD - Outgoing WIRE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 t="str">
            <v>1300024</v>
          </cell>
          <cell r="B64" t="str">
            <v>BI Fideicomiso SJ Flujos USD - Incoming WIRE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 t="str">
            <v>1300025</v>
          </cell>
          <cell r="B65" t="str">
            <v>BI Fideicomiso SJ Flujos USD - Outgoing Check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 t="str">
            <v>1300026</v>
          </cell>
          <cell r="B66" t="str">
            <v>BI Fideicomiso SJ Flujos USD - Incoming Check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 t="str">
            <v>1300028</v>
          </cell>
          <cell r="B67" t="str">
            <v>BI Fideicomiso SJ Flujos USD - Translation G/L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 t="str">
            <v>1300030</v>
          </cell>
          <cell r="B68" t="str">
            <v>BI Fideicomiso San Jose Flujos-Prov Serv de Deuda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 t="str">
            <v>1300031</v>
          </cell>
          <cell r="B69" t="str">
            <v>BI Fideicomiso SJ Flujos Srv Deuda-Outgoing ACH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1300032</v>
          </cell>
          <cell r="B70" t="str">
            <v>BI Fideicomiso SJ Flujos Srv Deuda-Incoming ACH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 t="str">
            <v>1300033</v>
          </cell>
          <cell r="B71" t="str">
            <v>BI Fideicomiso SJ Flujos Srv Deuda-Outgoing WIRE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1300034</v>
          </cell>
          <cell r="B72" t="str">
            <v>BI Fideicomiso SJ Flujos Srv Deuda-Incoming WIRE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 t="str">
            <v>1300035</v>
          </cell>
          <cell r="B73" t="str">
            <v>BI Fideicomiso SJ Flujos Srv Deuda-Outgoing Check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 t="str">
            <v>1300036</v>
          </cell>
          <cell r="B74" t="str">
            <v>BI Fideicomiso SJ Flujos Srv Deuda-Incoming Check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A75" t="str">
            <v>1300038</v>
          </cell>
          <cell r="B75" t="str">
            <v>BI Fideicomiso SJ Flujos Srv Deuda-Translation G/L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 t="str">
            <v>1300040</v>
          </cell>
          <cell r="B76" t="str">
            <v>BI Tecnologia Maritima Restricted Q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 t="str">
            <v>1300041</v>
          </cell>
          <cell r="B77" t="str">
            <v>BI TEMSA Restricted Q - Outgoing ACH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 t="str">
            <v>1300042</v>
          </cell>
          <cell r="B78" t="str">
            <v>BI TEMSA Restricted Q - Incoming ACH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 t="str">
            <v>1300043</v>
          </cell>
          <cell r="B79" t="str">
            <v>BI TEMSA Restricted Q - Outgoing WIRE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 t="str">
            <v>1300044</v>
          </cell>
          <cell r="B80" t="str">
            <v>BI TEMSA Restricted Q - Incoming WIRE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 t="str">
            <v>1300045</v>
          </cell>
          <cell r="B81" t="str">
            <v>BI TEMSA Restricted Q - Outgoing Check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 t="str">
            <v>1300046</v>
          </cell>
          <cell r="B82" t="str">
            <v>BI TEMSA Restricted Q - Incoming Check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 t="str">
            <v>1300048</v>
          </cell>
          <cell r="B83" t="str">
            <v>BI TEMSA Restricted Q - Translation Gain/Loss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 t="str">
            <v>1300050</v>
          </cell>
          <cell r="B84" t="str">
            <v>BI Fideicomiso Antea/Ingresos San Jose Q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1300053</v>
          </cell>
          <cell r="B85" t="str">
            <v>BI Fideicomiso Antea/Ingresos SJ Q-Transf Salida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 t="str">
            <v>1300054</v>
          </cell>
          <cell r="B86" t="str">
            <v>BI Fideicomiso Antea/Ingresos SJ Q-Transf Ingreso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 t="str">
            <v>1300058</v>
          </cell>
          <cell r="B87" t="str">
            <v>BI Fideicomiso Antea/Ingr SJ Q-Diferencial Camb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 t="str">
            <v>1300060</v>
          </cell>
          <cell r="B88" t="str">
            <v>BI Fideicomiso Antea/Ingresos San Jose USD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 t="str">
            <v>1300063</v>
          </cell>
          <cell r="B89" t="str">
            <v>BI Fideicomiso Antea/Ing SJ USD-Transf Salida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 t="str">
            <v>1300064</v>
          </cell>
          <cell r="B90" t="str">
            <v>BI Fideicomiso Antea/Ingr SJ USD-Transf Ingreso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 t="str">
            <v>1300068</v>
          </cell>
          <cell r="B91" t="str">
            <v>BI Fideicomiso Antea/Ingr SJ USD-Diferencial Camb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str">
            <v>1300100</v>
          </cell>
          <cell r="B92" t="str">
            <v>Restricted Cash - Current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 t="str">
            <v>1300200</v>
          </cell>
          <cell r="B93" t="str">
            <v>Restricted Cash - Non-Current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A94" t="str">
            <v>1310000</v>
          </cell>
          <cell r="B94" t="str">
            <v>JPM TECO Energy Concentration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 t="str">
            <v>1310001</v>
          </cell>
          <cell r="B95" t="str">
            <v>JPM TECO Energy Concentration - Outgoing ACH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 t="str">
            <v>1310002</v>
          </cell>
          <cell r="B96" t="str">
            <v>JPM TECO Energy Concentration - Incoming ACH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 t="str">
            <v>1310003</v>
          </cell>
          <cell r="B97" t="str">
            <v>JPM TECO Energy Concentration - Outgoing WIRE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A98" t="str">
            <v>1310004</v>
          </cell>
          <cell r="B98" t="str">
            <v>JPM TECO Energy Concentration - Incoming WIRE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 t="str">
            <v>1310005</v>
          </cell>
          <cell r="B99" t="str">
            <v>JPM TECO Energy Concentration - Outgoing Check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 t="str">
            <v>1310006</v>
          </cell>
          <cell r="B100" t="str">
            <v>JPM TECO Energy Concentration - Incoming Check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 t="str">
            <v>1310007</v>
          </cell>
          <cell r="B101" t="str">
            <v>JPM TECO Energy Concentration - ZBA Clearing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A102" t="str">
            <v>1310008</v>
          </cell>
          <cell r="B102" t="str">
            <v>JPM TECO Energy Concentration - Other Clearing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 t="str">
            <v>1310010</v>
          </cell>
          <cell r="B103" t="str">
            <v>JPM TECO Energy Operations --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 t="str">
            <v>1310011</v>
          </cell>
          <cell r="B104" t="str">
            <v>JPM TECO Energy Operations - Outgoing ACH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 t="str">
            <v>1310012</v>
          </cell>
          <cell r="B105" t="str">
            <v>JPM TECO Energy Operations - Incoming ACH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 t="str">
            <v>1310013</v>
          </cell>
          <cell r="B106" t="str">
            <v>JPM TECO Energy Operations - Outgoing WIRE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 t="str">
            <v>1310014</v>
          </cell>
          <cell r="B107" t="str">
            <v>JPM TECO Energy Operations - Incoming WIRE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1310015</v>
          </cell>
          <cell r="B108" t="str">
            <v>JPM TECO Energy Operations - Outgoing Check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 t="str">
            <v>1310016</v>
          </cell>
          <cell r="B109" t="str">
            <v>JPM TECO Energy Operations - Incoming Check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 t="str">
            <v>1310017</v>
          </cell>
          <cell r="B110" t="str">
            <v>JPM TECO Energy Operations - ZBA Clearing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 t="str">
            <v>1310018</v>
          </cell>
          <cell r="B111" t="str">
            <v>JPM TECO Energy Operations - Other Clearing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 t="str">
            <v>1310020</v>
          </cell>
          <cell r="B112" t="str">
            <v>JPM TECO Energy - Payroll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 t="str">
            <v>1310021</v>
          </cell>
          <cell r="B113" t="str">
            <v>JPM TECO Energy - Payroll - Outgoing ACH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A114" t="str">
            <v>1310022</v>
          </cell>
          <cell r="B114" t="str">
            <v>JPM TECO Energy - Payroll - Incoming ACH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 t="str">
            <v>1310023</v>
          </cell>
          <cell r="B115" t="str">
            <v>JPM TECO Energy - Payroll - Outgoing WIRE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 t="str">
            <v>1310024</v>
          </cell>
          <cell r="B116" t="str">
            <v>JPM TECO Energy - Payroll - Incoming WIRE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A117" t="str">
            <v>1310025</v>
          </cell>
          <cell r="B117" t="str">
            <v>JPM TECO Energy - Payroll - Outgoing Check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 t="str">
            <v>1310026</v>
          </cell>
          <cell r="B118" t="str">
            <v>JPM TECO Energy - Payroll - Incoming Check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1310027</v>
          </cell>
          <cell r="B119" t="str">
            <v>JPM TECO Energy - Payroll - ZBA Clearing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 t="str">
            <v>1310028</v>
          </cell>
          <cell r="B120" t="str">
            <v>JPM TECO Energy - Payroll - Other Clearing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1310030</v>
          </cell>
          <cell r="B121" t="str">
            <v>JPM TECO Energy - Benefits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1310031</v>
          </cell>
          <cell r="B122" t="str">
            <v>JPM TECO Energy - Benefits - Outgoing ACH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 t="str">
            <v>1310032</v>
          </cell>
          <cell r="B123" t="str">
            <v>JPM TECO Energy - Benefits - Incoming ACH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 t="str">
            <v>1310033</v>
          </cell>
          <cell r="B124" t="str">
            <v>JPM TECO Energy - Benefits - Outgoing WIRE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 t="str">
            <v>1310034</v>
          </cell>
          <cell r="B125" t="str">
            <v>JPM TECO Energy - Benefits - Incoming WIRE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 t="str">
            <v>1310035</v>
          </cell>
          <cell r="B126" t="str">
            <v>JPM TECO Energy - Benefits - Outgoing Check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 t="str">
            <v>1310036</v>
          </cell>
          <cell r="B127" t="str">
            <v>JPM TECO Energy - Benefits - Incoming Check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 t="str">
            <v>1310037</v>
          </cell>
          <cell r="B128" t="str">
            <v>JPM TECO Energy - Benefits - ZBA Clearing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 t="str">
            <v>1310038</v>
          </cell>
          <cell r="B129" t="str">
            <v>JPM TECO Energy - Benefits - Other Clearing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1310040</v>
          </cell>
          <cell r="B130" t="str">
            <v>JPM TECO Energy Foundation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1310050</v>
          </cell>
          <cell r="B131" t="str">
            <v>SUN TECO Energy Purchase Card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A132" t="str">
            <v>1310070</v>
          </cell>
          <cell r="B132" t="str">
            <v>JPM Tampa Electric Concentration</v>
          </cell>
          <cell r="C132">
            <v>702679.64</v>
          </cell>
          <cell r="D132">
            <v>685136.3</v>
          </cell>
          <cell r="E132">
            <v>799566.81</v>
          </cell>
          <cell r="F132">
            <v>795984.28</v>
          </cell>
          <cell r="G132">
            <v>-715124.53</v>
          </cell>
          <cell r="H132">
            <v>2396030.42</v>
          </cell>
          <cell r="I132">
            <v>60749.54</v>
          </cell>
          <cell r="J132">
            <v>4308658.04</v>
          </cell>
          <cell r="K132">
            <v>4749525.03</v>
          </cell>
          <cell r="L132">
            <v>699845.47</v>
          </cell>
          <cell r="M132">
            <v>-743500.03</v>
          </cell>
          <cell r="N132">
            <v>4139812.37</v>
          </cell>
        </row>
        <row r="133">
          <cell r="A133" t="str">
            <v>1310071</v>
          </cell>
          <cell r="B133" t="str">
            <v>JPM Tampa Electric Concentration - Outgoing ACH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 t="str">
            <v>1310072</v>
          </cell>
          <cell r="B134" t="str">
            <v>JPM Tampa Electric Concentration - Incoming ACH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 t="str">
            <v>1310073</v>
          </cell>
          <cell r="B135" t="str">
            <v>JPM Tampa Electric Concentration - Outgoing WIRE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A136" t="str">
            <v>1310074</v>
          </cell>
          <cell r="B136" t="str">
            <v>JPM Tampa Electric Concentration - Incoming WIRE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 t="str">
            <v>1310075</v>
          </cell>
          <cell r="B137" t="str">
            <v>JPM Tampa Electric Concentration - Outgoing Check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 t="str">
            <v>1310076</v>
          </cell>
          <cell r="B138" t="str">
            <v>JPM Tampa Electric Concentration - Incoming Check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 t="str">
            <v>1310077</v>
          </cell>
          <cell r="B139" t="str">
            <v>JPM Tampa Electric Concentration - ZBA Clearing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 t="str">
            <v>1310078</v>
          </cell>
          <cell r="B140" t="str">
            <v>JPM Tampa Electric Concentration - Other Clearing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 t="str">
            <v>1310080</v>
          </cell>
          <cell r="B141" t="str">
            <v>JPM Tampa Electric - Payroll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A142" t="str">
            <v>1310081</v>
          </cell>
          <cell r="B142" t="str">
            <v>JPM Tampa Electric - Payroll - Outgoing ACH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 t="str">
            <v>1310082</v>
          </cell>
          <cell r="B143" t="str">
            <v>JPM Tampa Electric - Payroll - Incoming ACH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 t="str">
            <v>1310083</v>
          </cell>
          <cell r="B144" t="str">
            <v>JPM Tampa Electric - Payroll - Outgoing WIRE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 t="str">
            <v>1310084</v>
          </cell>
          <cell r="B145" t="str">
            <v>JPM Tampa Electric - Payroll - Incoming WIRE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 t="str">
            <v>1310085</v>
          </cell>
          <cell r="B146" t="str">
            <v>JPM Tampa Electric - Payroll - Outgoing Check</v>
          </cell>
          <cell r="C146">
            <v>-49157.22</v>
          </cell>
          <cell r="D146">
            <v>-48904.9</v>
          </cell>
          <cell r="E146">
            <v>-68846.33</v>
          </cell>
          <cell r="F146">
            <v>-47500.55</v>
          </cell>
          <cell r="G146">
            <v>-42054.02</v>
          </cell>
          <cell r="H146">
            <v>-57848.74</v>
          </cell>
          <cell r="I146">
            <v>-65698.52</v>
          </cell>
          <cell r="J146">
            <v>-56198.3</v>
          </cell>
          <cell r="K146">
            <v>-45126.35</v>
          </cell>
          <cell r="L146">
            <v>-51244.959999999999</v>
          </cell>
          <cell r="M146">
            <v>-57334.94</v>
          </cell>
          <cell r="N146">
            <v>-58797.64</v>
          </cell>
        </row>
        <row r="147">
          <cell r="A147" t="str">
            <v>1310086</v>
          </cell>
          <cell r="B147" t="str">
            <v>JPM Tampa Electric - Payroll - Incoming Check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A148" t="str">
            <v>1310087</v>
          </cell>
          <cell r="B148" t="str">
            <v>JPM Tampa Electric - Payroll - ZBA Clearing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 t="str">
            <v>1310088</v>
          </cell>
          <cell r="B149" t="str">
            <v>JPM Tampa Electric - Payroll - Other Clearing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A150" t="str">
            <v>1310090</v>
          </cell>
          <cell r="B150" t="str">
            <v>JPM Tampa Electric - CDA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 t="str">
            <v>1310091</v>
          </cell>
          <cell r="B151" t="str">
            <v>JPM Tampa Electric - CDA - Outgoing ACH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 t="str">
            <v>1310092</v>
          </cell>
          <cell r="B152" t="str">
            <v>JPM Tampa Electric - CDA - Incoming ACH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 t="str">
            <v>1310093</v>
          </cell>
          <cell r="B153" t="str">
            <v>JPM Tampa Electric - CDA - Outgoing WIRE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 t="str">
            <v>1310094</v>
          </cell>
          <cell r="B154" t="str">
            <v>JPM Tampa Electric - CDA - Incoming WIRE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 t="str">
            <v>1310095</v>
          </cell>
          <cell r="B155" t="str">
            <v>JPM Tampa Electric - CDA - Outgoing Check</v>
          </cell>
          <cell r="C155">
            <v>-23668092.449999999</v>
          </cell>
          <cell r="D155">
            <v>-23878043.219999999</v>
          </cell>
          <cell r="E155">
            <v>-12657322.720000001</v>
          </cell>
          <cell r="F155">
            <v>-15058588</v>
          </cell>
          <cell r="G155">
            <v>-11587185.560000001</v>
          </cell>
          <cell r="H155">
            <v>-13228666.609999999</v>
          </cell>
          <cell r="I155">
            <v>-12727881.939999999</v>
          </cell>
          <cell r="J155">
            <v>-14978929.83</v>
          </cell>
          <cell r="K155">
            <v>-11852130</v>
          </cell>
          <cell r="L155">
            <v>-14743368.91</v>
          </cell>
          <cell r="M155">
            <v>-33894441.619999997</v>
          </cell>
          <cell r="N155">
            <v>-26201815.489999998</v>
          </cell>
        </row>
        <row r="156">
          <cell r="A156" t="str">
            <v>1310096</v>
          </cell>
          <cell r="B156" t="str">
            <v>JPM Tampa Electric - CDA - Incoming Check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1310097</v>
          </cell>
          <cell r="B157" t="str">
            <v>JPM Tampa Electric - CDA - ZBA Clearing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 t="str">
            <v>1310098</v>
          </cell>
          <cell r="B158" t="str">
            <v>JPM Tampa Electric - CDA - Other Clearing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 t="str">
            <v>1310100</v>
          </cell>
          <cell r="B159" t="str">
            <v>JPM Tampa Electric - Deposits Misc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 t="str">
            <v>1310101</v>
          </cell>
          <cell r="B160" t="str">
            <v>JPM Tampa Electric - Deposits Misc - Outgoing ACH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 t="str">
            <v>1310102</v>
          </cell>
          <cell r="B161" t="str">
            <v>JPM Tampa Electric - Deposits Misc - Incoming ACH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 t="str">
            <v>1310103</v>
          </cell>
          <cell r="B162" t="str">
            <v>JPM Tampa Electric - Deposits Misc - Outgoing WIRE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 t="str">
            <v>1310104</v>
          </cell>
          <cell r="B163" t="str">
            <v>JPM Tampa Electric - Deposits Misc - Incoming WIRE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 t="str">
            <v>1310105</v>
          </cell>
          <cell r="B164" t="str">
            <v>JPM Tampa Electric - Deposits Misc - Outgoing Chk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 t="str">
            <v>1310106</v>
          </cell>
          <cell r="B165" t="str">
            <v>JPM Tampa Electric - Deposits Misc - Incoming Chk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 t="str">
            <v>1310107</v>
          </cell>
          <cell r="B166" t="str">
            <v>JPM Tampa Electric - Deposits Misc - ZBA Clearing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 t="str">
            <v>1310108</v>
          </cell>
          <cell r="B167" t="str">
            <v>JPM Tampa Electric - Deposits Misc - Other Clearng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A168" t="str">
            <v>1310110</v>
          </cell>
          <cell r="B168" t="str">
            <v>JPM Tampa Electric - ACH/Wires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 t="str">
            <v>1310111</v>
          </cell>
          <cell r="B169" t="str">
            <v>JPM Tampa Electric - ACH/Wires - Outgoing ACH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 t="str">
            <v>1310112</v>
          </cell>
          <cell r="B170" t="str">
            <v>JPM Tampa Electric - ACH/Wires - Incoming ACH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 t="str">
            <v>1310113</v>
          </cell>
          <cell r="B171" t="str">
            <v>JPM Tampa Electric - ACH/Wires - Outgoing WIRE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 t="str">
            <v>1310114</v>
          </cell>
          <cell r="B172" t="str">
            <v>JPM Tampa Electric - ACH/Wires - Incoming WIRE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 t="str">
            <v>1310116</v>
          </cell>
          <cell r="B173" t="str">
            <v>JPM Tampa Electric - ACH/Wires - Incoming Check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 t="str">
            <v>1310117</v>
          </cell>
          <cell r="B174" t="str">
            <v>JPM Tampa Electric - ACH/Wires - ZBA Clearing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 t="str">
            <v>1310118</v>
          </cell>
          <cell r="B175" t="str">
            <v>JPM Tampa Electric - ACH/Wires - Other Clearing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 t="str">
            <v>1310120</v>
          </cell>
          <cell r="B176" t="str">
            <v>Inactive account Do not Use - Deposits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 t="str">
            <v>1310121</v>
          </cell>
          <cell r="B177" t="str">
            <v>Inactive account Do not Use - Deposits-Outgoing ACH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A178" t="str">
            <v>1310122</v>
          </cell>
          <cell r="B178" t="str">
            <v>Inactive account Do not Use - Deposits-Incoming ACH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 t="str">
            <v>1310123</v>
          </cell>
          <cell r="B179" t="str">
            <v>Inactive account Do not Use - Deposits-Outgoing WIRE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 t="str">
            <v>1310124</v>
          </cell>
          <cell r="B180" t="str">
            <v>Inactive account Do not Use - Deposits-Incoming WIRE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>1310125</v>
          </cell>
          <cell r="B181" t="str">
            <v>Inactive account Do not Use - Deposits-Outgoing Check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 t="str">
            <v>1310126</v>
          </cell>
          <cell r="B182" t="str">
            <v>Inactive account Do not Use - Deposits-Incoming Check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 t="str">
            <v>1310127</v>
          </cell>
          <cell r="B183" t="str">
            <v>Inactive account Do not Use - Deposits-ZBA Clearing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 t="str">
            <v>1310128</v>
          </cell>
          <cell r="B184" t="str">
            <v>Inactive account Do not Use - Deposits-Other Clearing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 t="str">
            <v>1310130</v>
          </cell>
          <cell r="B185" t="str">
            <v>JPM TEC Concen-TEC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 t="str">
            <v>1310131</v>
          </cell>
          <cell r="B186" t="str">
            <v>JPM TEC Concen-TEC - Outgoing ACH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1310132</v>
          </cell>
          <cell r="B187" t="str">
            <v>JPM TEC Concen-TEC - Incoming ACH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A188" t="str">
            <v>1310133</v>
          </cell>
          <cell r="B188" t="str">
            <v>JPM TEC Concen-TEC - Outgoing WIRE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A189" t="str">
            <v>1310134</v>
          </cell>
          <cell r="B189" t="str">
            <v>JPM TEC Concen-TEC - Incoming WIRE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>1310135</v>
          </cell>
          <cell r="B190" t="str">
            <v>JPM TEC Concen-TEC - Outgoing Check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A191" t="str">
            <v>1310136</v>
          </cell>
          <cell r="B191" t="str">
            <v>JPM TEC Concen-TEC - Incoming Check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>1310137</v>
          </cell>
          <cell r="B192" t="str">
            <v>JPM TEC Concen-TEC - ZBA Clearing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A193" t="str">
            <v>1310138</v>
          </cell>
          <cell r="B193" t="str">
            <v>JPM TEC Concen-TEC - Other Clearing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A194" t="str">
            <v>1310140</v>
          </cell>
          <cell r="B194" t="str">
            <v>JPM Power Engineering &amp; Construction. Inc.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 t="str">
            <v>1310150</v>
          </cell>
          <cell r="B195" t="str">
            <v>SUN Tampa Electric Misc Deposit</v>
          </cell>
          <cell r="C195">
            <v>65497.81</v>
          </cell>
          <cell r="D195">
            <v>479125.45</v>
          </cell>
          <cell r="E195">
            <v>848707.33</v>
          </cell>
          <cell r="F195">
            <v>445003.1</v>
          </cell>
          <cell r="G195">
            <v>110456.07</v>
          </cell>
          <cell r="H195">
            <v>-8832.77</v>
          </cell>
          <cell r="I195">
            <v>169400.45</v>
          </cell>
          <cell r="J195">
            <v>116464.14</v>
          </cell>
          <cell r="K195">
            <v>1006532.18</v>
          </cell>
          <cell r="L195">
            <v>514332.22</v>
          </cell>
          <cell r="M195">
            <v>269891.45</v>
          </cell>
          <cell r="N195">
            <v>157526.94</v>
          </cell>
        </row>
        <row r="196">
          <cell r="A196" t="str">
            <v>1310160</v>
          </cell>
          <cell r="B196" t="str">
            <v>SUN Tampa Electric Meter Dep Ref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A197" t="str">
            <v>1310170</v>
          </cell>
          <cell r="B197" t="str">
            <v>SUN TEC CRB -TEC Deposit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 t="str">
            <v>1310180</v>
          </cell>
          <cell r="B198" t="str">
            <v>JPM Peoples Gas System Concentration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 t="str">
            <v>1310181</v>
          </cell>
          <cell r="B199" t="str">
            <v>JPM Peoples Gas System Concentration-Outgoing ACH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 t="str">
            <v>1310182</v>
          </cell>
          <cell r="B200" t="str">
            <v>JPM Peoples Gas System Concentration-Incoming ACH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 t="str">
            <v>1310183</v>
          </cell>
          <cell r="B201" t="str">
            <v>JPM Peoples Gas System Concentration-Outgoing WIRE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 t="str">
            <v>1310184</v>
          </cell>
          <cell r="B202" t="str">
            <v>JPM Peoples Gas System Concentration-Incoming WIRE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 t="str">
            <v>1310185</v>
          </cell>
          <cell r="B203" t="str">
            <v>JPM Peoples Gas System Concentration-Outgoing Chk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 t="str">
            <v>1310186</v>
          </cell>
          <cell r="B204" t="str">
            <v>JPM Peoples Gas System Concentration-Incoming Chk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 t="str">
            <v>1310187</v>
          </cell>
          <cell r="B205" t="str">
            <v>JPM Peoples Gas System Concentration-ZBA Clearing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 t="str">
            <v>1310188</v>
          </cell>
          <cell r="B206" t="str">
            <v>JPM Peoples Gas System Concentration-Other Clearng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 t="str">
            <v>1310190</v>
          </cell>
          <cell r="B207" t="str">
            <v>JPM Peoples Gas System-Operations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 t="str">
            <v>1310191</v>
          </cell>
          <cell r="B208" t="str">
            <v>JPM Peoples Gas System-Operations - Outgoing ACH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A209" t="str">
            <v>1310192</v>
          </cell>
          <cell r="B209" t="str">
            <v>JPM Peoples Gas System-Operations - Incoming ACH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 t="str">
            <v>1310193</v>
          </cell>
          <cell r="B210" t="str">
            <v>JPM Peoples Gas System-Operations - Outgoing WIRE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 t="str">
            <v>1310194</v>
          </cell>
          <cell r="B211" t="str">
            <v>JPM Peoples Gas System-Operations - Incoming WIRE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 t="str">
            <v>1310195</v>
          </cell>
          <cell r="B212" t="str">
            <v>JPM Peoples Gas System-Operations - Outgoing Check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A213" t="str">
            <v>1310196</v>
          </cell>
          <cell r="B213" t="str">
            <v>JPM Peoples Gas System-Operations - Incoming Check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A214" t="str">
            <v>1310197</v>
          </cell>
          <cell r="B214" t="str">
            <v>JPM Peoples Gas System-Operations - ZBA Clearing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 t="str">
            <v>1310198</v>
          </cell>
          <cell r="B215" t="str">
            <v>JPM Peoples Gas System-Operations - Other Clearing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A216" t="str">
            <v>1310200</v>
          </cell>
          <cell r="B216" t="str">
            <v>JPM Peoples Gas System - Payroll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 t="str">
            <v>1310201</v>
          </cell>
          <cell r="B217" t="str">
            <v>JPM Peoples Gas System - Payroll - Outgoing ACH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 t="str">
            <v>1310202</v>
          </cell>
          <cell r="B218" t="str">
            <v>JPM Peoples Gas System - Payroll - Incoming ACH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 t="str">
            <v>1310203</v>
          </cell>
          <cell r="B219" t="str">
            <v>JPM Peoples Gas System - Payroll - Outgoing WIRE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A220" t="str">
            <v>1310204</v>
          </cell>
          <cell r="B220" t="str">
            <v>JPM Peoples Gas System - Payroll - Incoming WIRE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 t="str">
            <v>1310205</v>
          </cell>
          <cell r="B221" t="str">
            <v>JPM Peoples Gas System - Payroll - Outgoing Check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A222" t="str">
            <v>1310206</v>
          </cell>
          <cell r="B222" t="str">
            <v>JPM Peoples Gas System - Payroll - Incoming Check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 t="str">
            <v>1310207</v>
          </cell>
          <cell r="B223" t="str">
            <v>JPM Peoples Gas System - Payroll - ZBA Clearing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1310208</v>
          </cell>
          <cell r="B224" t="str">
            <v>JPM Peoples Gas System - Payroll - Other Clearing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 t="str">
            <v>1310210</v>
          </cell>
          <cell r="B225" t="str">
            <v>JPM Peoples Gas System - Deposits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 t="str">
            <v>1310217</v>
          </cell>
          <cell r="B226" t="str">
            <v>JPM Peoples Gas System - Deposits - ZBA Clearing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A227" t="str">
            <v>1310220</v>
          </cell>
          <cell r="B227" t="str">
            <v>JPM Peoples Gas System - CDA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A228" t="str">
            <v>1310221</v>
          </cell>
          <cell r="B228" t="str">
            <v>JPM Peoples Gas System - CDA - Outgoing ACH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 t="str">
            <v>1310222</v>
          </cell>
          <cell r="B229" t="str">
            <v>JPM Peoples Gas System - CDA - Incoming ACH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A230" t="str">
            <v>1310223</v>
          </cell>
          <cell r="B230" t="str">
            <v>JPM Peoples Gas System - CDA - Outgoing WIRE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A231" t="str">
            <v>1310224</v>
          </cell>
          <cell r="B231" t="str">
            <v>JPM Peoples Gas System - CDA - Incoming WIRE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 t="str">
            <v>1310225</v>
          </cell>
          <cell r="B232" t="str">
            <v>JPM Peoples Gas System - CDA - Outgoing Check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A233" t="str">
            <v>1310226</v>
          </cell>
          <cell r="B233" t="str">
            <v>JPM Peoples Gas System - CDA - Incoming Check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A234" t="str">
            <v>1310227</v>
          </cell>
          <cell r="B234" t="str">
            <v>JPM Peoples Gas System - CDA - ZBA Clearing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A235" t="str">
            <v>1310228</v>
          </cell>
          <cell r="B235" t="str">
            <v>JPM Peoples Gas System - CDA - Other Clearing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A236" t="str">
            <v>1310230</v>
          </cell>
          <cell r="B236" t="str">
            <v>JPM Peoples Gas System - Conservation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A237" t="str">
            <v>1310237</v>
          </cell>
          <cell r="B237" t="str">
            <v>JPM Peoples Gas System - Conservation - ZBA Clearing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A238" t="str">
            <v>1310240</v>
          </cell>
          <cell r="B238" t="str">
            <v>Inactive account Do not Use - JPM TEC Receivables Concen-PGS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 t="str">
            <v>1310241</v>
          </cell>
          <cell r="B239" t="str">
            <v>Inactive account Do not Use - Concen-PGS - Outgoing ACH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A240" t="str">
            <v>1310242</v>
          </cell>
          <cell r="B240" t="str">
            <v>Inactive account Do not Use Concen-PGS - Incoming ACH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A241" t="str">
            <v>1310243</v>
          </cell>
          <cell r="B241" t="str">
            <v>Inactive account Do not Use - Concen-PGS - Outgoing WIRE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 t="str">
            <v>1310244</v>
          </cell>
          <cell r="B242" t="str">
            <v>Inactive account Do not Use - Concen-PGS - Incoming WIRE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A243" t="str">
            <v>1310245</v>
          </cell>
          <cell r="B243" t="str">
            <v>Inactive account Do not Use - Concen-PGS - Outgoing Check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A244" t="str">
            <v>1310246</v>
          </cell>
          <cell r="B244" t="str">
            <v>Inactive account Do not Use - Concen-PGS - Incoming Check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A245" t="str">
            <v>1310247</v>
          </cell>
          <cell r="B245" t="str">
            <v>Inactive account Do not Use - Concen-PGS - ZBA Clearing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A246" t="str">
            <v>1310248</v>
          </cell>
          <cell r="B246" t="str">
            <v>Inactive account Do not Use - Concen-PGS - Other Clearing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A247" t="str">
            <v>1310250</v>
          </cell>
          <cell r="B247" t="str">
            <v>SUN Peoples Gas System Meter Dep Ref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A248" t="str">
            <v>1310260</v>
          </cell>
          <cell r="B248" t="str">
            <v>SUN TEC CRB -PGS Deposit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A249" t="str">
            <v>1310270</v>
          </cell>
          <cell r="B249" t="str">
            <v>JPM TECO Partners - Operations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A250" t="str">
            <v>1310271</v>
          </cell>
          <cell r="B250" t="str">
            <v>JPM TECO Partners - Operations - Outgoing ACH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>1310272</v>
          </cell>
          <cell r="B251" t="str">
            <v>JPM TECO Partners - Operations - Incoming ACH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A252" t="str">
            <v>1310273</v>
          </cell>
          <cell r="B252" t="str">
            <v>JPM TECO Partners - Operations - Outgoing WIRE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A253" t="str">
            <v>1310274</v>
          </cell>
          <cell r="B253" t="str">
            <v>JPM TECO Partners - Operations - Incoming WIRE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A254" t="str">
            <v>1310275</v>
          </cell>
          <cell r="B254" t="str">
            <v>JPM TECO Partners - Operations - Outgoing Check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A255" t="str">
            <v>1310276</v>
          </cell>
          <cell r="B255" t="str">
            <v>JPM TECO Partners - Operations - Incoming Check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A256" t="str">
            <v>1310277</v>
          </cell>
          <cell r="B256" t="str">
            <v>JPM TECO Partners - Operations - ZBA Clearing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 t="str">
            <v>1310278</v>
          </cell>
          <cell r="B257" t="str">
            <v>JPM TECO Partners - Operations - Other Clearing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 t="str">
            <v>1310280</v>
          </cell>
          <cell r="B258" t="str">
            <v>JPM TECO Partners - Payroll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A259" t="str">
            <v>1310281</v>
          </cell>
          <cell r="B259" t="str">
            <v>JPM TECO Partners - Payroll - Outgoing ACH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A260" t="str">
            <v>1310282</v>
          </cell>
          <cell r="B260" t="str">
            <v>JPM TECO Partners - Payroll - Incoming ACH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1310283</v>
          </cell>
          <cell r="B261" t="str">
            <v>JPM TECO Partners - Payroll - Outgoing WIRE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1310284</v>
          </cell>
          <cell r="B262" t="str">
            <v>JPM TECO Partners - Payroll - Incoming WIRE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1310285</v>
          </cell>
          <cell r="B263" t="str">
            <v>JPM TECO Partners - Payroll - Outgoing Check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1310286</v>
          </cell>
          <cell r="B264" t="str">
            <v>JPM TECO Partners - Payroll - Incoming Check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1310287</v>
          </cell>
          <cell r="B265" t="str">
            <v>JPM TECO Partners - Payroll - ZBA Clearing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1310288</v>
          </cell>
          <cell r="B266" t="str">
            <v>JPM TECO Partners - Payroll - Other Clearing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 t="str">
            <v>1310290</v>
          </cell>
          <cell r="B267" t="str">
            <v>Inactive Account   Do not use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 t="str">
            <v>1310297</v>
          </cell>
          <cell r="B268" t="str">
            <v>Inactive Account   Do not use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 t="str">
            <v>1310300</v>
          </cell>
          <cell r="B269" t="str">
            <v>JPM TECO Coalbed Methane Florida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1310307</v>
          </cell>
          <cell r="B270" t="str">
            <v>JPM TECO Coalbed Methane Florida - ZBA Clearing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 t="str">
            <v>1310310</v>
          </cell>
          <cell r="B271" t="str">
            <v>JPM TECO Consumer Ventures Inc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1310320</v>
          </cell>
          <cell r="B272" t="str">
            <v>JPM TECO Diversified Inc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 t="str">
            <v>1310327</v>
          </cell>
          <cell r="B273" t="str">
            <v>JPM TECO Diversified Inc - ZBA Clearing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 t="str">
            <v>1310330</v>
          </cell>
          <cell r="B274" t="str">
            <v>JPM TECO EnergySource Inc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 t="str">
            <v>1310337</v>
          </cell>
          <cell r="B275" t="str">
            <v>JPM TECO EnergySource Inc - ZBA Clearing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A276" t="str">
            <v>1310340</v>
          </cell>
          <cell r="B276" t="str">
            <v>JPM TECO Finance Inc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A277" t="str">
            <v>1310347</v>
          </cell>
          <cell r="B277" t="str">
            <v>JPM TECO Finance Inc - ZBA Clearing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A278" t="str">
            <v>1310350</v>
          </cell>
          <cell r="B278" t="str">
            <v>JPM TECO Gemstone Inc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A279" t="str">
            <v>1310357</v>
          </cell>
          <cell r="B279" t="str">
            <v>JPM TECO Gemstone Inc - ZBA Clearing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A280" t="str">
            <v>1310360</v>
          </cell>
          <cell r="B280" t="str">
            <v>JPM TECO Investments Inc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A281" t="str">
            <v>1310370</v>
          </cell>
          <cell r="B281" t="str">
            <v>JPM TECO Oil &amp; Gas Inc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 t="str">
            <v>1310377</v>
          </cell>
          <cell r="B282" t="str">
            <v>JPM TECO Oil &amp; Gas Inc - ZBA Clearing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 t="str">
            <v>1310380</v>
          </cell>
          <cell r="B283" t="str">
            <v>JPM TECO Properties Inc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1310387</v>
          </cell>
          <cell r="B284" t="str">
            <v>JPM TECO Properties Inc - ZBA Clearing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1310390</v>
          </cell>
          <cell r="B285" t="str">
            <v>JPM TECO Solutions Inc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1310397</v>
          </cell>
          <cell r="B286" t="str">
            <v>JPM TECO Solutions Inc - ZBA Clearing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1310400</v>
          </cell>
          <cell r="B287" t="str">
            <v>JPM SeaCoast Gas Transmission LLC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 t="str">
            <v>1310407</v>
          </cell>
          <cell r="B288" t="str">
            <v>JPM SeaCoast Gas Transmission LLC - ZBA Clearing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1310410</v>
          </cell>
          <cell r="B289" t="str">
            <v>JPM TECO Pipeline Holding-Operations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1310411</v>
          </cell>
          <cell r="B290" t="str">
            <v>JPM TECO Pipeline Holding-Operations-Outgoing ACH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1310412</v>
          </cell>
          <cell r="B291" t="str">
            <v>JPM TECO Pipeline Holding-Operations-Incoming ACH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1310413</v>
          </cell>
          <cell r="B292" t="str">
            <v>JPM TECO Pipeline Holding-Operations-Outgoing WIRE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1310414</v>
          </cell>
          <cell r="B293" t="str">
            <v>JPM TECO Pipeline Holding-Operations-Incoming WIRE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A294" t="str">
            <v>1310415</v>
          </cell>
          <cell r="B294" t="str">
            <v>JPM TECO Pipeline Holding-Operations-Outgoing Chk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 t="str">
            <v>1310416</v>
          </cell>
          <cell r="B295" t="str">
            <v>JPM TECO Pipeline Holding-Operations-Incoming Chk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A296" t="str">
            <v>1310417</v>
          </cell>
          <cell r="B296" t="str">
            <v>JPM TECO Pipeline Holding-Operations-ZBA Clearing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A297" t="str">
            <v>1310418</v>
          </cell>
          <cell r="B297" t="str">
            <v>JPM TECO Pipeline Holding-Operations-Other Clearng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A298" t="str">
            <v>1310420</v>
          </cell>
          <cell r="B298" t="str">
            <v>JPM TECO Pipeline Holding-Controlled Disbursements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A299" t="str">
            <v>1310427</v>
          </cell>
          <cell r="B299" t="str">
            <v>JPM TECO Pipeline Holding- CDA - ZBA Clearing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A300" t="str">
            <v>1310430</v>
          </cell>
          <cell r="B300" t="str">
            <v>JPM TECO Guatemala Inc-Operations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A301" t="str">
            <v>1310431</v>
          </cell>
          <cell r="B301" t="str">
            <v>JPM TECO Guatemala Inc-Operations - Outgoing ACH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 t="str">
            <v>1310432</v>
          </cell>
          <cell r="B302" t="str">
            <v>JPM TECO Guatemala Inc-Operations - Incoming ACH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A303" t="str">
            <v>1310433</v>
          </cell>
          <cell r="B303" t="str">
            <v>JPM TECO Guatemala Inc-Operations - Outgoing WIRE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 t="str">
            <v>1310434</v>
          </cell>
          <cell r="B304" t="str">
            <v>JPM TECO Guatemala Inc-Operations - Incoming WIRE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A305" t="str">
            <v>1310435</v>
          </cell>
          <cell r="B305" t="str">
            <v>JPM TECO Guatemala Inc-Operations - Outgoing Check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 t="str">
            <v>1310436</v>
          </cell>
          <cell r="B306" t="str">
            <v>JPM TECO Guatemala Inc-Operations - Incoming Check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A307" t="str">
            <v>1310437</v>
          </cell>
          <cell r="B307" t="str">
            <v>JPM TECO Guatemala Inc-Operations - ZBA Clearing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A308" t="str">
            <v>1310438</v>
          </cell>
          <cell r="B308" t="str">
            <v>JPM TECO Guatemala Inc-Operations - Other Clearing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A309" t="str">
            <v>1310440</v>
          </cell>
          <cell r="B309" t="str">
            <v>JPM TECO Guatemala Inc - Payroll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A310" t="str">
            <v>1310441</v>
          </cell>
          <cell r="B310" t="str">
            <v>JPM TECO Guatemala Inc - Payroll - Outgoing ACH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A311" t="str">
            <v>1310442</v>
          </cell>
          <cell r="B311" t="str">
            <v>JPM TECO Guatemala Inc - Payroll - Incoming ACH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A312" t="str">
            <v>1310443</v>
          </cell>
          <cell r="B312" t="str">
            <v>JPM TECO Guatemala Inc - Payroll - Outgoing WIRE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A313" t="str">
            <v>1310444</v>
          </cell>
          <cell r="B313" t="str">
            <v>JPM TECO Guatemala Inc - Payroll - Incoming WIRE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A314" t="str">
            <v>1310445</v>
          </cell>
          <cell r="B314" t="str">
            <v>JPM TECO Guatemala Inc - Payroll - Outgoing Check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A315" t="str">
            <v>1310446</v>
          </cell>
          <cell r="B315" t="str">
            <v>JPM TECO Guatemala Inc - Payroll - Incoming Check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A316" t="str">
            <v>1310447</v>
          </cell>
          <cell r="B316" t="str">
            <v>JPM TECO Guatemala Inc - Payroll - ZBA Clearing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A317" t="str">
            <v>1310448</v>
          </cell>
          <cell r="B317" t="str">
            <v>JPM TECO Guatemala Inc - Payroll - Other Clearing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A318" t="str">
            <v>1310450</v>
          </cell>
          <cell r="B318" t="str">
            <v>JPM TPS de Ultramar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A319" t="str">
            <v>1310460</v>
          </cell>
          <cell r="B319" t="str">
            <v>JPM TECO Guatemala Services Ltd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A320" t="str">
            <v>1310470</v>
          </cell>
          <cell r="B320" t="str">
            <v>JPM Triangle Finance Company LLC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A321" t="str">
            <v>1310480</v>
          </cell>
          <cell r="B321" t="str">
            <v>JPM San Jose Power Holding Company Ltd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A322" t="str">
            <v>1310490</v>
          </cell>
          <cell r="B322" t="str">
            <v>JPM TPS Guatemala One Inc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A323" t="str">
            <v>1310500</v>
          </cell>
          <cell r="B323" t="str">
            <v>JPM TPS International Power Inc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 t="str">
            <v>1310510</v>
          </cell>
          <cell r="B324" t="str">
            <v>JPM TPS San Jose International Inc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 t="str">
            <v>1310520</v>
          </cell>
          <cell r="B325" t="str">
            <v>BI TPS Operaciones Guatemala Ltda Q - Operations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A326" t="str">
            <v>1310521</v>
          </cell>
          <cell r="B326" t="str">
            <v>BI TPS Oper Guat Q-Operations - Outgoing ACH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A327" t="str">
            <v>1310522</v>
          </cell>
          <cell r="B327" t="str">
            <v>BI TPS Oper Guat Q-Operations - Incoming ACH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A328" t="str">
            <v>1310523</v>
          </cell>
          <cell r="B328" t="str">
            <v>BI TPS Oper Guat Q-Operations - Outgoing WIRE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 t="str">
            <v>1310524</v>
          </cell>
          <cell r="B329" t="str">
            <v>BI TPS Oper Guat Q-Operations - Incoming WIRE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 t="str">
            <v>1310525</v>
          </cell>
          <cell r="B330" t="str">
            <v>BI TPS Oper Guat Q-Operations - Outgoing Check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 t="str">
            <v>1310526</v>
          </cell>
          <cell r="B331" t="str">
            <v>BI TPS Oper Guat Q-Operations - Incoming Check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 t="str">
            <v>1310527</v>
          </cell>
          <cell r="B332" t="str">
            <v>BI TPS Oper Guat Q-Operations - ZBA Clearing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 t="str">
            <v>1310528</v>
          </cell>
          <cell r="B333" t="str">
            <v>BI TPS Oper Guat Q-Operations - Translation G/L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 t="str">
            <v>1310530</v>
          </cell>
          <cell r="B334" t="str">
            <v>BI TPS Operaciones Guatemala Ltda Q - Payroll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 t="str">
            <v>1310531</v>
          </cell>
          <cell r="B335" t="str">
            <v>BI TPS Oper Guat Q-Payroll - Outgoing ACH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 t="str">
            <v>1310532</v>
          </cell>
          <cell r="B336" t="str">
            <v>BI TPS Oper Guat Q-Payroll - Incoming ACH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A337" t="str">
            <v>1310533</v>
          </cell>
          <cell r="B337" t="str">
            <v>BI TPS Oper Guat Q-Payroll - Outgoing WIRE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A338" t="str">
            <v>1310534</v>
          </cell>
          <cell r="B338" t="str">
            <v>BI TPS Oper Guat Q-Payroll - Incoming WIRE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 t="str">
            <v>1310535</v>
          </cell>
          <cell r="B339" t="str">
            <v>BI TPS Oper Guat Q-Payroll - Outgoing Check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 t="str">
            <v>1310536</v>
          </cell>
          <cell r="B340" t="str">
            <v>BI TPS Oper Guat Q-Payroll - Incoming Check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A341" t="str">
            <v>1310537</v>
          </cell>
          <cell r="B341" t="str">
            <v>BI TPS Oper Guat Q-Payroll - ZBA Clearing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A342" t="str">
            <v>1310538</v>
          </cell>
          <cell r="B342" t="str">
            <v>BI TPS Oper Guat Q-Payroll - Translation Gain/Loss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 t="str">
            <v>1310540</v>
          </cell>
          <cell r="B343" t="str">
            <v>BI TPS Operaciones Guatemala Ltda USD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 t="str">
            <v>1310541</v>
          </cell>
          <cell r="B344" t="str">
            <v>BI TPS Oper Guat USD - Outgoing ACH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A345" t="str">
            <v>1310542</v>
          </cell>
          <cell r="B345" t="str">
            <v>BI TPS Oper Guat USD - Incoming ACH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 t="str">
            <v>1310543</v>
          </cell>
          <cell r="B346" t="str">
            <v>BI TPS Oper Guat USD - Outgoing WIRE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 t="str">
            <v>1310544</v>
          </cell>
          <cell r="B347" t="str">
            <v>BI TPS Oper Guat USD - Incoming WIRE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 t="str">
            <v>1310545</v>
          </cell>
          <cell r="B348" t="str">
            <v>BI TPS Oper Guat USD - Outgoing Check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A349" t="str">
            <v>1310546</v>
          </cell>
          <cell r="B349" t="str">
            <v>BI TPS Oper Guat USD - Incoming Check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A350" t="str">
            <v>1310547</v>
          </cell>
          <cell r="B350" t="str">
            <v>BI TPS Oper Guat USD - ZBA Clearing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A351" t="str">
            <v>1310548</v>
          </cell>
          <cell r="B351" t="str">
            <v>BI TPS Oper Guat USD - Translation Gain/Loss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 t="str">
            <v>1310550</v>
          </cell>
          <cell r="B352" t="str">
            <v>BI Tampa Centro Americana de Electricidad Ltda Q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 t="str">
            <v>1310551</v>
          </cell>
          <cell r="B353" t="str">
            <v>BI TCAE Q - Outgoing ACH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A354" t="str">
            <v>1310552</v>
          </cell>
          <cell r="B354" t="str">
            <v>BI TCAE Q - Incoming ACH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A355" t="str">
            <v>1310553</v>
          </cell>
          <cell r="B355" t="str">
            <v>BI TCAE Q - Outgoing WIRE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 t="str">
            <v>1310554</v>
          </cell>
          <cell r="B356" t="str">
            <v>BI TCAE Q - Incoming WIRE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A357" t="str">
            <v>1310555</v>
          </cell>
          <cell r="B357" t="str">
            <v>BI TCAE Q - Outgoing Check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A358" t="str">
            <v>1310556</v>
          </cell>
          <cell r="B358" t="str">
            <v>BI TCAE Q - Incoming Check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 t="str">
            <v>1310557</v>
          </cell>
          <cell r="B359" t="str">
            <v>BI TCAE Q - ZBA Clearing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 t="str">
            <v>1310558</v>
          </cell>
          <cell r="B360" t="str">
            <v>BI TCAE Q - Translation Gain/Loss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A361" t="str">
            <v>1310560</v>
          </cell>
          <cell r="B361" t="str">
            <v>BI Tampa Centro Americana de Electricidad Ltda USD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 t="str">
            <v>1310561</v>
          </cell>
          <cell r="B362" t="str">
            <v>BI TCAE USD - Outgoing ACH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A363" t="str">
            <v>1310562</v>
          </cell>
          <cell r="B363" t="str">
            <v>BI TCAE USD - Incoming ACH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A364" t="str">
            <v>1310563</v>
          </cell>
          <cell r="B364" t="str">
            <v>BI TCAE USD - Outgoing WIRE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A365" t="str">
            <v>1310564</v>
          </cell>
          <cell r="B365" t="str">
            <v>BI TCAE USD - Incoming WIRE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A366" t="str">
            <v>1310565</v>
          </cell>
          <cell r="B366" t="str">
            <v>BI TCAE USD - Outgoing Check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A367" t="str">
            <v>1310566</v>
          </cell>
          <cell r="B367" t="str">
            <v>BI TCAE USD - Incoming Check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A368" t="str">
            <v>1310567</v>
          </cell>
          <cell r="B368" t="str">
            <v>BI TCAE USD - ZBA Clearing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A369" t="str">
            <v>1310568</v>
          </cell>
          <cell r="B369" t="str">
            <v>BI TCAE USD - Translation Gain/Loss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 t="str">
            <v>1310570</v>
          </cell>
          <cell r="B370" t="str">
            <v>BI Central Generadora Electrica San Jose Ltd Q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 t="str">
            <v>1310571</v>
          </cell>
          <cell r="B371" t="str">
            <v>BI CGE San Jose Q - Outgoing ACH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A372" t="str">
            <v>1310572</v>
          </cell>
          <cell r="B372" t="str">
            <v>BI CGE San Jose Q - Incoming ACH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A373" t="str">
            <v>1310573</v>
          </cell>
          <cell r="B373" t="str">
            <v>BI CGE San Jose Q - Outgoing WIRE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A374" t="str">
            <v>1310574</v>
          </cell>
          <cell r="B374" t="str">
            <v>BI CGE San Jose Q - Incoming WIRE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A375" t="str">
            <v>1310575</v>
          </cell>
          <cell r="B375" t="str">
            <v>BI CGE San Jose Q - Outgoing Check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A376" t="str">
            <v>1310576</v>
          </cell>
          <cell r="B376" t="str">
            <v>BI CGE San Jose Q - Incoming Check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A377" t="str">
            <v>1310577</v>
          </cell>
          <cell r="B377" t="str">
            <v>BI CGE San Jose Q - ZBA Clearing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A378" t="str">
            <v>1310578</v>
          </cell>
          <cell r="B378" t="str">
            <v>BI CGE San Jose Q - Translation Gain/Loss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A379" t="str">
            <v>1310580</v>
          </cell>
          <cell r="B379" t="str">
            <v>BI Central Generadora Electrica San Jose Ltd USD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A380" t="str">
            <v>1310581</v>
          </cell>
          <cell r="B380" t="str">
            <v>BI CGE San Jose USD - Outgoing ACH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1310582</v>
          </cell>
          <cell r="B381" t="str">
            <v>BI CGE San Jose USD - Incoming ACH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1310583</v>
          </cell>
          <cell r="B382" t="str">
            <v>BI CGE San Jose USD - Outgoing WIRE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1310584</v>
          </cell>
          <cell r="B383" t="str">
            <v>BI CGE San Jose USD - Incoming WIRE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1310585</v>
          </cell>
          <cell r="B384" t="str">
            <v>BI CGE San Jose USD - Outgoing Check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1310586</v>
          </cell>
          <cell r="B385" t="str">
            <v>BI CGE San Jose USD - Incoming Check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1310587</v>
          </cell>
          <cell r="B386" t="str">
            <v>BI CGE San Jose USD - ZBA Clearing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>1310588</v>
          </cell>
          <cell r="B387" t="str">
            <v>BI CGE San Jose USD - Translation Gain/Loss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A388" t="str">
            <v>1310590</v>
          </cell>
          <cell r="B388" t="str">
            <v>BI Tecnologia Maritima SA Q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A389" t="str">
            <v>1310591</v>
          </cell>
          <cell r="B389" t="str">
            <v>BI Tecnologia Maritima SA Q - Outgoing ACH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A390" t="str">
            <v>1310592</v>
          </cell>
          <cell r="B390" t="str">
            <v>BI Tecnologia Maritima SA Q - Incoming ACH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A391" t="str">
            <v>1310593</v>
          </cell>
          <cell r="B391" t="str">
            <v>BI Tecnologia Maritima SA Q - Outgoing WIRE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A392" t="str">
            <v>1310594</v>
          </cell>
          <cell r="B392" t="str">
            <v>BI Tecnologia Maritima SA Q - Incoming WIRE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A393" t="str">
            <v>1310595</v>
          </cell>
          <cell r="B393" t="str">
            <v>BI Tecnologia Maritima SA Q - Outgoing Check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A394" t="str">
            <v>1310596</v>
          </cell>
          <cell r="B394" t="str">
            <v>BI Tecnologia Maritima SA Q - Incoming Check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A395" t="str">
            <v>1310597</v>
          </cell>
          <cell r="B395" t="str">
            <v>BI Tecnologia Maritima SA Q - ZBA Clearing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A396" t="str">
            <v>1310598</v>
          </cell>
          <cell r="B396" t="str">
            <v>BI Tecnologia Maritima SA Q - Translation G/L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A397" t="str">
            <v>1310600</v>
          </cell>
          <cell r="B397" t="str">
            <v>BI Tecnologia Maritima SA USD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A398" t="str">
            <v>1310601</v>
          </cell>
          <cell r="B398" t="str">
            <v>BI Tecnologia Maritima SA USD - Outgoing ACH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A399" t="str">
            <v>1310602</v>
          </cell>
          <cell r="B399" t="str">
            <v>BI Tecnologia Maritima SA USD - Incoming ACH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A400" t="str">
            <v>1310603</v>
          </cell>
          <cell r="B400" t="str">
            <v>BI Tecnologia Maritima SA USD - Outgoing WIRE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A401" t="str">
            <v>1310604</v>
          </cell>
          <cell r="B401" t="str">
            <v>BI Tecnologia Maritima SA USD - Incoming WIRE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A402" t="str">
            <v>1310605</v>
          </cell>
          <cell r="B402" t="str">
            <v>BI Tecnologia Maritima SA USD - Outgoing Check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A403" t="str">
            <v>1310606</v>
          </cell>
          <cell r="B403" t="str">
            <v>BI Tecnologia Maritima SA USD - Incoming Check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 t="str">
            <v>1310607</v>
          </cell>
          <cell r="B404" t="str">
            <v>BI Tecnologia Maritima SA USD - ZBA Clearing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A405" t="str">
            <v>1310608</v>
          </cell>
          <cell r="B405" t="str">
            <v>BI Tecnologia Maritima SA USD - Translation G/L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A406" t="str">
            <v>1310610</v>
          </cell>
          <cell r="B406" t="str">
            <v>BI TPS de Ultramar Guatemala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A407" t="str">
            <v>1310620</v>
          </cell>
          <cell r="B407" t="str">
            <v>Cash Non-SAP Entities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A408" t="str">
            <v>1310630</v>
          </cell>
          <cell r="B408" t="str">
            <v>Seacoast National Bank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A409" t="str">
            <v>1310640</v>
          </cell>
          <cell r="B409" t="str">
            <v>JPM TECO Clean Advantage Corporation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A410" t="str">
            <v>1310647</v>
          </cell>
          <cell r="B410" t="str">
            <v>JPM TECO Clean Advantage Corp - ZBA Clearing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A411" t="str">
            <v>1310650</v>
          </cell>
          <cell r="B411" t="str">
            <v>JPM TECO Services Operations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A412" t="str">
            <v>1310651</v>
          </cell>
          <cell r="B412" t="str">
            <v>JPM TECO Services Operations - Outgoing ACH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A413" t="str">
            <v>1310652</v>
          </cell>
          <cell r="B413" t="str">
            <v>JPM TECO Services Operations - Incoming ACH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A414" t="str">
            <v>1310653</v>
          </cell>
          <cell r="B414" t="str">
            <v>JPM TECO Services Operations - Outgoing WIRE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A415" t="str">
            <v>1310654</v>
          </cell>
          <cell r="B415" t="str">
            <v>JPM TECO Services Operations - Incoming WIRE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A416" t="str">
            <v>1310655</v>
          </cell>
          <cell r="B416" t="str">
            <v>JPM TECO Services Operations - Outgoing Check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>1310656</v>
          </cell>
          <cell r="B417" t="str">
            <v>JPM TECO Services Operations - Incoming Check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A418" t="str">
            <v>1310657</v>
          </cell>
          <cell r="B418" t="str">
            <v>JPM TECO Services Operations - ZBA Clearing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A419" t="str">
            <v>1310658</v>
          </cell>
          <cell r="B419" t="str">
            <v>JPM TECO Services Operations - Other Clearing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A420" t="str">
            <v>1310660</v>
          </cell>
          <cell r="B420" t="str">
            <v>JPM TECO Services - Payroll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A421" t="str">
            <v>1310670</v>
          </cell>
          <cell r="B421" t="str">
            <v>JPM TECO Services - Benefits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1310671</v>
          </cell>
          <cell r="B422" t="str">
            <v>JPM TECO Services - Benefits - Outgoing ACH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A423" t="str">
            <v>1310672</v>
          </cell>
          <cell r="B423" t="str">
            <v>JPM TECO Services - Benefits - Incoming ACH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A424" t="str">
            <v>1310673</v>
          </cell>
          <cell r="B424" t="str">
            <v>JPM TECO Services - Benefits - Outgoing WIRE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A425" t="str">
            <v>1310674</v>
          </cell>
          <cell r="B425" t="str">
            <v>JPM TECO Services - Benefits - Incoming WIRE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A426" t="str">
            <v>1310675</v>
          </cell>
          <cell r="B426" t="str">
            <v>JPM TECO Services - Benefits - Outgoing Check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A427" t="str">
            <v>1310676</v>
          </cell>
          <cell r="B427" t="str">
            <v>JPM TECO Services - Benefits - Incoming Check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 t="str">
            <v>1310677</v>
          </cell>
          <cell r="B428" t="str">
            <v>JPM TECO Services - Benefits - ZBA Clearing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A429" t="str">
            <v>1310678</v>
          </cell>
          <cell r="B429" t="str">
            <v>JPM TECO Services - Benefits - Other Clearing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A430" t="str">
            <v>1310680</v>
          </cell>
          <cell r="B430" t="str">
            <v>JPM Tampa Electric - SLA 75 LLC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A431" t="str">
            <v>1310690</v>
          </cell>
          <cell r="B431" t="str">
            <v>SUN PGS Misc. Deposits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A432" t="str">
            <v>1310700</v>
          </cell>
          <cell r="B432" t="str">
            <v>JPM - TECO CRB One Bill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A433" t="str">
            <v>1310701</v>
          </cell>
          <cell r="B433" t="str">
            <v>JPM - TECO CRB One Bill - Outgoing ACH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A434" t="str">
            <v>1310702</v>
          </cell>
          <cell r="B434" t="str">
            <v>JPM - TECO CRB One Bill - Incoming ACH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A435" t="str">
            <v>1310703</v>
          </cell>
          <cell r="B435" t="str">
            <v>JPM - TECO CRB One Bill - Outgoing WIRE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A436" t="str">
            <v>1310704</v>
          </cell>
          <cell r="B436" t="str">
            <v>JPM - TECO CRB One Bill - Incoming WIRE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A437" t="str">
            <v>1310705</v>
          </cell>
          <cell r="B437" t="str">
            <v>JPM - TECO CRB One Bill - Outgoing Check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A438" t="str">
            <v>1310706</v>
          </cell>
          <cell r="B438" t="str">
            <v>JPM - TECO CRB One Bill - Incoming Check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A439" t="str">
            <v>1310707</v>
          </cell>
          <cell r="B439" t="str">
            <v>JPM - TECO CRB One Bill - ZBA Clearing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A440" t="str">
            <v>1310708</v>
          </cell>
          <cell r="B440" t="str">
            <v>JPM - TECO CRB One Bill - Payment Clarification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A441" t="str">
            <v>1310709</v>
          </cell>
          <cell r="B441" t="str">
            <v>JPM - TECO CRB One Bill - Return Clarification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A442" t="str">
            <v>1310712</v>
          </cell>
          <cell r="B442" t="str">
            <v>JPM CRB One Bill - Payments One-Time Web Pmts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A443" t="str">
            <v>1310713</v>
          </cell>
          <cell r="B443" t="str">
            <v>JPM CRB One Bill - Returns- One-Time Web Pmts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A444" t="str">
            <v>1310714</v>
          </cell>
          <cell r="B444" t="str">
            <v>JPM CRB One Bill - Payments -Online Resources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A445" t="str">
            <v>1310715</v>
          </cell>
          <cell r="B445" t="str">
            <v>JPM CRB One Bill - Returns - Online Resources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>1310716</v>
          </cell>
          <cell r="B446" t="str">
            <v>JPM CRB One Bill - Payments -Debit/Credit Cards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A447" t="str">
            <v>1310717</v>
          </cell>
          <cell r="B447" t="str">
            <v>JPM CRB One Bill - Returns -Debit/Credit Cards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</row>
        <row r="448">
          <cell r="A448" t="str">
            <v>1310718</v>
          </cell>
          <cell r="B448" t="str">
            <v>JPM CRB One Bill - Payments -Direct Debit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A449" t="str">
            <v>1310719</v>
          </cell>
          <cell r="B449" t="str">
            <v>JPM CRB One Bill - Returns - Direct Debit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A450" t="str">
            <v>1310722</v>
          </cell>
          <cell r="B450" t="str">
            <v>JPM CRB One Bill - Payments -Amscot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A451" t="str">
            <v>1310723</v>
          </cell>
          <cell r="B451" t="str">
            <v>JPM CRB One Bill - Returns - Amscot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A452" t="str">
            <v>1310724</v>
          </cell>
          <cell r="B452" t="str">
            <v>JPM CRB One Bill - Payments -CheckFree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A453" t="str">
            <v>1310725</v>
          </cell>
          <cell r="B453" t="str">
            <v>JPM CRB One Bill - Returns -CheckFree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A454" t="str">
            <v>1310726</v>
          </cell>
          <cell r="B454" t="str">
            <v>JPM CRB One Bill - Payments -Fiserve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</row>
        <row r="455">
          <cell r="A455" t="str">
            <v>1310727</v>
          </cell>
          <cell r="B455" t="str">
            <v>JPM CRB One Bill - Returns - Fiserve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A456" t="str">
            <v>1310728</v>
          </cell>
          <cell r="B456" t="str">
            <v>JPM CRB One Bill - Payments -FIS e-checks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A457" t="str">
            <v>1310729</v>
          </cell>
          <cell r="B457" t="str">
            <v>JPM CRB One Bill - Returns - FIS e-checks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A458" t="str">
            <v>1310732</v>
          </cell>
          <cell r="B458" t="str">
            <v>JPM CRB One Bill - Payments -Hillsborough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A459" t="str">
            <v>1310733</v>
          </cell>
          <cell r="B459" t="str">
            <v>JPM CRB One Bill - Returns - Hillsborough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A460" t="str">
            <v>1310734</v>
          </cell>
          <cell r="B460" t="str">
            <v>JPM CRB One Bill - Payments -IPP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A461" t="str">
            <v>1310735</v>
          </cell>
          <cell r="B461" t="str">
            <v>JPM CRB One Bill - Returns - IPP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A462" t="str">
            <v>1310736</v>
          </cell>
          <cell r="B462" t="str">
            <v>JPM CRB One Bill - Payments -Ace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A463" t="str">
            <v>1310737</v>
          </cell>
          <cell r="B463" t="str">
            <v>JPM CRB One Bill - Returns - Ace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A464" t="str">
            <v>1310738</v>
          </cell>
          <cell r="B464" t="str">
            <v>JPM CRB One Bill - Payments -Fidelity Express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A465" t="str">
            <v>1310739</v>
          </cell>
          <cell r="B465" t="str">
            <v>JPM CRB One Bill - Returns - Fidelity Express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A466" t="str">
            <v>1310742</v>
          </cell>
          <cell r="B466" t="str">
            <v>JPM CRB One Bill - Payments -Sherloq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A467" t="str">
            <v>1310743</v>
          </cell>
          <cell r="B467" t="str">
            <v>JPM CRB One Bill - Returns - Sherloq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A468" t="str">
            <v>1310744</v>
          </cell>
          <cell r="B468" t="str">
            <v>JPM CRB One Bill - Payments -Online Info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A469" t="str">
            <v>1310745</v>
          </cell>
          <cell r="B469" t="str">
            <v>JPM CRB One Bill - Returns - Online Info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A470" t="str">
            <v>1310746</v>
          </cell>
          <cell r="B470" t="str">
            <v>JPM CRB One Bill - Payments -City of Tampa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A471" t="str">
            <v>1310747</v>
          </cell>
          <cell r="B471" t="str">
            <v>JPM CRB One Bill - Returns - City of Tampa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A472" t="str">
            <v>1310748</v>
          </cell>
          <cell r="B472" t="str">
            <v>JPM CRB One Bill - Payments -Iqor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A473" t="str">
            <v>1310749</v>
          </cell>
          <cell r="B473" t="str">
            <v>JPM CRB One Bill - Returns - Iqor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A474" t="str">
            <v>1310752</v>
          </cell>
          <cell r="B474" t="str">
            <v>JPM CRB One Bill - Payments - Kubra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A475" t="str">
            <v>1310753</v>
          </cell>
          <cell r="B475" t="str">
            <v>JPM CRB One Bill - Returns - Kubra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A476" t="str">
            <v>1310754</v>
          </cell>
          <cell r="B476" t="str">
            <v>JPM CRB One Bill - Payments - Western Union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A477" t="str">
            <v>1310755</v>
          </cell>
          <cell r="B477" t="str">
            <v>JPM CRB One Bill - Returns - Western Union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A478" t="str">
            <v>1310756</v>
          </cell>
          <cell r="B478" t="str">
            <v>JPM CRB One Bill - Payments - Professional Credit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A479" t="str">
            <v>1310757</v>
          </cell>
          <cell r="B479" t="str">
            <v>JPM CRB One Bill - Returns - Professional Credit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A480" t="str">
            <v>1310758</v>
          </cell>
          <cell r="B480" t="str">
            <v>JPM CRB One Bill - Payments - Transworld System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A481" t="str">
            <v>1310759</v>
          </cell>
          <cell r="B481" t="str">
            <v>JPM CRB One Bill - Returns - Transworld System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A482" t="str">
            <v>1310762</v>
          </cell>
          <cell r="B482" t="str">
            <v>JPM CRB One Bill - Payments - LJ Ross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A483" t="str">
            <v>1310763</v>
          </cell>
          <cell r="B483" t="str">
            <v>JPM CRB One Bill - Returns - LJ Ross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A484" t="str">
            <v>1310770</v>
          </cell>
          <cell r="B484" t="str">
            <v>SUN - CRB One Bill - Deposits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A485" t="str">
            <v>1310771</v>
          </cell>
          <cell r="B485" t="str">
            <v>SUN - CRB One Bill- Outgoing ACH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>1310772</v>
          </cell>
          <cell r="B486" t="str">
            <v>SUN - CRB One Bill  - Incoming ACH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A487" t="str">
            <v>1310773</v>
          </cell>
          <cell r="B487" t="str">
            <v>SUN - CRB One Bill  - Outgoing WIRE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A488" t="str">
            <v>1310774</v>
          </cell>
          <cell r="B488" t="str">
            <v>SUN - CRB One Bill  - Incoming WIRE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1310775</v>
          </cell>
          <cell r="B489" t="str">
            <v>SUN - CRB One Bill  - Outgoing Check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A490" t="str">
            <v>1310776</v>
          </cell>
          <cell r="B490" t="str">
            <v>SUN - CRB One Bill  - Incoming Check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A491" t="str">
            <v>1310777</v>
          </cell>
          <cell r="B491" t="str">
            <v>SUN - CRB One Bill  - ZBA Clearing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A492" t="str">
            <v>1310778</v>
          </cell>
          <cell r="B492" t="str">
            <v>SUN - CRB One Bill  - Payment Clarification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A493" t="str">
            <v>1310779</v>
          </cell>
          <cell r="B493" t="str">
            <v>SUN - CRB One Bill  - Return Clarification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A494" t="str">
            <v>1310782</v>
          </cell>
          <cell r="B494" t="str">
            <v>SUN - CRB One Bill - Payments - Bill to Pay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A495" t="str">
            <v>1310783</v>
          </cell>
          <cell r="B495" t="str">
            <v>SUN - CRB One Bill - Returns - Bill to Pay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</row>
        <row r="496">
          <cell r="A496" t="str">
            <v>1310810</v>
          </cell>
          <cell r="B496" t="str">
            <v>SUN - CRB One Bill - Refunds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A497" t="str">
            <v>1310811</v>
          </cell>
          <cell r="B497" t="str">
            <v>SUN - CRB One Bill Refunds- Outgoing ACH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A498" t="str">
            <v>1310812</v>
          </cell>
          <cell r="B498" t="str">
            <v>SUN - CRB One Bill Refunds - Incoming ACH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A499" t="str">
            <v>1310813</v>
          </cell>
          <cell r="B499" t="str">
            <v>SUN - CRB One Bill Refunds - Outgoing WIRE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A500" t="str">
            <v>1310814</v>
          </cell>
          <cell r="B500" t="str">
            <v>SUN - CRB One Bill Refunds - Incoming WIRE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A501" t="str">
            <v>1310815</v>
          </cell>
          <cell r="B501" t="str">
            <v>SUN - CRB One Bill Refunds - Outgoing Check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A502" t="str">
            <v>1310816</v>
          </cell>
          <cell r="B502" t="str">
            <v>SUN - CRB One Bill Refunds - Incoming Check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A503" t="str">
            <v>1310817</v>
          </cell>
          <cell r="B503" t="str">
            <v>SUN - CRB One Bill Refunds - ZBA Clearing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A504" t="str">
            <v>1310990</v>
          </cell>
          <cell r="B504" t="str">
            <v>Cash - Miscellaneous Adjustments</v>
          </cell>
          <cell r="C504">
            <v>33349882.5</v>
          </cell>
          <cell r="D504">
            <v>28836000.989999998</v>
          </cell>
          <cell r="E504">
            <v>14558970.08</v>
          </cell>
          <cell r="F504">
            <v>14928608</v>
          </cell>
          <cell r="G504">
            <v>31427166.52</v>
          </cell>
          <cell r="H504">
            <v>16065273.210000001</v>
          </cell>
          <cell r="I504">
            <v>23492730.140000001</v>
          </cell>
          <cell r="J504">
            <v>17833627.300000001</v>
          </cell>
          <cell r="K504">
            <v>13957523.82</v>
          </cell>
          <cell r="L504">
            <v>27418435.91</v>
          </cell>
          <cell r="M504">
            <v>37110441.5</v>
          </cell>
          <cell r="N504">
            <v>26730125.23</v>
          </cell>
        </row>
        <row r="505">
          <cell r="A505" t="str">
            <v>1311000</v>
          </cell>
          <cell r="B505" t="str">
            <v>JPM NMGC - Concentration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A506" t="str">
            <v>1311001</v>
          </cell>
          <cell r="B506" t="str">
            <v>JPM NMGC - Concen - Outgoing ACH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A507" t="str">
            <v>1311002</v>
          </cell>
          <cell r="B507" t="str">
            <v>JPM NMGC - Concen - Incoming ACH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A508" t="str">
            <v>1311003</v>
          </cell>
          <cell r="B508" t="str">
            <v>JPM NMGC - Concen - Outgoing Wire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A509" t="str">
            <v>1311004</v>
          </cell>
          <cell r="B509" t="str">
            <v>JPM NMGC - Concen - Incoming Wire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A510" t="str">
            <v>1311005</v>
          </cell>
          <cell r="B510" t="str">
            <v>JPM NMGC - Concen - Outgoing Check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A511" t="str">
            <v>1311006</v>
          </cell>
          <cell r="B511" t="str">
            <v>JPM NMGC - Concen - Incoming Check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A512" t="str">
            <v>1311007</v>
          </cell>
          <cell r="B512" t="str">
            <v>JPM NMGC - Concen - ZBA Clearing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A513" t="str">
            <v>1311008</v>
          </cell>
          <cell r="B513" t="str">
            <v>JPM NMGC - Concen - Other Clearing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A514" t="str">
            <v>1311010</v>
          </cell>
          <cell r="B514" t="str">
            <v>JPM NMGC - Payroll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1311011</v>
          </cell>
          <cell r="B515" t="str">
            <v>JPM NMGC - Payroll - Outgoing ACH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A516" t="str">
            <v>1311012</v>
          </cell>
          <cell r="B516" t="str">
            <v>JPM NMGC - Payroll - Incoming ACH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A517" t="str">
            <v>1311013</v>
          </cell>
          <cell r="B517" t="str">
            <v>JPM NMGC - Payroll - Outgoing Wire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A518" t="str">
            <v>1311014</v>
          </cell>
          <cell r="B518" t="str">
            <v>JPM NMGC - Payroll - Incoming Wire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A519" t="str">
            <v>1311015</v>
          </cell>
          <cell r="B519" t="str">
            <v>JPM NMGC - Payroll - Outgoing Check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>1311016</v>
          </cell>
          <cell r="B520" t="str">
            <v>JPM NMGC - Payroll - Incoming Check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>1311017</v>
          </cell>
          <cell r="B521" t="str">
            <v>JPM NMGC - Payroll - ZBA Clearing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1311018</v>
          </cell>
          <cell r="B522" t="str">
            <v>JPM NMGC - Payroll - Other Clearing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A523" t="str">
            <v>1311020</v>
          </cell>
          <cell r="B523" t="str">
            <v>JPM NMGC - Customer Refund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A524" t="str">
            <v>1311021</v>
          </cell>
          <cell r="B524" t="str">
            <v>JPM NMGC - Cust Refund - Outgoing ACH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A525" t="str">
            <v>1311022</v>
          </cell>
          <cell r="B525" t="str">
            <v>JPM NMGC - Cust Refund - Incoming ACH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A526" t="str">
            <v>1311023</v>
          </cell>
          <cell r="B526" t="str">
            <v>JPM NMGC - Cust Refund - Outgoing Wire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A527" t="str">
            <v>1311024</v>
          </cell>
          <cell r="B527" t="str">
            <v>JPM NMGC - Cust Refund - Incoming Wire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>1311025</v>
          </cell>
          <cell r="B528" t="str">
            <v>JPM NMGC - Cust Refund - Outgoing Check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A529" t="str">
            <v>1311026</v>
          </cell>
          <cell r="B529" t="str">
            <v>JPM NMGC - Cust Refund - Incoming Check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</row>
        <row r="530">
          <cell r="A530" t="str">
            <v>1311027</v>
          </cell>
          <cell r="B530" t="str">
            <v>JPM NMGC - Cust Refund - ZBA Clearing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A531" t="str">
            <v>1311028</v>
          </cell>
          <cell r="B531" t="str">
            <v>JPM NMGC - Cust Refund - Other Clearing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A532" t="str">
            <v>1311030</v>
          </cell>
          <cell r="B532" t="str">
            <v>JPM NMGC - CDA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A533" t="str">
            <v>1311031</v>
          </cell>
          <cell r="B533" t="str">
            <v>JPM NMGC - CDA - Outgoing ACH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A534" t="str">
            <v>1311032</v>
          </cell>
          <cell r="B534" t="str">
            <v>JPM NMGC - CDA - Incoming ACH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A535" t="str">
            <v>1311033</v>
          </cell>
          <cell r="B535" t="str">
            <v>JPM NMGC - CDA - Outgoing Wire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A536" t="str">
            <v>1311034</v>
          </cell>
          <cell r="B536" t="str">
            <v>JPM NMGC - CDA - Incoming Wire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A537" t="str">
            <v>1311035</v>
          </cell>
          <cell r="B537" t="str">
            <v>JPM NMGC - CDA - Outgoing Check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A538" t="str">
            <v>1311036</v>
          </cell>
          <cell r="B538" t="str">
            <v>JPM NMGC - CDA - Incoming Check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</row>
        <row r="539">
          <cell r="A539" t="str">
            <v>1311037</v>
          </cell>
          <cell r="B539" t="str">
            <v>JPM NMGC - CDA - ZBA Clearing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A540" t="str">
            <v>1311038</v>
          </cell>
          <cell r="B540" t="str">
            <v>JPM NMGC - CDA - Other Clearing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A541" t="str">
            <v>1311040</v>
          </cell>
          <cell r="B541" t="str">
            <v>WF MNGC - Deposit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A542" t="str">
            <v>1311050</v>
          </cell>
          <cell r="B542" t="str">
            <v>WF MNGC - EFT Deposit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1311060</v>
          </cell>
          <cell r="B543" t="str">
            <v>WF NMGC - ROW Cash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A544" t="str">
            <v>1311070</v>
          </cell>
          <cell r="B544" t="str">
            <v>FNB NMGC - Deposit Clayton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1311080</v>
          </cell>
          <cell r="B545" t="str">
            <v>West Commerce NMGC - Deposit Carlsbad PS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1311090</v>
          </cell>
          <cell r="B546" t="str">
            <v>Compass NMGC - Deposit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A547" t="str">
            <v>1311100</v>
          </cell>
          <cell r="B547" t="str">
            <v>Washington Fed NMGC - Deposit Chama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1311110</v>
          </cell>
          <cell r="B548" t="str">
            <v>US Bank NMGC - Deposit Taos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1311120</v>
          </cell>
          <cell r="B549" t="str">
            <v>WF New Mexico Gas Intermediate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A550" t="str">
            <v>1311130</v>
          </cell>
          <cell r="B550" t="str">
            <v>JPM NMGI - Check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1311131</v>
          </cell>
          <cell r="B551" t="str">
            <v>JPM NMGI -  Outgoing ACH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1311132</v>
          </cell>
          <cell r="B552" t="str">
            <v>JPM NMGI -  Incoming ACH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A553" t="str">
            <v>1311133</v>
          </cell>
          <cell r="B553" t="str">
            <v>JPM NMGI - Outgoing Wire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1311134</v>
          </cell>
          <cell r="B554" t="str">
            <v>JPM NMGI -  Incoming Wire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1311135</v>
          </cell>
          <cell r="B555" t="str">
            <v>JPM NMGI -  Outgoing Check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A556" t="str">
            <v>1311136</v>
          </cell>
          <cell r="B556" t="str">
            <v>JPM NMGI -  Incoming Check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1311137</v>
          </cell>
          <cell r="B557" t="str">
            <v>JPM NMGI -  ZBA Clearing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1311138</v>
          </cell>
          <cell r="B558" t="str">
            <v>JPM NMGI -  Other Clearing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A559" t="str">
            <v>1311140</v>
          </cell>
          <cell r="B559" t="str">
            <v>WF NMGC - Concentration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1311150</v>
          </cell>
          <cell r="B560" t="str">
            <v>Bank of Abq NMGC - Depository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1311160</v>
          </cell>
          <cell r="B561" t="str">
            <v>JPM Emera Technologies LLC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</row>
        <row r="562">
          <cell r="A562" t="str">
            <v>1311170</v>
          </cell>
          <cell r="B562" t="str">
            <v>BoA Tampa Electric Cash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1311171</v>
          </cell>
          <cell r="B563" t="str">
            <v>BoA Tampa Electric Cash - Outgoing ACH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1311172</v>
          </cell>
          <cell r="B564" t="str">
            <v>BoA Tampa Electric Cash  - Incoming ACH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>1311173</v>
          </cell>
          <cell r="B565" t="str">
            <v>BoA Tampa Electric Cash - Outgoing Wire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1311174</v>
          </cell>
          <cell r="B566" t="str">
            <v>BoA Tampa Electric Cash - Incoming Wire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1311175</v>
          </cell>
          <cell r="B567" t="str">
            <v>BoA Tampa Electric Cash - Outgoing Check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</row>
        <row r="568">
          <cell r="A568" t="str">
            <v>1311176</v>
          </cell>
          <cell r="B568" t="str">
            <v>BoA Tampa Electric Cash - Incoming Check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1311177</v>
          </cell>
          <cell r="B569" t="str">
            <v>BoA Tampa Electric Cash - ZBA Clearing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1311178</v>
          </cell>
          <cell r="B570" t="str">
            <v>BoA Tampa Electric Cash - Other Clearing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A571">
            <v>1311180</v>
          </cell>
          <cell r="B571" t="str">
            <v>JPM TGOI - Operations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A572">
            <v>1311181</v>
          </cell>
          <cell r="B572" t="str">
            <v>JPM TGOI - Outgoing ACH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A573">
            <v>1311182</v>
          </cell>
          <cell r="B573" t="str">
            <v>JPM TGOI - Incoming ACH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A574">
            <v>1311183</v>
          </cell>
          <cell r="B574" t="str">
            <v>JPM TGOI - Outgoing WIRE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A575">
            <v>1311184</v>
          </cell>
          <cell r="B575" t="str">
            <v>JPM TGOI - Incoming WIRE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A576">
            <v>1311185</v>
          </cell>
          <cell r="B576" t="str">
            <v>JPM TGOI -Outgoing Check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A577">
            <v>1311186</v>
          </cell>
          <cell r="B577" t="str">
            <v>JPM TGOI - Incoming Check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A578">
            <v>1311187</v>
          </cell>
          <cell r="B578" t="str">
            <v>JPM TGOI - ZBA Clearing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1320000</v>
          </cell>
          <cell r="B579" t="str">
            <v>Interest Special Deposits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</row>
        <row r="580">
          <cell r="A580" t="str">
            <v>1330000</v>
          </cell>
          <cell r="B580" t="str">
            <v>Dividend Special Deposits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1340000</v>
          </cell>
          <cell r="B581" t="str">
            <v>Other Special Deposits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1340010</v>
          </cell>
          <cell r="B582" t="str">
            <v>Special Deposits - Suntrust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</row>
        <row r="583">
          <cell r="A583" t="str">
            <v>1340200</v>
          </cell>
          <cell r="B583" t="str">
            <v>Other Special Deposits - Long-term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1350000</v>
          </cell>
          <cell r="B584" t="str">
            <v>Petty Cash USD</v>
          </cell>
          <cell r="C584">
            <v>51065.39</v>
          </cell>
          <cell r="D584">
            <v>51065.39</v>
          </cell>
          <cell r="E584">
            <v>51065.39</v>
          </cell>
          <cell r="F584">
            <v>51065.39</v>
          </cell>
          <cell r="G584">
            <v>51065.39</v>
          </cell>
          <cell r="H584">
            <v>51065.39</v>
          </cell>
          <cell r="I584">
            <v>51065.39</v>
          </cell>
          <cell r="J584">
            <v>51065.39</v>
          </cell>
          <cell r="K584">
            <v>51065.39</v>
          </cell>
          <cell r="L584">
            <v>51065.39</v>
          </cell>
          <cell r="M584">
            <v>51065.39</v>
          </cell>
          <cell r="N584">
            <v>51065.39</v>
          </cell>
        </row>
        <row r="585">
          <cell r="A585" t="str">
            <v>1350001</v>
          </cell>
          <cell r="B585" t="str">
            <v>Petty Cash GTQ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6">
          <cell r="A586" t="str">
            <v>1360000</v>
          </cell>
          <cell r="B586" t="str">
            <v>Inactive Account   Do not use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1360010</v>
          </cell>
          <cell r="B587" t="str">
            <v>Cash Equiv - Investments (0-90 Days) Local Currency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1360011</v>
          </cell>
          <cell r="B588" t="str">
            <v>Cash Equivalents USD - Investments (0 To 90 Days)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A589" t="str">
            <v>1360020</v>
          </cell>
          <cell r="B589" t="str">
            <v>Short-term Investments (&gt; 90 Days)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1410000</v>
          </cell>
          <cell r="B590" t="str">
            <v>Inactive Account   Do not use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1410100</v>
          </cell>
          <cell r="B591" t="str">
            <v>Notes Receivable - Current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>1410200</v>
          </cell>
          <cell r="B592" t="str">
            <v>Notes Receivable - Non-current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1420000</v>
          </cell>
          <cell r="B593" t="str">
            <v>Inactive Account   Do not use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1420400</v>
          </cell>
          <cell r="B594" t="str">
            <v>AR - CRM (includes TEC-R) (RECON)</v>
          </cell>
          <cell r="C594">
            <v>190102372.90000001</v>
          </cell>
          <cell r="D594">
            <v>169678739.84999999</v>
          </cell>
          <cell r="E594">
            <v>154880105.15000001</v>
          </cell>
          <cell r="F594">
            <v>202527832.49000001</v>
          </cell>
          <cell r="G594">
            <v>195758359.36000001</v>
          </cell>
          <cell r="H594">
            <v>211699684.72999999</v>
          </cell>
          <cell r="I594">
            <v>252309321.27000001</v>
          </cell>
          <cell r="J594">
            <v>247643226.56</v>
          </cell>
          <cell r="K594">
            <v>278808352.44</v>
          </cell>
          <cell r="L594">
            <v>240104012.00999999</v>
          </cell>
          <cell r="M594">
            <v>211919400.16999999</v>
          </cell>
          <cell r="N594">
            <v>213494696.31999999</v>
          </cell>
        </row>
        <row r="595">
          <cell r="A595" t="str">
            <v>1420401</v>
          </cell>
          <cell r="B595" t="str">
            <v>AR - CRM (includes TEC-R) (Posting)</v>
          </cell>
          <cell r="C595">
            <v>-514585.24</v>
          </cell>
          <cell r="D595">
            <v>-536279.81000000006</v>
          </cell>
          <cell r="E595">
            <v>-555081.22</v>
          </cell>
          <cell r="F595">
            <v>-465770.08</v>
          </cell>
          <cell r="G595">
            <v>-851038.74</v>
          </cell>
          <cell r="H595">
            <v>-484095.16</v>
          </cell>
          <cell r="I595">
            <v>-452893.2</v>
          </cell>
          <cell r="J595">
            <v>-431358.59</v>
          </cell>
          <cell r="K595">
            <v>-468180.28</v>
          </cell>
          <cell r="L595">
            <v>-497272.8</v>
          </cell>
          <cell r="M595">
            <v>-506602.16</v>
          </cell>
          <cell r="N595">
            <v>-591615.16</v>
          </cell>
        </row>
        <row r="596">
          <cell r="A596" t="str">
            <v>1420420</v>
          </cell>
          <cell r="B596" t="str">
            <v>AR - CRM Overpayment (Includes TEC-R) (RECON)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1420421</v>
          </cell>
          <cell r="B597" t="str">
            <v>AR - CRM Overpayment (Includes TEC-R) (Posting)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</row>
        <row r="598">
          <cell r="A598" t="str">
            <v>1420500</v>
          </cell>
          <cell r="B598" t="str">
            <v>AR CIS/Banner (Includes TEC-R)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1420505</v>
          </cell>
          <cell r="B599" t="str">
            <v>Inactive Account   Do not use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1420510</v>
          </cell>
          <cell r="B600" t="str">
            <v>AR CIS Incremental Billing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A601" t="str">
            <v>1420520</v>
          </cell>
          <cell r="B601" t="str">
            <v>AR CIS/Banner Unapplied Cash (Includes TEC-R)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1420530</v>
          </cell>
          <cell r="B602" t="str">
            <v>AR CIS Unapplied Refunds - TEC-R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A603" t="str">
            <v>1420540</v>
          </cell>
          <cell r="B603" t="str">
            <v>AR CIS Levelized Billing - TEC-R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A604" t="str">
            <v>1420600</v>
          </cell>
          <cell r="B604" t="str">
            <v>AR Off System Sales - TEC-R (RECON)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A605" t="str">
            <v>1420601</v>
          </cell>
          <cell r="B605" t="str">
            <v>AR Off System Sales - TEC-R (Posting)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A606" t="str">
            <v>1420800</v>
          </cell>
          <cell r="B606" t="str">
            <v>AR Customer - Other (RECON)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A607" t="str">
            <v>1420801</v>
          </cell>
          <cell r="B607" t="str">
            <v>AR Customer - Other (Posting)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</row>
        <row r="608">
          <cell r="A608" t="str">
            <v>1430000</v>
          </cell>
          <cell r="B608" t="str">
            <v>AR Misc Other (RECON)</v>
          </cell>
          <cell r="C608">
            <v>4649211.07</v>
          </cell>
          <cell r="D608">
            <v>4777931.54</v>
          </cell>
          <cell r="E608">
            <v>4114952.13</v>
          </cell>
          <cell r="F608">
            <v>4328424.93</v>
          </cell>
          <cell r="G608">
            <v>3060777.95</v>
          </cell>
          <cell r="H608">
            <v>4209978.9400000004</v>
          </cell>
          <cell r="I608">
            <v>3970933.03</v>
          </cell>
          <cell r="J608">
            <v>4029197.43</v>
          </cell>
          <cell r="K608">
            <v>3901366.92</v>
          </cell>
          <cell r="L608">
            <v>4433353.1399999997</v>
          </cell>
          <cell r="M608">
            <v>7189391.1500000004</v>
          </cell>
          <cell r="N608">
            <v>5847861.0499999998</v>
          </cell>
        </row>
        <row r="609">
          <cell r="A609" t="str">
            <v>1430001</v>
          </cell>
          <cell r="B609" t="str">
            <v>AR Misc Other (Posting)</v>
          </cell>
          <cell r="C609">
            <v>2519082.81</v>
          </cell>
          <cell r="D609">
            <v>2220094.86</v>
          </cell>
          <cell r="E609">
            <v>1792618.96</v>
          </cell>
          <cell r="F609">
            <v>3480821.73</v>
          </cell>
          <cell r="G609">
            <v>2023986.27</v>
          </cell>
          <cell r="H609">
            <v>1621865.91</v>
          </cell>
          <cell r="I609">
            <v>2385906.2200000002</v>
          </cell>
          <cell r="J609">
            <v>3173186.61</v>
          </cell>
          <cell r="K609">
            <v>1648156.6</v>
          </cell>
          <cell r="L609">
            <v>1849165.11</v>
          </cell>
          <cell r="M609">
            <v>2416004.52</v>
          </cell>
          <cell r="N609">
            <v>3811635.15</v>
          </cell>
        </row>
        <row r="610">
          <cell r="A610" t="str">
            <v>1430002</v>
          </cell>
          <cell r="B610" t="str">
            <v>AR Misc Other FASB52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</row>
        <row r="611">
          <cell r="A611" t="str">
            <v>1430003</v>
          </cell>
          <cell r="B611" t="str">
            <v>AR Misc Other VEBA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</row>
        <row r="612">
          <cell r="A612" t="str">
            <v>1430005</v>
          </cell>
          <cell r="B612" t="str">
            <v>AR - Vendor Advance Payments (RECON)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A613" t="str">
            <v>1430010</v>
          </cell>
          <cell r="B613" t="str">
            <v>AR - Taxes Receivable</v>
          </cell>
          <cell r="C613">
            <v>0</v>
          </cell>
          <cell r="D613">
            <v>0</v>
          </cell>
          <cell r="E613">
            <v>1078341.98</v>
          </cell>
          <cell r="F613">
            <v>1078341.98</v>
          </cell>
          <cell r="G613">
            <v>1078341.98</v>
          </cell>
          <cell r="H613">
            <v>4126392.56</v>
          </cell>
          <cell r="I613">
            <v>3623828.53</v>
          </cell>
          <cell r="J613">
            <v>3100428.56</v>
          </cell>
          <cell r="K613">
            <v>2583790.13</v>
          </cell>
          <cell r="L613">
            <v>2047011.12</v>
          </cell>
          <cell r="M613">
            <v>1542765.62</v>
          </cell>
          <cell r="N613">
            <v>1542765.62</v>
          </cell>
        </row>
        <row r="614">
          <cell r="A614" t="str">
            <v>1430019</v>
          </cell>
          <cell r="B614" t="str">
            <v>AR - VAT Receivable - Translation Gain/Loss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</row>
        <row r="615">
          <cell r="A615" t="str">
            <v>1430020</v>
          </cell>
          <cell r="B615" t="str">
            <v>AR - VAT Receivable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</row>
        <row r="616">
          <cell r="A616" t="str">
            <v>1430021</v>
          </cell>
          <cell r="B616" t="str">
            <v>AR - VAT Withholding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A617" t="str">
            <v>1430030</v>
          </cell>
          <cell r="B617" t="str">
            <v>AR - Employee Advances</v>
          </cell>
          <cell r="C617">
            <v>600.91999999999996</v>
          </cell>
          <cell r="D617">
            <v>600.91999999999996</v>
          </cell>
          <cell r="E617">
            <v>600.91999999999996</v>
          </cell>
          <cell r="F617">
            <v>600.91999999999996</v>
          </cell>
          <cell r="G617">
            <v>600.91999999999996</v>
          </cell>
          <cell r="H617">
            <v>600.91999999999996</v>
          </cell>
          <cell r="I617">
            <v>159.78</v>
          </cell>
          <cell r="J617">
            <v>159.78</v>
          </cell>
          <cell r="K617">
            <v>159.78</v>
          </cell>
          <cell r="L617">
            <v>159.78</v>
          </cell>
          <cell r="M617">
            <v>159.78</v>
          </cell>
          <cell r="N617">
            <v>159.78</v>
          </cell>
        </row>
        <row r="618">
          <cell r="A618" t="str">
            <v>1430031</v>
          </cell>
          <cell r="B618" t="str">
            <v>AR - Employee Advances - Translation Gain/Loss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A619" t="str">
            <v>1430035</v>
          </cell>
          <cell r="B619" t="str">
            <v>AR - Employee Purchases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</row>
        <row r="620">
          <cell r="A620" t="str">
            <v>1430036</v>
          </cell>
          <cell r="B620" t="str">
            <v>AR - Employee Personal Reimbursement Pcard Charge</v>
          </cell>
          <cell r="C620">
            <v>-12920.49</v>
          </cell>
          <cell r="D620">
            <v>-12920.49</v>
          </cell>
          <cell r="E620">
            <v>-12920.49</v>
          </cell>
          <cell r="F620">
            <v>-12920.49</v>
          </cell>
          <cell r="G620">
            <v>-12920.49</v>
          </cell>
          <cell r="H620">
            <v>-12920.49</v>
          </cell>
          <cell r="I620">
            <v>-12920.49</v>
          </cell>
          <cell r="J620">
            <v>-12920.49</v>
          </cell>
          <cell r="K620">
            <v>-12920.49</v>
          </cell>
          <cell r="L620">
            <v>-12920.49</v>
          </cell>
          <cell r="M620">
            <v>-12920.49</v>
          </cell>
          <cell r="N620">
            <v>-12920.49</v>
          </cell>
        </row>
        <row r="621">
          <cell r="A621" t="str">
            <v>1430040</v>
          </cell>
          <cell r="B621" t="str">
            <v>AR CRM Non-Utility (RECON)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A622" t="str">
            <v>1430041</v>
          </cell>
          <cell r="B622" t="str">
            <v>AR CRM Non-Utility (Posting)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A623" t="str">
            <v>1430050</v>
          </cell>
          <cell r="B623" t="str">
            <v>AR CRM Non-Utility Overpayment (RECON)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A624">
            <v>1430060</v>
          </cell>
          <cell r="B624" t="str">
            <v>AR - Margin Calls (Non-Derivative)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A625" t="str">
            <v>1430051</v>
          </cell>
          <cell r="B625" t="str">
            <v>AR CRM Non-Utility Overpayment (Posting)</v>
          </cell>
          <cell r="C625">
            <v>0</v>
          </cell>
          <cell r="D625">
            <v>0</v>
          </cell>
          <cell r="E625">
            <v>4525000</v>
          </cell>
          <cell r="F625">
            <v>575000</v>
          </cell>
          <cell r="G625">
            <v>1350000</v>
          </cell>
          <cell r="H625">
            <v>2225000</v>
          </cell>
          <cell r="I625">
            <v>5850000</v>
          </cell>
          <cell r="J625">
            <v>6850000</v>
          </cell>
          <cell r="K625">
            <v>6850000</v>
          </cell>
          <cell r="L625">
            <v>6850000</v>
          </cell>
          <cell r="M625">
            <v>0</v>
          </cell>
          <cell r="N625">
            <v>0</v>
          </cell>
        </row>
        <row r="626">
          <cell r="A626" t="str">
            <v>1430061</v>
          </cell>
          <cell r="B626" t="str">
            <v>AR Fuel</v>
          </cell>
          <cell r="M626">
            <v>0</v>
          </cell>
          <cell r="N626">
            <v>0</v>
          </cell>
        </row>
        <row r="627">
          <cell r="A627" t="str">
            <v>1430062</v>
          </cell>
          <cell r="B627" t="str">
            <v>AR Power</v>
          </cell>
          <cell r="M627">
            <v>0</v>
          </cell>
          <cell r="N627">
            <v>0</v>
          </cell>
        </row>
        <row r="628">
          <cell r="A628" t="str">
            <v>1430105</v>
          </cell>
          <cell r="B628" t="str">
            <v>AR - Vendor Advance Payments - Translation Gain/Loss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</row>
        <row r="629">
          <cell r="A629" t="str">
            <v>1430300</v>
          </cell>
          <cell r="B629" t="str">
            <v>AR - Income Taxes Receivable - Federal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</row>
        <row r="630">
          <cell r="A630" t="str">
            <v>1430400</v>
          </cell>
          <cell r="B630" t="str">
            <v>AR - Income Taxes Receivable - State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</row>
        <row r="631">
          <cell r="A631" t="str">
            <v>1430500</v>
          </cell>
          <cell r="B631" t="str">
            <v>AR - CIS Incremental Billing - Non-Gas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A632" t="str">
            <v>1430510</v>
          </cell>
          <cell r="B632" t="str">
            <v>AR - CIS Jobbing Reclass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A633" t="str">
            <v>1430520</v>
          </cell>
          <cell r="B633" t="str">
            <v>AR - Misc Receivables Unapplied Cash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A634" t="str">
            <v>1440000</v>
          </cell>
          <cell r="B634" t="str">
            <v>Accumulated Provision for Uncollectible Accounts</v>
          </cell>
          <cell r="C634">
            <v>-2048412.01</v>
          </cell>
          <cell r="D634">
            <v>-2023872.11</v>
          </cell>
          <cell r="E634">
            <v>-2044936.39</v>
          </cell>
          <cell r="F634">
            <v>-2181072.16</v>
          </cell>
          <cell r="G634">
            <v>-2236915.0499999998</v>
          </cell>
          <cell r="H634">
            <v>-2368671.19</v>
          </cell>
          <cell r="I634">
            <v>-2491118.4500000002</v>
          </cell>
          <cell r="J634">
            <v>-2612582.13</v>
          </cell>
          <cell r="K634">
            <v>-2613809.84</v>
          </cell>
          <cell r="L634">
            <v>-2478352.9700000002</v>
          </cell>
          <cell r="M634">
            <v>-2450518.63</v>
          </cell>
          <cell r="N634">
            <v>-2574387.85</v>
          </cell>
        </row>
        <row r="635">
          <cell r="A635" t="str">
            <v>1440001</v>
          </cell>
          <cell r="B635" t="str">
            <v>Accum Provision for Uncollectible Accts - CRM FF</v>
          </cell>
          <cell r="C635">
            <v>642967.28</v>
          </cell>
          <cell r="D635">
            <v>652861.71</v>
          </cell>
          <cell r="E635">
            <v>661041.82999999996</v>
          </cell>
          <cell r="F635">
            <v>668437.31999999995</v>
          </cell>
          <cell r="G635">
            <v>678733.35</v>
          </cell>
          <cell r="H635">
            <v>686766.62</v>
          </cell>
          <cell r="I635">
            <v>695486.73</v>
          </cell>
          <cell r="J635">
            <v>712426.21</v>
          </cell>
          <cell r="K635">
            <v>727362.96</v>
          </cell>
          <cell r="L635">
            <v>748094.63</v>
          </cell>
          <cell r="M635">
            <v>770300.67</v>
          </cell>
          <cell r="N635">
            <v>802507.89</v>
          </cell>
        </row>
        <row r="636">
          <cell r="A636" t="str">
            <v>1440002</v>
          </cell>
          <cell r="B636" t="str">
            <v>Accum Provision for Uncollectible Accts - CRM GRT</v>
          </cell>
          <cell r="C636">
            <v>605558.16</v>
          </cell>
          <cell r="D636">
            <v>617049.85</v>
          </cell>
          <cell r="E636">
            <v>625009.73</v>
          </cell>
          <cell r="F636">
            <v>631193.35</v>
          </cell>
          <cell r="G636">
            <v>641358.69999999995</v>
          </cell>
          <cell r="H636">
            <v>649468.46</v>
          </cell>
          <cell r="I636">
            <v>659744.9</v>
          </cell>
          <cell r="J636">
            <v>677637.32</v>
          </cell>
          <cell r="K636">
            <v>692216.23</v>
          </cell>
          <cell r="L636">
            <v>713457.2</v>
          </cell>
          <cell r="M636">
            <v>736794.66</v>
          </cell>
          <cell r="N636">
            <v>768279.67</v>
          </cell>
        </row>
        <row r="637">
          <cell r="A637" t="str">
            <v>1440010</v>
          </cell>
          <cell r="B637" t="str">
            <v>Accum Provision for Uncollectible - Regular</v>
          </cell>
          <cell r="C637">
            <v>-1336266.8400000001</v>
          </cell>
          <cell r="D637">
            <v>-1336266.8400000001</v>
          </cell>
          <cell r="E637">
            <v>-942829.15</v>
          </cell>
          <cell r="F637">
            <v>-679216.05</v>
          </cell>
          <cell r="G637">
            <v>-679216.05</v>
          </cell>
          <cell r="H637">
            <v>-632132.92000000004</v>
          </cell>
          <cell r="I637">
            <v>-632132.92000000004</v>
          </cell>
          <cell r="J637">
            <v>-595312.92000000004</v>
          </cell>
          <cell r="K637">
            <v>-538736.49</v>
          </cell>
          <cell r="L637">
            <v>-518083.49</v>
          </cell>
          <cell r="M637">
            <v>-491134.49</v>
          </cell>
          <cell r="N637">
            <v>-271989.15999999997</v>
          </cell>
        </row>
        <row r="638">
          <cell r="A638" t="str">
            <v>1440020</v>
          </cell>
          <cell r="B638" t="str">
            <v>Accum Provision for Uncollectible - Misc Billing</v>
          </cell>
          <cell r="C638">
            <v>-654517.9</v>
          </cell>
          <cell r="D638">
            <v>-654517.9</v>
          </cell>
          <cell r="E638">
            <v>-654517.9</v>
          </cell>
          <cell r="F638">
            <v>-654517.9</v>
          </cell>
          <cell r="G638">
            <v>-654517.9</v>
          </cell>
          <cell r="H638">
            <v>-654517.9</v>
          </cell>
          <cell r="I638">
            <v>-654517.9</v>
          </cell>
          <cell r="J638">
            <v>-654517.9</v>
          </cell>
          <cell r="K638">
            <v>-654517.9</v>
          </cell>
          <cell r="L638">
            <v>-654517.9</v>
          </cell>
          <cell r="M638">
            <v>-654517.9</v>
          </cell>
          <cell r="N638">
            <v>-654517.9</v>
          </cell>
        </row>
        <row r="639">
          <cell r="A639" t="str">
            <v>1450710</v>
          </cell>
          <cell r="B639" t="str">
            <v>Inactive Account   Do not use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</row>
        <row r="640">
          <cell r="A640" t="str">
            <v>1450711</v>
          </cell>
          <cell r="B640" t="str">
            <v>Notes Receivable - Intercompany - Current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A641" t="str">
            <v>1450712</v>
          </cell>
          <cell r="B641" t="str">
            <v>Notes Receivable - EUSHI Interco - Current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</row>
        <row r="642">
          <cell r="A642" t="str">
            <v>1450713</v>
          </cell>
          <cell r="B642" t="str">
            <v>Notes Receivable - Intercompany - Shared STD</v>
          </cell>
          <cell r="C642">
            <v>768663714.58000004</v>
          </cell>
          <cell r="D642">
            <v>222040350.59999999</v>
          </cell>
          <cell r="E642">
            <v>241770044.81</v>
          </cell>
          <cell r="F642">
            <v>253492591.78</v>
          </cell>
          <cell r="G642">
            <v>267109043.19999999</v>
          </cell>
          <cell r="H642">
            <v>297820842.61000001</v>
          </cell>
          <cell r="I642">
            <v>304916858.58999997</v>
          </cell>
          <cell r="J642">
            <v>319155134.47000003</v>
          </cell>
          <cell r="K642">
            <v>326128935.47000003</v>
          </cell>
          <cell r="L642">
            <v>372455035.22000003</v>
          </cell>
          <cell r="M642">
            <v>372626072.24000001</v>
          </cell>
          <cell r="N642">
            <v>0</v>
          </cell>
        </row>
        <row r="643">
          <cell r="A643" t="str">
            <v>1450714</v>
          </cell>
          <cell r="B643" t="str">
            <v>Notes Receivable - Intercompany - Shared LTD</v>
          </cell>
          <cell r="C643">
            <v>0</v>
          </cell>
          <cell r="D643">
            <v>563559503.5</v>
          </cell>
          <cell r="E643">
            <v>563559503.5</v>
          </cell>
          <cell r="F643">
            <v>563227775.52999997</v>
          </cell>
          <cell r="G643">
            <v>563227775.52999997</v>
          </cell>
          <cell r="H643">
            <v>563227775.52999997</v>
          </cell>
          <cell r="I643">
            <v>563227775.52999997</v>
          </cell>
          <cell r="J643">
            <v>563227775.52999997</v>
          </cell>
          <cell r="K643">
            <v>563227775.52999997</v>
          </cell>
          <cell r="L643">
            <v>563227775.52999997</v>
          </cell>
          <cell r="M643">
            <v>563227775.52999997</v>
          </cell>
          <cell r="N643">
            <v>0</v>
          </cell>
        </row>
        <row r="644">
          <cell r="A644" t="str">
            <v>1450720</v>
          </cell>
          <cell r="B644" t="str">
            <v>Inactive Account   Do not use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1450721</v>
          </cell>
          <cell r="B645" t="str">
            <v>Notes Receivable - Intercompany - Non-Current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A646" t="str">
            <v>1460700</v>
          </cell>
          <cell r="B646" t="str">
            <v>Trade Receivable-Intercompany (RECON)</v>
          </cell>
          <cell r="C646">
            <v>7706161.7699999996</v>
          </cell>
          <cell r="D646">
            <v>5072982.54</v>
          </cell>
          <cell r="E646">
            <v>5626218.8099999996</v>
          </cell>
          <cell r="F646">
            <v>10809845.720000001</v>
          </cell>
          <cell r="G646">
            <v>5659698.3300000001</v>
          </cell>
          <cell r="H646">
            <v>4779115.6399999997</v>
          </cell>
          <cell r="I646">
            <v>20230899.870000001</v>
          </cell>
          <cell r="J646">
            <v>8565311.8200000003</v>
          </cell>
          <cell r="K646">
            <v>9438424.3599999994</v>
          </cell>
          <cell r="L646">
            <v>9838975.8300000001</v>
          </cell>
          <cell r="M646">
            <v>8807334.6199999992</v>
          </cell>
          <cell r="N646">
            <v>11789078.439999999</v>
          </cell>
        </row>
        <row r="647">
          <cell r="A647" t="str">
            <v>1460701</v>
          </cell>
          <cell r="B647" t="str">
            <v>Trade Receivable-Intercompany (Posting)</v>
          </cell>
          <cell r="C647">
            <v>0</v>
          </cell>
          <cell r="D647">
            <v>11713.27</v>
          </cell>
          <cell r="E647">
            <v>4004.86</v>
          </cell>
          <cell r="F647">
            <v>0</v>
          </cell>
          <cell r="G647">
            <v>0</v>
          </cell>
          <cell r="H647">
            <v>3463.75</v>
          </cell>
          <cell r="I647">
            <v>6167.02</v>
          </cell>
          <cell r="J647">
            <v>0</v>
          </cell>
          <cell r="K647">
            <v>0</v>
          </cell>
          <cell r="L647">
            <v>0</v>
          </cell>
          <cell r="M647">
            <v>101.73</v>
          </cell>
          <cell r="N647">
            <v>0</v>
          </cell>
        </row>
        <row r="648">
          <cell r="A648" t="str">
            <v>1460702</v>
          </cell>
          <cell r="B648" t="str">
            <v>Do Not USE-Trade Receivable-Intercompany - TECO Coal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</row>
        <row r="649">
          <cell r="A649" t="str">
            <v>1460703</v>
          </cell>
          <cell r="B649" t="str">
            <v>Trade Receivable-Intercompany FASB52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</row>
        <row r="650">
          <cell r="A650" t="str">
            <v>1460704</v>
          </cell>
          <cell r="B650" t="str">
            <v>Do Not USE-Trade Receivable-Interco-New Mexico Gas Intermed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</row>
        <row r="651">
          <cell r="A651" t="str">
            <v>1460705</v>
          </cell>
          <cell r="B651" t="str">
            <v>Do Not USE-Trade Receivable-Interco-New Mexico Gas Company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A652" t="str">
            <v>1460706</v>
          </cell>
          <cell r="B652" t="str">
            <v>Trade Receivable-Interco-Emera Inc. E009</v>
          </cell>
          <cell r="C652">
            <v>8372.7000000000007</v>
          </cell>
          <cell r="D652">
            <v>17193.009999999998</v>
          </cell>
          <cell r="E652">
            <v>44570.11</v>
          </cell>
          <cell r="F652">
            <v>47337.61</v>
          </cell>
          <cell r="G652">
            <v>50855.69</v>
          </cell>
          <cell r="H652">
            <v>48411.12</v>
          </cell>
          <cell r="I652">
            <v>51559.49</v>
          </cell>
          <cell r="J652">
            <v>75098.16</v>
          </cell>
          <cell r="K652">
            <v>66463.42</v>
          </cell>
          <cell r="L652">
            <v>121961.86</v>
          </cell>
          <cell r="M652">
            <v>19581.5</v>
          </cell>
          <cell r="N652">
            <v>69950.91</v>
          </cell>
        </row>
        <row r="653">
          <cell r="A653" t="str">
            <v>1460707</v>
          </cell>
          <cell r="B653" t="str">
            <v>Trade Receivable-Interco-Emera Energy E012</v>
          </cell>
          <cell r="C653">
            <v>556.16999999999996</v>
          </cell>
          <cell r="D653">
            <v>0</v>
          </cell>
          <cell r="E653">
            <v>38.85</v>
          </cell>
          <cell r="F653">
            <v>0</v>
          </cell>
          <cell r="G653">
            <v>0</v>
          </cell>
          <cell r="H653">
            <v>-360.24</v>
          </cell>
          <cell r="I653">
            <v>8370.51</v>
          </cell>
          <cell r="J653">
            <v>-360.24</v>
          </cell>
          <cell r="K653">
            <v>-360.24</v>
          </cell>
          <cell r="L653">
            <v>-360.24</v>
          </cell>
          <cell r="M653">
            <v>-360.24</v>
          </cell>
          <cell r="N653">
            <v>-360.24</v>
          </cell>
        </row>
        <row r="654">
          <cell r="A654" t="str">
            <v>1460708</v>
          </cell>
          <cell r="B654" t="str">
            <v>Trade Receivable-Interco-Grand Bahama PowerCo E851</v>
          </cell>
          <cell r="C654">
            <v>173156.49</v>
          </cell>
          <cell r="D654">
            <v>173981.99</v>
          </cell>
          <cell r="E654">
            <v>176433.55</v>
          </cell>
          <cell r="F654">
            <v>224210.2</v>
          </cell>
          <cell r="G654">
            <v>225159.53</v>
          </cell>
          <cell r="H654">
            <v>226067.58</v>
          </cell>
          <cell r="I654">
            <v>229525.81</v>
          </cell>
          <cell r="J654">
            <v>230475.14</v>
          </cell>
          <cell r="K654">
            <v>244694.34</v>
          </cell>
          <cell r="L654">
            <v>245602.39</v>
          </cell>
          <cell r="M654">
            <v>248297.33</v>
          </cell>
          <cell r="N654">
            <v>249277.74</v>
          </cell>
        </row>
        <row r="655">
          <cell r="A655" t="str">
            <v>1460709</v>
          </cell>
          <cell r="B655" t="str">
            <v>Trade Receivable-Interco-Nova Scotia Power E001</v>
          </cell>
          <cell r="C655">
            <v>140552.03</v>
          </cell>
          <cell r="D655">
            <v>140552.03</v>
          </cell>
          <cell r="E655">
            <v>159067.96</v>
          </cell>
          <cell r="F655">
            <v>159067.96</v>
          </cell>
          <cell r="G655">
            <v>47303.69</v>
          </cell>
          <cell r="H655">
            <v>47303.69</v>
          </cell>
          <cell r="I655">
            <v>24529.75</v>
          </cell>
          <cell r="J655">
            <v>13187.89</v>
          </cell>
          <cell r="K655">
            <v>26891.200000000001</v>
          </cell>
          <cell r="L655">
            <v>26891.200000000001</v>
          </cell>
          <cell r="M655">
            <v>32401.200000000001</v>
          </cell>
          <cell r="N655">
            <v>61207.03</v>
          </cell>
        </row>
        <row r="656">
          <cell r="A656" t="str">
            <v>1460710</v>
          </cell>
          <cell r="B656" t="str">
            <v>Interest Receivable-Intercompany (RECON)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1460711</v>
          </cell>
          <cell r="B657" t="str">
            <v>Interest Receivable-Intercompany (Posting)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A658" t="str">
            <v>1460713</v>
          </cell>
          <cell r="B658" t="str">
            <v>Interest Receivable-Intercompany - Shared STD</v>
          </cell>
          <cell r="C658">
            <v>0</v>
          </cell>
          <cell r="D658">
            <v>874495.36</v>
          </cell>
          <cell r="E658">
            <v>1955399.24</v>
          </cell>
          <cell r="F658">
            <v>3130737.61</v>
          </cell>
          <cell r="G658">
            <v>4452261.09</v>
          </cell>
          <cell r="H658">
            <v>1330019.47</v>
          </cell>
          <cell r="I658">
            <v>1495143.32</v>
          </cell>
          <cell r="J658">
            <v>1553539.25</v>
          </cell>
          <cell r="K658">
            <v>1629392.97</v>
          </cell>
          <cell r="L658">
            <v>1910599.42</v>
          </cell>
          <cell r="M658">
            <v>1818634.5</v>
          </cell>
          <cell r="N658">
            <v>0</v>
          </cell>
        </row>
        <row r="659">
          <cell r="A659" t="str">
            <v>1460714</v>
          </cell>
          <cell r="B659" t="str">
            <v>Interest Receivable-Intercompany - Shared LTD</v>
          </cell>
          <cell r="C659">
            <v>0</v>
          </cell>
          <cell r="D659">
            <v>8244354.9500000002</v>
          </cell>
          <cell r="E659">
            <v>10143358.17</v>
          </cell>
          <cell r="F659">
            <v>12042361.390000001</v>
          </cell>
          <cell r="G659">
            <v>13941364.609999999</v>
          </cell>
          <cell r="H659">
            <v>1899003.22</v>
          </cell>
          <cell r="I659">
            <v>1899003.22</v>
          </cell>
          <cell r="J659">
            <v>1899003.22</v>
          </cell>
          <cell r="K659">
            <v>1899003.22</v>
          </cell>
          <cell r="L659">
            <v>1899003.22</v>
          </cell>
          <cell r="M659">
            <v>1899003.22</v>
          </cell>
          <cell r="N659">
            <v>0</v>
          </cell>
        </row>
        <row r="660">
          <cell r="A660" t="str">
            <v>1460720</v>
          </cell>
          <cell r="B660" t="str">
            <v>Dividend Receivable-Intercompany (RECON)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</row>
        <row r="661">
          <cell r="A661" t="str">
            <v>1460721</v>
          </cell>
          <cell r="B661" t="str">
            <v>Dividend Receivable-Intercompany (Posting)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>1460730</v>
          </cell>
          <cell r="B662" t="str">
            <v>Advance Receivable-Intercompany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>1460731</v>
          </cell>
          <cell r="B663" t="str">
            <v>Inactive Account   Do not use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1460732</v>
          </cell>
          <cell r="B664" t="str">
            <v>Advance Receivable-Intercompany FASB52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A665" t="str">
            <v>1460740</v>
          </cell>
          <cell r="B665" t="str">
            <v>Interco Receivable - CRM - TECO OneBill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A666" t="str">
            <v>1460741</v>
          </cell>
          <cell r="B666" t="str">
            <v>Interco Receivable - CRM - TEC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A667" t="str">
            <v>1460742</v>
          </cell>
          <cell r="B667" t="str">
            <v>Interco Receivable - CRM - PGS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A668" t="str">
            <v>1460743</v>
          </cell>
          <cell r="B668" t="str">
            <v>Interco Receivable - CRM - TPI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A669" t="str">
            <v>1460750</v>
          </cell>
          <cell r="B669" t="str">
            <v>Trade Receivable-Interco-Emera Brunswick E350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>1460751</v>
          </cell>
          <cell r="B670" t="str">
            <v>Trade Receivable-Interco-Emera Caribbean Hlds Ltd  E033</v>
          </cell>
          <cell r="C670">
            <v>145.94</v>
          </cell>
          <cell r="D670">
            <v>857.14</v>
          </cell>
          <cell r="E670">
            <v>14258.84</v>
          </cell>
          <cell r="F670">
            <v>14970.04</v>
          </cell>
          <cell r="G670">
            <v>15787.91</v>
          </cell>
          <cell r="H670">
            <v>16570.22</v>
          </cell>
          <cell r="I670">
            <v>17316.98</v>
          </cell>
          <cell r="J670">
            <v>20040.93</v>
          </cell>
          <cell r="K670">
            <v>20787.689999999999</v>
          </cell>
          <cell r="L670">
            <v>21570.02</v>
          </cell>
          <cell r="M670">
            <v>22352.35</v>
          </cell>
          <cell r="N670">
            <v>23099.11</v>
          </cell>
        </row>
        <row r="671">
          <cell r="A671" t="str">
            <v>1460752</v>
          </cell>
          <cell r="B671" t="str">
            <v>Trade Receivable-Interco-EUSHI E390 (Emera US Holdings)</v>
          </cell>
          <cell r="C671">
            <v>37395.19</v>
          </cell>
          <cell r="D671">
            <v>40733.5</v>
          </cell>
          <cell r="E671">
            <v>3338.31</v>
          </cell>
          <cell r="F671">
            <v>3338.31</v>
          </cell>
          <cell r="G671">
            <v>3479.97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A672" t="str">
            <v>1460753</v>
          </cell>
          <cell r="B672" t="str">
            <v>Trade Rec-Interco-Emera ICD Utilities E850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A673" t="str">
            <v>1460754</v>
          </cell>
          <cell r="B673" t="str">
            <v>Trade Rec-Interco-Emera US Sub 1 E017</v>
          </cell>
          <cell r="C673">
            <v>23792.36</v>
          </cell>
          <cell r="D673">
            <v>28730.1</v>
          </cell>
          <cell r="E673">
            <v>5380.51</v>
          </cell>
          <cell r="F673">
            <v>4321.09</v>
          </cell>
          <cell r="G673">
            <v>9741.9599999999991</v>
          </cell>
          <cell r="H673">
            <v>5162.9399999999996</v>
          </cell>
          <cell r="I673">
            <v>5506.88</v>
          </cell>
          <cell r="J673">
            <v>4704.3</v>
          </cell>
          <cell r="K673">
            <v>4578.95</v>
          </cell>
          <cell r="L673">
            <v>4513.22</v>
          </cell>
          <cell r="M673">
            <v>9617.4699999999993</v>
          </cell>
          <cell r="N673">
            <v>3181.76</v>
          </cell>
        </row>
        <row r="674">
          <cell r="A674" t="str">
            <v>1460755</v>
          </cell>
          <cell r="B674" t="str">
            <v>Trade Rec-Interco-Emera Scotia Power E025</v>
          </cell>
          <cell r="C674">
            <v>26298.41</v>
          </cell>
          <cell r="D674">
            <v>28526.46</v>
          </cell>
          <cell r="E674">
            <v>31252.94</v>
          </cell>
          <cell r="F674">
            <v>33315.99</v>
          </cell>
          <cell r="G674">
            <v>35484.35</v>
          </cell>
          <cell r="H674">
            <v>2065.17</v>
          </cell>
          <cell r="I674">
            <v>4267.92</v>
          </cell>
          <cell r="J674">
            <v>1881.71</v>
          </cell>
          <cell r="K674">
            <v>1831.56</v>
          </cell>
          <cell r="L674">
            <v>3636.84</v>
          </cell>
          <cell r="M674">
            <v>2041.68</v>
          </cell>
          <cell r="N674">
            <v>1272.67</v>
          </cell>
        </row>
        <row r="675">
          <cell r="A675" t="str">
            <v>1460756</v>
          </cell>
          <cell r="B675" t="str">
            <v>Trade Rec-Interco-Emera Bridgeport Energy E064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A676" t="str">
            <v>1460757</v>
          </cell>
          <cell r="B676" t="str">
            <v>Trade Rec-Interco-Emera Tiverton Power E065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A677" t="str">
            <v>1460758</v>
          </cell>
          <cell r="B677" t="str">
            <v>Trade Rec-Interco-Emera Rumford Power E066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A678" t="str">
            <v>1460759</v>
          </cell>
          <cell r="B678" t="str">
            <v>Trade Rec-Interco-Emera Energy Generation II E396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A679" t="str">
            <v>1460760</v>
          </cell>
          <cell r="B679" t="str">
            <v>Trade Rec-Interco-Emera Caribbean Inc E855</v>
          </cell>
          <cell r="C679">
            <v>159781.01</v>
          </cell>
          <cell r="D679">
            <v>159781.01</v>
          </cell>
          <cell r="E679">
            <v>159781.01</v>
          </cell>
          <cell r="F679">
            <v>159781.01</v>
          </cell>
          <cell r="G679">
            <v>159781.01</v>
          </cell>
          <cell r="H679">
            <v>159781.01</v>
          </cell>
          <cell r="I679">
            <v>159781.01</v>
          </cell>
          <cell r="J679">
            <v>159781.01</v>
          </cell>
          <cell r="K679">
            <v>159781.01</v>
          </cell>
          <cell r="L679">
            <v>159781.01</v>
          </cell>
          <cell r="M679">
            <v>161379.64000000001</v>
          </cell>
          <cell r="N679">
            <v>161379.64000000001</v>
          </cell>
        </row>
        <row r="680">
          <cell r="A680" t="str">
            <v>1460761</v>
          </cell>
          <cell r="B680" t="str">
            <v>Trade Rec-Interco-Emera Maine E393</v>
          </cell>
          <cell r="C680">
            <v>1298.9100000000001</v>
          </cell>
          <cell r="D680">
            <v>1298.9100000000001</v>
          </cell>
          <cell r="E680">
            <v>1298.9100000000001</v>
          </cell>
          <cell r="F680">
            <v>1298.9100000000001</v>
          </cell>
          <cell r="G680">
            <v>1298.9100000000001</v>
          </cell>
          <cell r="H680">
            <v>1298.9100000000001</v>
          </cell>
          <cell r="I680">
            <v>1298.9100000000001</v>
          </cell>
          <cell r="J680">
            <v>1298.9100000000001</v>
          </cell>
          <cell r="K680">
            <v>1298.9100000000001</v>
          </cell>
          <cell r="L680">
            <v>1298.9100000000001</v>
          </cell>
          <cell r="M680">
            <v>1298.9100000000001</v>
          </cell>
          <cell r="N680">
            <v>1298.9100000000001</v>
          </cell>
        </row>
        <row r="681">
          <cell r="A681" t="str">
            <v>1460762</v>
          </cell>
          <cell r="B681" t="str">
            <v>Trade Rec-Interco-Emera Energy Services Inc. E016</v>
          </cell>
          <cell r="C681">
            <v>13392.78</v>
          </cell>
          <cell r="D681">
            <v>9650.42</v>
          </cell>
          <cell r="E681">
            <v>39944.769999999997</v>
          </cell>
          <cell r="F681">
            <v>45332.46</v>
          </cell>
          <cell r="G681">
            <v>51317.61</v>
          </cell>
          <cell r="H681">
            <v>6217.79</v>
          </cell>
          <cell r="I681">
            <v>6319.75</v>
          </cell>
          <cell r="J681">
            <v>6758.42</v>
          </cell>
          <cell r="K681">
            <v>12423.93</v>
          </cell>
          <cell r="L681">
            <v>5462.23</v>
          </cell>
          <cell r="M681">
            <v>6040.54</v>
          </cell>
          <cell r="N681">
            <v>4649.79</v>
          </cell>
        </row>
        <row r="682">
          <cell r="A682" t="str">
            <v>1460763</v>
          </cell>
          <cell r="B682" t="str">
            <v>Trade Rec-Interco-Emera Grand HVAC Leasing US E416</v>
          </cell>
          <cell r="C682">
            <v>360.24</v>
          </cell>
          <cell r="D682">
            <v>0.24</v>
          </cell>
          <cell r="E682">
            <v>0.24</v>
          </cell>
          <cell r="F682">
            <v>0.24</v>
          </cell>
          <cell r="G682">
            <v>0.24</v>
          </cell>
          <cell r="H682">
            <v>0.24</v>
          </cell>
          <cell r="I682">
            <v>15913.49</v>
          </cell>
          <cell r="J682">
            <v>15913.49</v>
          </cell>
          <cell r="K682">
            <v>15913.49</v>
          </cell>
          <cell r="L682">
            <v>15913.49</v>
          </cell>
          <cell r="M682">
            <v>15913.49</v>
          </cell>
          <cell r="N682">
            <v>15913.49</v>
          </cell>
        </row>
        <row r="683">
          <cell r="A683" t="str">
            <v>1460764</v>
          </cell>
          <cell r="B683" t="str">
            <v>Trade Rec-Interco-Emera Technologies LLC E410</v>
          </cell>
          <cell r="C683">
            <v>111007.65</v>
          </cell>
          <cell r="D683">
            <v>40227.81</v>
          </cell>
          <cell r="E683">
            <v>59010.07</v>
          </cell>
          <cell r="F683">
            <v>77347.5</v>
          </cell>
          <cell r="G683">
            <v>99090.19</v>
          </cell>
          <cell r="H683">
            <v>118272.75</v>
          </cell>
          <cell r="I683">
            <v>146428.35999999999</v>
          </cell>
          <cell r="J683">
            <v>163194.75</v>
          </cell>
          <cell r="K683">
            <v>221331.09</v>
          </cell>
          <cell r="L683">
            <v>235829.62</v>
          </cell>
          <cell r="M683">
            <v>32024.32</v>
          </cell>
          <cell r="N683">
            <v>48059.28</v>
          </cell>
        </row>
        <row r="684">
          <cell r="A684" t="str">
            <v>1460765</v>
          </cell>
          <cell r="B684" t="str">
            <v>Trade Rec-Interco-ETL Project Company E450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A685" t="str">
            <v>1460766</v>
          </cell>
          <cell r="B685" t="str">
            <v>Trade Rec-Interco-Emera Technologies Hldg LLC E451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</row>
        <row r="686">
          <cell r="A686" t="str">
            <v>1460767</v>
          </cell>
          <cell r="B686" t="str">
            <v>Trade Rec-Interco-ETL IP Holdings, Inc. E452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</row>
        <row r="687">
          <cell r="A687" t="str">
            <v>1460768</v>
          </cell>
          <cell r="B687" t="str">
            <v>Trade Rec-Interco-BlockEnergy Labs Inc. E453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</row>
        <row r="688">
          <cell r="A688" t="str">
            <v>1460769</v>
          </cell>
          <cell r="B688" t="str">
            <v>Trade Rec-Interco-BlockStorage Labs Inc. E454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A689" t="str">
            <v>1460780</v>
          </cell>
          <cell r="B689" t="str">
            <v>Trade Receivable-Emera Interco on SAP  E410 (RECON)</v>
          </cell>
          <cell r="C689">
            <v>16575.240000000002</v>
          </cell>
          <cell r="D689">
            <v>16575.240000000002</v>
          </cell>
          <cell r="E689">
            <v>16575.240000000002</v>
          </cell>
          <cell r="F689">
            <v>16575.240000000002</v>
          </cell>
          <cell r="G689">
            <v>16575.240000000002</v>
          </cell>
          <cell r="H689">
            <v>16575.240000000002</v>
          </cell>
          <cell r="I689">
            <v>16575.240000000002</v>
          </cell>
          <cell r="J689">
            <v>16575.240000000002</v>
          </cell>
          <cell r="K689">
            <v>16575.240000000002</v>
          </cell>
          <cell r="L689">
            <v>16575.240000000002</v>
          </cell>
          <cell r="M689">
            <v>0</v>
          </cell>
          <cell r="N689">
            <v>0</v>
          </cell>
        </row>
        <row r="690">
          <cell r="A690" t="str">
            <v>1460781</v>
          </cell>
          <cell r="B690" t="str">
            <v>Trade Receivable-Emera Interco on SAP E410 (Posting)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A691" t="str">
            <v>1460790</v>
          </cell>
          <cell r="B691" t="str">
            <v>Trade Receivable-Emera Intercompany (RECON)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A692" t="str">
            <v>1460791</v>
          </cell>
          <cell r="B692" t="str">
            <v>Trade Receivable-Emera Intercompany (Posting)</v>
          </cell>
          <cell r="C692">
            <v>73345.429999999993</v>
          </cell>
          <cell r="D692">
            <v>24000</v>
          </cell>
          <cell r="E692">
            <v>24000</v>
          </cell>
          <cell r="F692">
            <v>20850</v>
          </cell>
          <cell r="G692">
            <v>20850</v>
          </cell>
          <cell r="H692">
            <v>80850</v>
          </cell>
          <cell r="I692">
            <v>61850</v>
          </cell>
          <cell r="J692">
            <v>209662.51</v>
          </cell>
          <cell r="K692">
            <v>20850</v>
          </cell>
          <cell r="L692">
            <v>20850</v>
          </cell>
          <cell r="M692">
            <v>20850</v>
          </cell>
          <cell r="N692">
            <v>20850</v>
          </cell>
        </row>
        <row r="693">
          <cell r="A693" t="str">
            <v>1460799</v>
          </cell>
          <cell r="B693" t="str">
            <v>Trade Rec-Interco-Emera Energy Svc E016 Asset Mgmt</v>
          </cell>
          <cell r="C693">
            <v>6393041.2300000004</v>
          </cell>
          <cell r="D693">
            <v>5036040.3899999997</v>
          </cell>
          <cell r="E693">
            <v>5349839.25</v>
          </cell>
          <cell r="F693">
            <v>6153511.8799999999</v>
          </cell>
          <cell r="G693">
            <v>4753446.71</v>
          </cell>
          <cell r="H693">
            <v>4059162.77</v>
          </cell>
          <cell r="I693">
            <v>4249432.41</v>
          </cell>
          <cell r="J693">
            <v>4006253.19</v>
          </cell>
          <cell r="K693">
            <v>4421048.93</v>
          </cell>
          <cell r="L693">
            <v>3979309.08</v>
          </cell>
          <cell r="M693">
            <v>4284312.7300000004</v>
          </cell>
          <cell r="N693">
            <v>4134341.94</v>
          </cell>
        </row>
        <row r="694">
          <cell r="A694" t="str">
            <v>1510010</v>
          </cell>
          <cell r="B694" t="str">
            <v>Fuel Stock - Diesel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</row>
        <row r="695">
          <cell r="A695" t="str">
            <v>1510015</v>
          </cell>
          <cell r="B695" t="str">
            <v>Fuel Stock - Unleaded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</row>
        <row r="696">
          <cell r="A696" t="str">
            <v>1510020</v>
          </cell>
          <cell r="B696" t="str">
            <v>Fuel Stock - Coal</v>
          </cell>
          <cell r="C696">
            <v>20808735.449999999</v>
          </cell>
          <cell r="D696">
            <v>26370582.82</v>
          </cell>
          <cell r="E696">
            <v>22675220.399999999</v>
          </cell>
          <cell r="F696">
            <v>27279011.210000001</v>
          </cell>
          <cell r="G696">
            <v>32727125.48</v>
          </cell>
          <cell r="H696">
            <v>36486705.700000003</v>
          </cell>
          <cell r="I696">
            <v>37761276.710000001</v>
          </cell>
          <cell r="J696">
            <v>39346618</v>
          </cell>
          <cell r="K696">
            <v>41462673.439999998</v>
          </cell>
          <cell r="L696">
            <v>37326976.560000002</v>
          </cell>
          <cell r="M696">
            <v>33290213.329999998</v>
          </cell>
          <cell r="N696">
            <v>29657130.920000002</v>
          </cell>
        </row>
        <row r="697">
          <cell r="A697" t="str">
            <v>1510030</v>
          </cell>
          <cell r="B697" t="str">
            <v>Fuel Stock - #2 Oil</v>
          </cell>
          <cell r="C697">
            <v>5276788.26</v>
          </cell>
          <cell r="D697">
            <v>5246056.3499999996</v>
          </cell>
          <cell r="E697">
            <v>5462586.2999999998</v>
          </cell>
          <cell r="F697">
            <v>5376966.7000000002</v>
          </cell>
          <cell r="G697">
            <v>5317183.9400000004</v>
          </cell>
          <cell r="H697">
            <v>5250124.79</v>
          </cell>
          <cell r="I697">
            <v>5193111.6900000004</v>
          </cell>
          <cell r="J697">
            <v>5126666.03</v>
          </cell>
          <cell r="K697">
            <v>5431222.3600000003</v>
          </cell>
          <cell r="L697">
            <v>5345387.91</v>
          </cell>
          <cell r="M697">
            <v>5204694.05</v>
          </cell>
          <cell r="N697">
            <v>5116109.9000000004</v>
          </cell>
        </row>
        <row r="698">
          <cell r="A698" t="str">
            <v>1510040</v>
          </cell>
          <cell r="B698" t="str">
            <v>Fuel Stock - #6 Oil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</row>
        <row r="699">
          <cell r="A699" t="str">
            <v>1510050</v>
          </cell>
          <cell r="B699" t="str">
            <v>Fuel Stock - Natural Gas</v>
          </cell>
          <cell r="C699">
            <v>2859023.63</v>
          </cell>
          <cell r="D699">
            <v>2898047.88</v>
          </cell>
          <cell r="E699">
            <v>2572192.4500000002</v>
          </cell>
          <cell r="F699">
            <v>2274907.94</v>
          </cell>
          <cell r="G699">
            <v>1431487.74</v>
          </cell>
          <cell r="H699">
            <v>1321909.1599999999</v>
          </cell>
          <cell r="I699">
            <v>1236966.8500000001</v>
          </cell>
          <cell r="J699">
            <v>955998.49</v>
          </cell>
          <cell r="K699">
            <v>1215387.78</v>
          </cell>
          <cell r="L699">
            <v>895811.22</v>
          </cell>
          <cell r="M699">
            <v>813762.55</v>
          </cell>
          <cell r="N699">
            <v>826769.55</v>
          </cell>
        </row>
        <row r="700">
          <cell r="A700" t="str">
            <v>1510060</v>
          </cell>
          <cell r="B700" t="str">
            <v>Fuel Stock - Propane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A701" t="str">
            <v>1510300</v>
          </cell>
          <cell r="B701" t="str">
            <v>Fuel Stock - Oil Offsite Storage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A702" t="str">
            <v>1510510</v>
          </cell>
          <cell r="B702" t="str">
            <v>Fuel Stock - Diesel - Generation (RECON)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A703" t="str">
            <v>1510520</v>
          </cell>
          <cell r="B703" t="str">
            <v>Fuel Stock - Coal (RECON)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A704" t="str">
            <v>1510610</v>
          </cell>
          <cell r="B704" t="str">
            <v>Fuel Stock - Diesel - Transportation (RECON)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A705" t="str">
            <v>1520010</v>
          </cell>
          <cell r="B705" t="str">
            <v>Fuel Stock Exp Undistrib - Diesel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A706" t="str">
            <v>1520020</v>
          </cell>
          <cell r="B706" t="str">
            <v>Fuel Stock Exp Undistrib - Coal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A707" t="str">
            <v>1520030</v>
          </cell>
          <cell r="B707" t="str">
            <v>Fuel Stock Exp Undistrib - #2 Oil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</row>
        <row r="708">
          <cell r="A708" t="str">
            <v>1520040</v>
          </cell>
          <cell r="B708" t="str">
            <v>Fuel Stock Exp Undistrib - #6 Oil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</row>
        <row r="709">
          <cell r="A709" t="str">
            <v>1520050</v>
          </cell>
          <cell r="B709" t="str">
            <v>Fuel Stock Exp Undistrib - Natural Gas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A710" t="str">
            <v>1520060</v>
          </cell>
          <cell r="B710" t="str">
            <v>Fuel Stock Exp Undistrib - Propane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</row>
        <row r="711">
          <cell r="A711" t="str">
            <v>1520070</v>
          </cell>
          <cell r="B711" t="str">
            <v>Fuel Stock Exp Undistrib - Legal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A712" t="str">
            <v>1530610</v>
          </cell>
          <cell r="B712" t="str">
            <v>Residuals - Slag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A713" t="str">
            <v>1530620</v>
          </cell>
          <cell r="B713" t="str">
            <v>Residuals - Fly Ash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A714" t="str">
            <v>1530630</v>
          </cell>
          <cell r="B714" t="str">
            <v>Residuals - Bottom Ash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</row>
        <row r="715">
          <cell r="A715" t="str">
            <v>1530640</v>
          </cell>
          <cell r="B715" t="str">
            <v>Residuals - Brine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1530650</v>
          </cell>
          <cell r="B716" t="str">
            <v>Residuals - Sulfuric Acid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</row>
        <row r="717">
          <cell r="A717" t="str">
            <v>1530660</v>
          </cell>
          <cell r="B717" t="str">
            <v>Residuals - Gypsum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A718" t="str">
            <v>1530690</v>
          </cell>
          <cell r="B718" t="str">
            <v>Residuals - Other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A719" t="str">
            <v>1540000</v>
          </cell>
          <cell r="B719" t="str">
            <v>Plant Materials and Operating Supplies (RECON)</v>
          </cell>
          <cell r="C719">
            <v>151121420.80000001</v>
          </cell>
          <cell r="D719">
            <v>151653276.03999999</v>
          </cell>
          <cell r="E719">
            <v>155181322.86000001</v>
          </cell>
          <cell r="F719">
            <v>156410400.44</v>
          </cell>
          <cell r="G719">
            <v>159950601.25</v>
          </cell>
          <cell r="H719">
            <v>162742314.41</v>
          </cell>
          <cell r="I719">
            <v>170168293.87</v>
          </cell>
          <cell r="J719">
            <v>173462126.18000001</v>
          </cell>
          <cell r="K719">
            <v>174613894.58000001</v>
          </cell>
          <cell r="L719">
            <v>177125602.30000001</v>
          </cell>
          <cell r="M719">
            <v>178853220.53</v>
          </cell>
          <cell r="N719">
            <v>179789092.38999999</v>
          </cell>
        </row>
        <row r="720">
          <cell r="A720" t="str">
            <v>1540001</v>
          </cell>
          <cell r="B720" t="str">
            <v>Plant Materials and Operating Supplies (Posting)</v>
          </cell>
          <cell r="C720">
            <v>1834589.95</v>
          </cell>
          <cell r="D720">
            <v>1803708.99</v>
          </cell>
          <cell r="E720">
            <v>1804370.07</v>
          </cell>
          <cell r="F720">
            <v>1883495.17</v>
          </cell>
          <cell r="G720">
            <v>1883495.17</v>
          </cell>
          <cell r="H720">
            <v>1883495.17</v>
          </cell>
          <cell r="I720">
            <v>1846095.72</v>
          </cell>
          <cell r="J720">
            <v>1816601.11</v>
          </cell>
          <cell r="K720">
            <v>1859799.62</v>
          </cell>
          <cell r="L720">
            <v>1882947.35</v>
          </cell>
          <cell r="M720">
            <v>1808390.85</v>
          </cell>
          <cell r="N720">
            <v>1124357</v>
          </cell>
        </row>
        <row r="721">
          <cell r="A721" t="str">
            <v>1550000</v>
          </cell>
          <cell r="B721" t="str">
            <v>Merchandise (RECON)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>1550001</v>
          </cell>
          <cell r="B722" t="str">
            <v>Merchandise (Posting)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1560000</v>
          </cell>
          <cell r="B723" t="str">
            <v>Other Materials and Supplies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A724" t="str">
            <v>1581000</v>
          </cell>
          <cell r="B724" t="str">
            <v>Allowance Inventory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A725" t="str">
            <v>1582000</v>
          </cell>
          <cell r="B725" t="str">
            <v>Allowances Withheld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A726" t="str">
            <v>1630000</v>
          </cell>
          <cell r="B726" t="str">
            <v>Stores Expense Undistributed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</row>
        <row r="727">
          <cell r="A727" t="str">
            <v>1641000</v>
          </cell>
          <cell r="B727" t="str">
            <v>Gas Stored - Current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A728" t="str">
            <v>1641010</v>
          </cell>
          <cell r="B728" t="str">
            <v>Gas Stored - Storage Off-System Sales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A729" t="str">
            <v>1642000</v>
          </cell>
          <cell r="B729" t="str">
            <v>Liquefied Natural Gas Stored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A730" t="str">
            <v>1643000</v>
          </cell>
          <cell r="B730" t="str">
            <v>Liquefied Natural Gas Held for Processing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A731" t="str">
            <v>1650005</v>
          </cell>
          <cell r="B731" t="str">
            <v>Prepaid Downpayment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4535.5200000000004</v>
          </cell>
          <cell r="H731">
            <v>4535.5200000000004</v>
          </cell>
          <cell r="I731">
            <v>4535.5200000000004</v>
          </cell>
          <cell r="J731">
            <v>4535.5200000000004</v>
          </cell>
          <cell r="K731">
            <v>4535.5200000000004</v>
          </cell>
          <cell r="L731">
            <v>4535.5200000000004</v>
          </cell>
          <cell r="M731">
            <v>4535.5200000000004</v>
          </cell>
          <cell r="N731">
            <v>145813.32</v>
          </cell>
        </row>
        <row r="732">
          <cell r="A732" t="str">
            <v>1650010</v>
          </cell>
          <cell r="B732" t="str">
            <v>Prepaid Pasco Cogen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A733" t="str">
            <v>1650011</v>
          </cell>
          <cell r="B733" t="str">
            <v>Prepaid Oleander Oil PPA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A734" t="str">
            <v>1650020</v>
          </cell>
          <cell r="B734" t="str">
            <v>Prepaid Ammonia Supply</v>
          </cell>
          <cell r="C734">
            <v>36</v>
          </cell>
          <cell r="D734">
            <v>36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A735" t="str">
            <v>1650030</v>
          </cell>
          <cell r="B735" t="str">
            <v>Prepaid Water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</row>
        <row r="736">
          <cell r="A736" t="str">
            <v>1650040</v>
          </cell>
          <cell r="B736" t="str">
            <v>Prepaid Permits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</row>
        <row r="737">
          <cell r="A737" t="str">
            <v>1650050</v>
          </cell>
          <cell r="B737" t="str">
            <v>Prepaid Short-term Debt Facility Fees</v>
          </cell>
          <cell r="C737">
            <v>2797149.72</v>
          </cell>
          <cell r="D737">
            <v>2721035.75</v>
          </cell>
          <cell r="E737">
            <v>2648098.65</v>
          </cell>
          <cell r="F737">
            <v>2990256.18</v>
          </cell>
          <cell r="G737">
            <v>2925778.19</v>
          </cell>
          <cell r="H737">
            <v>2897143.92</v>
          </cell>
          <cell r="I737">
            <v>2800509.65</v>
          </cell>
          <cell r="J737">
            <v>2703875.38</v>
          </cell>
          <cell r="K737">
            <v>2607241.11</v>
          </cell>
          <cell r="L737">
            <v>2442606.84</v>
          </cell>
          <cell r="M737">
            <v>2345972.5699999998</v>
          </cell>
          <cell r="N737">
            <v>2249338.2999999998</v>
          </cell>
        </row>
        <row r="738">
          <cell r="A738" t="str">
            <v>1650051</v>
          </cell>
          <cell r="B738" t="str">
            <v>Prepaid Interest Expense</v>
          </cell>
          <cell r="C738">
            <v>1741759.03</v>
          </cell>
          <cell r="D738">
            <v>1517577.91</v>
          </cell>
          <cell r="E738">
            <v>1955590.85</v>
          </cell>
          <cell r="F738">
            <v>1306619.47</v>
          </cell>
          <cell r="G738">
            <v>1337840.57</v>
          </cell>
          <cell r="H738">
            <v>1553411.14</v>
          </cell>
          <cell r="I738">
            <v>1498420.8</v>
          </cell>
          <cell r="J738">
            <v>1735338.4</v>
          </cell>
          <cell r="K738">
            <v>1847082.83</v>
          </cell>
          <cell r="L738">
            <v>1338067.6599999999</v>
          </cell>
          <cell r="M738">
            <v>1737256.44</v>
          </cell>
          <cell r="N738">
            <v>2140239.79</v>
          </cell>
        </row>
        <row r="739">
          <cell r="A739" t="str">
            <v>1650401</v>
          </cell>
          <cell r="B739" t="str">
            <v>Prepaid LTSA - Polk Unit #1</v>
          </cell>
          <cell r="C739">
            <v>1523129.15</v>
          </cell>
          <cell r="D739">
            <v>1523129.15</v>
          </cell>
          <cell r="E739">
            <v>1523129.15</v>
          </cell>
          <cell r="F739">
            <v>1523129.15</v>
          </cell>
          <cell r="G739">
            <v>1523129.15</v>
          </cell>
          <cell r="H739">
            <v>1523129.15</v>
          </cell>
          <cell r="I739">
            <v>1523129.15</v>
          </cell>
          <cell r="J739">
            <v>1523129.15</v>
          </cell>
          <cell r="K739">
            <v>1523129.15</v>
          </cell>
          <cell r="L739">
            <v>1523129.15</v>
          </cell>
          <cell r="M739">
            <v>1523129.15</v>
          </cell>
          <cell r="N739">
            <v>1523129.15</v>
          </cell>
        </row>
        <row r="740">
          <cell r="A740" t="str">
            <v>1650402</v>
          </cell>
          <cell r="B740" t="str">
            <v>Prepaid CSA - Polk Unit #2</v>
          </cell>
          <cell r="C740">
            <v>-624824.74</v>
          </cell>
          <cell r="D740">
            <v>-737231.61</v>
          </cell>
          <cell r="E740">
            <v>0</v>
          </cell>
          <cell r="F740">
            <v>-674465.41</v>
          </cell>
          <cell r="G740">
            <v>-816723.92</v>
          </cell>
          <cell r="H740">
            <v>0</v>
          </cell>
          <cell r="I740">
            <v>653783.39</v>
          </cell>
          <cell r="J740">
            <v>638842.43000000005</v>
          </cell>
          <cell r="K740">
            <v>712133.36</v>
          </cell>
          <cell r="L740">
            <v>2029940.86</v>
          </cell>
          <cell r="M740">
            <v>2072124.31</v>
          </cell>
          <cell r="N740">
            <v>2049422.41</v>
          </cell>
        </row>
        <row r="741">
          <cell r="A741" t="str">
            <v>1650403</v>
          </cell>
          <cell r="B741" t="str">
            <v>Prepaid CSA - Polk Unit #3</v>
          </cell>
          <cell r="C741">
            <v>-525796.27</v>
          </cell>
          <cell r="D741">
            <v>-609380.86</v>
          </cell>
          <cell r="E741">
            <v>0</v>
          </cell>
          <cell r="F741">
            <v>-553949.12</v>
          </cell>
          <cell r="G741">
            <v>-689825.55</v>
          </cell>
          <cell r="H741">
            <v>0</v>
          </cell>
          <cell r="I741">
            <v>-823466.44</v>
          </cell>
          <cell r="J741">
            <v>-838877.88</v>
          </cell>
          <cell r="K741">
            <v>0</v>
          </cell>
          <cell r="L741">
            <v>-792861.63</v>
          </cell>
          <cell r="M741">
            <v>-790411.74</v>
          </cell>
          <cell r="N741">
            <v>0</v>
          </cell>
        </row>
        <row r="742">
          <cell r="A742" t="str">
            <v>1650404</v>
          </cell>
          <cell r="B742" t="str">
            <v>Prepaid CSA - Polk Unit #4</v>
          </cell>
          <cell r="C742">
            <v>130277.09</v>
          </cell>
          <cell r="D742">
            <v>36604.699999999997</v>
          </cell>
          <cell r="E742">
            <v>0</v>
          </cell>
          <cell r="F742">
            <v>148309.74</v>
          </cell>
          <cell r="G742">
            <v>904.41</v>
          </cell>
          <cell r="H742">
            <v>0</v>
          </cell>
          <cell r="I742">
            <v>-143618.70000000001</v>
          </cell>
          <cell r="J742">
            <v>-136001.38</v>
          </cell>
          <cell r="K742">
            <v>0</v>
          </cell>
          <cell r="L742">
            <v>-89014.22</v>
          </cell>
          <cell r="M742">
            <v>-81232.210000000006</v>
          </cell>
          <cell r="N742">
            <v>0</v>
          </cell>
        </row>
        <row r="743">
          <cell r="A743" t="str">
            <v>1650405</v>
          </cell>
          <cell r="B743" t="str">
            <v>Prepaid CSA - Polk Unit #5</v>
          </cell>
          <cell r="C743">
            <v>107648.29</v>
          </cell>
          <cell r="D743">
            <v>4917.47</v>
          </cell>
          <cell r="E743">
            <v>0</v>
          </cell>
          <cell r="F743">
            <v>73609.08</v>
          </cell>
          <cell r="G743">
            <v>-77707.86</v>
          </cell>
          <cell r="H743">
            <v>0</v>
          </cell>
          <cell r="I743">
            <v>-222436.85</v>
          </cell>
          <cell r="J743">
            <v>-211731.43</v>
          </cell>
          <cell r="K743">
            <v>0</v>
          </cell>
          <cell r="L743">
            <v>-177648.76</v>
          </cell>
          <cell r="M743">
            <v>-149464.69</v>
          </cell>
          <cell r="N743">
            <v>0</v>
          </cell>
        </row>
        <row r="744">
          <cell r="A744" t="str">
            <v>1650411</v>
          </cell>
          <cell r="B744" t="str">
            <v>Prepaid CSA - Bayside #1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</row>
        <row r="745">
          <cell r="A745" t="str">
            <v>1650412</v>
          </cell>
          <cell r="B745" t="str">
            <v>Prepaid CSA - Bayside #2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</row>
        <row r="746">
          <cell r="A746" t="str">
            <v>1650500</v>
          </cell>
          <cell r="B746" t="str">
            <v>DO NOT USE - Prepaid Insurance - Automobile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</row>
        <row r="747">
          <cell r="A747" t="str">
            <v>1650501</v>
          </cell>
          <cell r="B747" t="str">
            <v>DO NOT USE - Prepaid Insurance - Blanket Accident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</row>
        <row r="748">
          <cell r="A748" t="str">
            <v>1650502</v>
          </cell>
          <cell r="B748" t="str">
            <v>DO NOT USE - Prepaid Insurance - Brokerage Fees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</row>
        <row r="749">
          <cell r="A749" t="str">
            <v>1650503</v>
          </cell>
          <cell r="B749" t="str">
            <v>DO NOT USE - Prepaid Insurance - Crime &amp; Fidelity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</row>
        <row r="750">
          <cell r="A750" t="str">
            <v>1650504</v>
          </cell>
          <cell r="B750" t="str">
            <v>DO NOT USE - Prepaid Insurance - Directors &amp; Officers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A751" t="str">
            <v>1650505</v>
          </cell>
          <cell r="B751" t="str">
            <v>DO NOT USE - Prepaid Insurance - Errors and Omissions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</row>
        <row r="752">
          <cell r="A752" t="str">
            <v>1650506</v>
          </cell>
          <cell r="B752" t="str">
            <v>DO NOT USE - Prepaid Insurance - Excess Automobile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</row>
        <row r="753">
          <cell r="A753" t="str">
            <v>1650507</v>
          </cell>
          <cell r="B753" t="str">
            <v>DO NOT USE - Prepaid Insurance - Excess General Liability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</row>
        <row r="754">
          <cell r="A754" t="str">
            <v>1650508</v>
          </cell>
          <cell r="B754" t="str">
            <v>DO NOT USE - Prepaid Insurance - Fiduciary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</row>
        <row r="755">
          <cell r="A755" t="str">
            <v>1650509</v>
          </cell>
          <cell r="B755" t="str">
            <v>DO NOT USE - Prepaid Insurance - I&amp;D Reserves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</row>
        <row r="756">
          <cell r="A756" t="str">
            <v>1650510</v>
          </cell>
          <cell r="B756" t="str">
            <v>DO NOT USE - Prepaid Insurance - Longshoremen's Compensation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</row>
        <row r="757">
          <cell r="A757" t="str">
            <v>1650511</v>
          </cell>
          <cell r="B757" t="str">
            <v>DO NOT USE - Prepaid Insurance - Mobile Equipment Rental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</row>
        <row r="758">
          <cell r="A758" t="str">
            <v>1650512</v>
          </cell>
          <cell r="B758" t="str">
            <v>DO NOT USE - Prepaid Insurance - Political Risk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</row>
        <row r="759">
          <cell r="A759" t="str">
            <v>1650513</v>
          </cell>
          <cell r="B759" t="str">
            <v>DO NOT USE - Prepaid Insurance - Practices Liability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</row>
        <row r="760">
          <cell r="A760" t="str">
            <v>1650514</v>
          </cell>
          <cell r="B760" t="str">
            <v>DO NOT USE - Prepaid Insurance - Property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</row>
        <row r="761">
          <cell r="A761" t="str">
            <v>1650515</v>
          </cell>
          <cell r="B761" t="str">
            <v>DO NOT USE - Prepaid Insurance - Punitive Damages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</row>
        <row r="762">
          <cell r="A762" t="str">
            <v>1650516</v>
          </cell>
          <cell r="B762" t="str">
            <v>DO NOT USE - Prepaid Insurance - Special Risk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</row>
        <row r="763">
          <cell r="A763" t="str">
            <v>1650517</v>
          </cell>
          <cell r="B763" t="str">
            <v>DO NOT USE - Prepaid Insurance - Surety Bonds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</row>
        <row r="764">
          <cell r="A764" t="str">
            <v>1650518</v>
          </cell>
          <cell r="B764" t="str">
            <v>DO NOT USE - Prepaid Insurance - Travel Accident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</row>
        <row r="765">
          <cell r="A765" t="str">
            <v>1650519</v>
          </cell>
          <cell r="B765" t="str">
            <v>DO NOT USE - Prepaid Insurance - Workers Compensation - Exce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</row>
        <row r="766">
          <cell r="A766" t="str">
            <v>1650520</v>
          </cell>
          <cell r="B766" t="str">
            <v>DO NOT USE - Prepaid Insurance - Workers Compensation - Stat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</row>
        <row r="767">
          <cell r="A767" t="str">
            <v>1650599</v>
          </cell>
          <cell r="B767" t="str">
            <v>Prepaid Insurance - Other</v>
          </cell>
          <cell r="C767">
            <v>7061782.46</v>
          </cell>
          <cell r="D767">
            <v>4644026.45</v>
          </cell>
          <cell r="E767">
            <v>3216162.84</v>
          </cell>
          <cell r="F767">
            <v>1784762.63</v>
          </cell>
          <cell r="G767">
            <v>424486.72</v>
          </cell>
          <cell r="H767">
            <v>9357654.1999999993</v>
          </cell>
          <cell r="I767">
            <v>21096541.149999999</v>
          </cell>
          <cell r="J767">
            <v>19803983.09</v>
          </cell>
          <cell r="K767">
            <v>17594753.329999998</v>
          </cell>
          <cell r="L767">
            <v>14982310.16</v>
          </cell>
          <cell r="M767">
            <v>12313746.310000001</v>
          </cell>
          <cell r="N767">
            <v>9674768.5399999991</v>
          </cell>
        </row>
        <row r="768">
          <cell r="A768" t="str">
            <v>1650800</v>
          </cell>
          <cell r="B768" t="str">
            <v>Prepaid Miscellaneous</v>
          </cell>
          <cell r="C768">
            <v>8219496.0499999998</v>
          </cell>
          <cell r="D768">
            <v>8229339.6500000004</v>
          </cell>
          <cell r="E768">
            <v>8873061.8699999992</v>
          </cell>
          <cell r="F768">
            <v>8207763.7800000003</v>
          </cell>
          <cell r="G768">
            <v>8305993.6399999997</v>
          </cell>
          <cell r="H768">
            <v>7659508.4400000004</v>
          </cell>
          <cell r="I768">
            <v>7072788.8200000003</v>
          </cell>
          <cell r="J768">
            <v>7452307.1200000001</v>
          </cell>
          <cell r="K768">
            <v>9135276.9600000009</v>
          </cell>
          <cell r="L768">
            <v>7891042.1500000004</v>
          </cell>
          <cell r="M768">
            <v>7931288.0099999998</v>
          </cell>
          <cell r="N768">
            <v>9329197.7300000004</v>
          </cell>
        </row>
        <row r="769">
          <cell r="A769" t="str">
            <v>1650801</v>
          </cell>
          <cell r="B769" t="str">
            <v>Prepaid Miscellaneous - Other Shared Services</v>
          </cell>
          <cell r="C769">
            <v>5464295.04</v>
          </cell>
          <cell r="D769">
            <v>4724069.1100000003</v>
          </cell>
          <cell r="E769">
            <v>4259838.2699999996</v>
          </cell>
          <cell r="F769">
            <v>4849867.78</v>
          </cell>
          <cell r="G769">
            <v>5087320.24</v>
          </cell>
          <cell r="H769">
            <v>4739324.49</v>
          </cell>
          <cell r="I769">
            <v>4264738.71</v>
          </cell>
          <cell r="J769">
            <v>5166358.37</v>
          </cell>
          <cell r="K769">
            <v>4761577.99</v>
          </cell>
          <cell r="L769">
            <v>5125854.41</v>
          </cell>
          <cell r="M769">
            <v>5048899.6100000003</v>
          </cell>
          <cell r="N769">
            <v>5374124</v>
          </cell>
        </row>
        <row r="770">
          <cell r="A770" t="str">
            <v>1650880</v>
          </cell>
          <cell r="B770" t="str">
            <v>Prepaid Miscellaneous - Transmission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</row>
        <row r="771">
          <cell r="A771" t="str">
            <v>1650881</v>
          </cell>
          <cell r="B771" t="str">
            <v>Prepaid Miscellaneous - Distribution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</row>
        <row r="772">
          <cell r="A772" t="str">
            <v>1650882</v>
          </cell>
          <cell r="B772" t="str">
            <v>Prepaid Miscellaneous - Production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</row>
        <row r="773">
          <cell r="A773" t="str">
            <v>1710000</v>
          </cell>
          <cell r="B773" t="str">
            <v>Interest and Dividends Receivable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</row>
        <row r="774">
          <cell r="A774" t="str">
            <v>1720000</v>
          </cell>
          <cell r="B774" t="str">
            <v>Rents Receivable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</row>
        <row r="775">
          <cell r="A775" t="str">
            <v>1720101</v>
          </cell>
          <cell r="B775" t="str">
            <v>Minimum Lease Payments Receivable Current-GAAP adj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</row>
        <row r="776">
          <cell r="A776" t="str">
            <v>1720201</v>
          </cell>
          <cell r="B776" t="str">
            <v>Minimum Lease Payments Receivable NonCurr-GAAP adj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</row>
        <row r="777">
          <cell r="A777" t="str">
            <v>1720202</v>
          </cell>
          <cell r="B777" t="str">
            <v>Lease contra-Unearned Interest Rev-GAAP adj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</row>
        <row r="778">
          <cell r="A778" t="str">
            <v>1730100</v>
          </cell>
          <cell r="B778" t="str">
            <v>Accrued Utility Revenues - Current</v>
          </cell>
          <cell r="C778">
            <v>63073367</v>
          </cell>
          <cell r="D778">
            <v>59623658</v>
          </cell>
          <cell r="E778">
            <v>67807839</v>
          </cell>
          <cell r="F778">
            <v>69482951</v>
          </cell>
          <cell r="G778">
            <v>77079065</v>
          </cell>
          <cell r="H778">
            <v>89177746</v>
          </cell>
          <cell r="I778">
            <v>91221472</v>
          </cell>
          <cell r="J778">
            <v>99380372</v>
          </cell>
          <cell r="K778">
            <v>80927259</v>
          </cell>
          <cell r="L778">
            <v>71770771</v>
          </cell>
          <cell r="M778">
            <v>65877638</v>
          </cell>
          <cell r="N778">
            <v>63361325</v>
          </cell>
        </row>
        <row r="779">
          <cell r="A779" t="str">
            <v>1730200</v>
          </cell>
          <cell r="B779" t="str">
            <v>Accrued Utility Revenues - Noncurrent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</row>
        <row r="780">
          <cell r="A780" t="str">
            <v>1740100</v>
          </cell>
          <cell r="B780" t="str">
            <v>Misc Accrued Assets Held For Sale - Current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</row>
        <row r="781">
          <cell r="A781" t="str">
            <v>1740200</v>
          </cell>
          <cell r="B781" t="str">
            <v>Misc Accrued Assets Held For Sale - Noncurrent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</row>
        <row r="782">
          <cell r="A782" t="str">
            <v>1740300</v>
          </cell>
          <cell r="B782" t="str">
            <v>Non-Regulated Intangibles &amp; Goodwill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</row>
        <row r="783">
          <cell r="A783" t="str">
            <v>1740400</v>
          </cell>
          <cell r="B783" t="str">
            <v>Gas Imbalance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</row>
        <row r="784">
          <cell r="A784" t="str">
            <v>1760100</v>
          </cell>
          <cell r="B784" t="str">
            <v>Current Derivative Asset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</row>
        <row r="785">
          <cell r="A785" t="str">
            <v>1760110</v>
          </cell>
          <cell r="B785" t="str">
            <v>Current Derivative Premium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</row>
        <row r="786">
          <cell r="A786" t="str">
            <v>1760120</v>
          </cell>
          <cell r="B786" t="str">
            <v>Current Derivative Asset - Collateral</v>
          </cell>
          <cell r="C786">
            <v>4525000</v>
          </cell>
          <cell r="D786">
            <v>4525000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</row>
        <row r="787">
          <cell r="A787" t="str">
            <v>1760200</v>
          </cell>
          <cell r="B787" t="str">
            <v>Long-Term Derivative Asset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</row>
        <row r="788">
          <cell r="A788" t="str">
            <v>1760210</v>
          </cell>
          <cell r="B788" t="str">
            <v>Long-Term Derivative Premium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</row>
        <row r="789">
          <cell r="A789" t="str">
            <v>1760700</v>
          </cell>
          <cell r="B789" t="str">
            <v>Current Deriv Asset-Intercompany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</row>
        <row r="790">
          <cell r="A790" t="str">
            <v>1760710</v>
          </cell>
          <cell r="B790" t="str">
            <v>Current Deriv Premium Asset-Intercompany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</row>
        <row r="791">
          <cell r="A791" t="str">
            <v>1760720</v>
          </cell>
          <cell r="B791" t="str">
            <v>Non-Current Deriv Asset-Intercompany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24007.58</v>
          </cell>
          <cell r="H791">
            <v>321859.03999999998</v>
          </cell>
          <cell r="I791">
            <v>527499.96</v>
          </cell>
          <cell r="J791">
            <v>499156.04</v>
          </cell>
          <cell r="K791">
            <v>775241.59</v>
          </cell>
          <cell r="L791">
            <v>780776.92</v>
          </cell>
          <cell r="M791">
            <v>906631.74</v>
          </cell>
          <cell r="N791">
            <v>665079.21</v>
          </cell>
        </row>
        <row r="792">
          <cell r="A792" t="str">
            <v>1760730</v>
          </cell>
          <cell r="B792" t="str">
            <v>Non-Current Deriv Premium Asset-Interco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</row>
        <row r="793">
          <cell r="A793" t="str">
            <v>1810100</v>
          </cell>
          <cell r="B793" t="str">
            <v>Unamortized Debt Expense - Short-term Loan</v>
          </cell>
          <cell r="C793">
            <v>149112.29999999999</v>
          </cell>
          <cell r="D793">
            <v>134201.07</v>
          </cell>
          <cell r="E793">
            <v>202280.44</v>
          </cell>
          <cell r="F793">
            <v>181225.9</v>
          </cell>
          <cell r="G793">
            <v>164356.19</v>
          </cell>
          <cell r="H793">
            <v>141123.98000000001</v>
          </cell>
          <cell r="I793">
            <v>117891.77</v>
          </cell>
          <cell r="J793">
            <v>94659.56</v>
          </cell>
          <cell r="K793">
            <v>71427.350000000006</v>
          </cell>
          <cell r="L793">
            <v>48195.14</v>
          </cell>
          <cell r="M793">
            <v>24962.93</v>
          </cell>
          <cell r="N793">
            <v>16641.95</v>
          </cell>
        </row>
        <row r="794">
          <cell r="A794" t="str">
            <v>1810200</v>
          </cell>
          <cell r="B794" t="str">
            <v>Unamortized Debt Expense - Recourse</v>
          </cell>
          <cell r="C794">
            <v>30301698.699999999</v>
          </cell>
          <cell r="D794">
            <v>30114841.57</v>
          </cell>
          <cell r="E794">
            <v>29927984.440000001</v>
          </cell>
          <cell r="F794">
            <v>29741127.309999999</v>
          </cell>
          <cell r="G794">
            <v>29554270.18</v>
          </cell>
          <cell r="H794">
            <v>29367413.050000001</v>
          </cell>
          <cell r="I794">
            <v>29180555.920000002</v>
          </cell>
          <cell r="J794">
            <v>28993698.789999999</v>
          </cell>
          <cell r="K794">
            <v>28806841.66</v>
          </cell>
          <cell r="L794">
            <v>28619984.530000001</v>
          </cell>
          <cell r="M794">
            <v>28433127.399999999</v>
          </cell>
          <cell r="N794">
            <v>28246270.27</v>
          </cell>
        </row>
        <row r="795">
          <cell r="A795" t="str">
            <v>1810210</v>
          </cell>
          <cell r="B795" t="str">
            <v>Unamortized Debt Expense - Term Loan LT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</row>
        <row r="796">
          <cell r="A796" t="str">
            <v>1810250</v>
          </cell>
          <cell r="B796" t="str">
            <v>Unamortized Debt Expense - Non-Recourse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</row>
        <row r="797">
          <cell r="A797" t="str">
            <v>1821000</v>
          </cell>
          <cell r="B797" t="str">
            <v>Extraordinary Property Losses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</row>
        <row r="798">
          <cell r="A798" t="str">
            <v>1822000</v>
          </cell>
          <cell r="B798" t="str">
            <v>Unrecovered Plant Regulatory Study Costs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</row>
        <row r="799">
          <cell r="A799" t="str">
            <v>1822111</v>
          </cell>
          <cell r="B799" t="str">
            <v>Unrecov Plant - (CETM) Clean Energy Trans Mech Cur</v>
          </cell>
          <cell r="C799">
            <v>35630420</v>
          </cell>
          <cell r="D799">
            <v>35756928.460000001</v>
          </cell>
          <cell r="E799">
            <v>35879775.859999999</v>
          </cell>
          <cell r="F799">
            <v>36055611.560000002</v>
          </cell>
          <cell r="G799">
            <v>36252844.549999997</v>
          </cell>
          <cell r="H799">
            <v>36572225.869999997</v>
          </cell>
          <cell r="I799">
            <v>36870547.369999997</v>
          </cell>
          <cell r="J799">
            <v>37221993.310000002</v>
          </cell>
          <cell r="K799">
            <v>37642276.490000002</v>
          </cell>
          <cell r="L799">
            <v>37963680.990000002</v>
          </cell>
          <cell r="M799">
            <v>38471375.68</v>
          </cell>
          <cell r="N799">
            <v>39024081.829999998</v>
          </cell>
        </row>
        <row r="800">
          <cell r="A800" t="str">
            <v>1822211</v>
          </cell>
          <cell r="B800" t="str">
            <v>Unrecov Plant - (CETM) Clean Energy Trans Mech NC</v>
          </cell>
          <cell r="C800">
            <v>460226258.31</v>
          </cell>
          <cell r="D800">
            <v>458880581.89999998</v>
          </cell>
          <cell r="E800">
            <v>457467142.23000002</v>
          </cell>
          <cell r="F800">
            <v>456704413.08999997</v>
          </cell>
          <cell r="G800">
            <v>456181627.23000002</v>
          </cell>
          <cell r="H800">
            <v>457152823.36000001</v>
          </cell>
          <cell r="I800">
            <v>457809296.55000001</v>
          </cell>
          <cell r="J800">
            <v>459071250.85000002</v>
          </cell>
          <cell r="K800">
            <v>461117887</v>
          </cell>
          <cell r="L800">
            <v>461891452.07999998</v>
          </cell>
          <cell r="M800">
            <v>464862456.13999999</v>
          </cell>
          <cell r="N800">
            <v>468288982.01999998</v>
          </cell>
        </row>
        <row r="801">
          <cell r="A801" t="str">
            <v>1823020</v>
          </cell>
          <cell r="B801" t="str">
            <v>Oth Reg Asset-Fuel Clause</v>
          </cell>
          <cell r="C801">
            <v>242372048</v>
          </cell>
          <cell r="D801">
            <v>254289828</v>
          </cell>
          <cell r="E801">
            <v>254652029</v>
          </cell>
          <cell r="F801">
            <v>242075070.88999999</v>
          </cell>
          <cell r="G801">
            <v>228965091.78</v>
          </cell>
          <cell r="H801">
            <v>206491401.66999999</v>
          </cell>
          <cell r="I801">
            <v>180842495.56</v>
          </cell>
          <cell r="J801">
            <v>155851643.44999999</v>
          </cell>
          <cell r="K801">
            <v>124351141.34</v>
          </cell>
          <cell r="L801">
            <v>103448768.23</v>
          </cell>
          <cell r="M801">
            <v>92591187.120000005</v>
          </cell>
          <cell r="N801">
            <v>82436186.010000005</v>
          </cell>
        </row>
        <row r="802">
          <cell r="A802" t="str">
            <v>1823030</v>
          </cell>
          <cell r="B802" t="str">
            <v>Oth Reg Asset-Capacity Clause</v>
          </cell>
          <cell r="C802">
            <v>370875.37</v>
          </cell>
          <cell r="D802">
            <v>2442226.37</v>
          </cell>
          <cell r="E802">
            <v>2959912.37</v>
          </cell>
          <cell r="F802">
            <v>4739387.37</v>
          </cell>
          <cell r="G802">
            <v>5329982.37</v>
          </cell>
          <cell r="H802">
            <v>5795295.3700000001</v>
          </cell>
          <cell r="I802">
            <v>5992681.3700000001</v>
          </cell>
          <cell r="J802">
            <v>6528600.3700000001</v>
          </cell>
          <cell r="K802">
            <v>7059732.3700000001</v>
          </cell>
          <cell r="L802">
            <v>7423917.3700000001</v>
          </cell>
          <cell r="M802">
            <v>7856287.3700000001</v>
          </cell>
          <cell r="N802">
            <v>9307569.3699999992</v>
          </cell>
        </row>
        <row r="803">
          <cell r="A803" t="str">
            <v>1823040</v>
          </cell>
          <cell r="B803" t="str">
            <v>Oth Reg Asset-Conservation Clause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</row>
        <row r="804">
          <cell r="A804" t="str">
            <v>1823050</v>
          </cell>
          <cell r="B804" t="str">
            <v>Oth Reg Asset-Environmental Clause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</row>
        <row r="805">
          <cell r="A805" t="str">
            <v>1823070</v>
          </cell>
          <cell r="B805" t="str">
            <v>Oth Reg Asset-Competitive Rate Adjustment Clause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</row>
        <row r="806">
          <cell r="A806" t="str">
            <v>1823071</v>
          </cell>
          <cell r="B806" t="str">
            <v>Oth Reg Asset-Cast Iron Bare Steel Replacem Rider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</row>
        <row r="807">
          <cell r="A807" t="str">
            <v>1823080</v>
          </cell>
          <cell r="B807" t="str">
            <v>Oth Reg Asset - Surcharge Rider (RR14)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</row>
        <row r="808">
          <cell r="A808" t="str">
            <v>1823081</v>
          </cell>
          <cell r="B808" t="str">
            <v>Oth Reg Asset - Pipeline Safety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</row>
        <row r="809">
          <cell r="A809" t="str">
            <v>1823082</v>
          </cell>
          <cell r="B809" t="str">
            <v>Oth Reg Asset-Weather Norm UnderRcv Resid-Cur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</row>
        <row r="810">
          <cell r="A810" t="str">
            <v>1823083</v>
          </cell>
          <cell r="B810" t="str">
            <v>Oth Reg Asset-Weather Norm UnderRcv Comm-Cur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</row>
        <row r="811">
          <cell r="A811" t="str">
            <v>1823090</v>
          </cell>
          <cell r="B811" t="str">
            <v>Oth Reg Asset-Storm Protection Clause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2186556</v>
          </cell>
        </row>
        <row r="812">
          <cell r="A812" t="str">
            <v>1823100</v>
          </cell>
          <cell r="B812" t="str">
            <v>Oth Reg Asset-FAS 158 Benefit Current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-1108496</v>
          </cell>
          <cell r="I812">
            <v>-1108496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</row>
        <row r="813">
          <cell r="A813" t="str">
            <v>1823101</v>
          </cell>
          <cell r="B813" t="str">
            <v>Oth Reg Asset-PBOP FAS 106 Current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</row>
        <row r="814">
          <cell r="A814" t="str">
            <v>1823102</v>
          </cell>
          <cell r="B814" t="str">
            <v>Oth Reg Asset-Rate Case Expense Current</v>
          </cell>
          <cell r="C814">
            <v>460116</v>
          </cell>
          <cell r="D814">
            <v>460116</v>
          </cell>
          <cell r="E814">
            <v>460116</v>
          </cell>
          <cell r="F814">
            <v>460116</v>
          </cell>
          <cell r="G814">
            <v>460116</v>
          </cell>
          <cell r="H814">
            <v>460116</v>
          </cell>
          <cell r="I814">
            <v>460116</v>
          </cell>
          <cell r="J814">
            <v>460116</v>
          </cell>
          <cell r="K814">
            <v>460116</v>
          </cell>
          <cell r="L814">
            <v>460116</v>
          </cell>
          <cell r="M814">
            <v>460116</v>
          </cell>
          <cell r="N814">
            <v>460116</v>
          </cell>
        </row>
        <row r="815">
          <cell r="A815" t="str">
            <v>1823103</v>
          </cell>
          <cell r="B815" t="str">
            <v>Oth Reg Asset-Deferred Dredging Costs Current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</row>
        <row r="816">
          <cell r="A816" t="str">
            <v>1823104</v>
          </cell>
          <cell r="B816" t="str">
            <v>Oth Reg Asset-ARO Asset Current</v>
          </cell>
          <cell r="C816">
            <v>3129870.19</v>
          </cell>
          <cell r="D816">
            <v>3129870.19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</row>
        <row r="817">
          <cell r="A817" t="str">
            <v>1823105</v>
          </cell>
          <cell r="B817" t="str">
            <v>Current Derivative Asset - Regulatory</v>
          </cell>
          <cell r="C817">
            <v>3080248.11</v>
          </cell>
          <cell r="D817">
            <v>2972674.16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</row>
        <row r="818">
          <cell r="A818" t="str">
            <v>1823106</v>
          </cell>
          <cell r="B818" t="str">
            <v>Oth Reg Asset-Asset Optimization Gain Current</v>
          </cell>
          <cell r="C818">
            <v>5283608.34</v>
          </cell>
          <cell r="D818">
            <v>5747346.7599999998</v>
          </cell>
          <cell r="E818">
            <v>6211081.1799999997</v>
          </cell>
          <cell r="F818">
            <v>6674819.5999999996</v>
          </cell>
          <cell r="G818">
            <v>7138558.0199999996</v>
          </cell>
          <cell r="H818">
            <v>7602296.4400000004</v>
          </cell>
          <cell r="I818">
            <v>8066034.8600000003</v>
          </cell>
          <cell r="J818">
            <v>8529773.2799999993</v>
          </cell>
          <cell r="K818">
            <v>8993511.6999999993</v>
          </cell>
          <cell r="L818">
            <v>9457250.1199999992</v>
          </cell>
          <cell r="M818">
            <v>9920988.5399999991</v>
          </cell>
          <cell r="N818">
            <v>10384732.960000001</v>
          </cell>
        </row>
        <row r="819">
          <cell r="A819" t="str">
            <v>1823107</v>
          </cell>
          <cell r="B819" t="str">
            <v>Oth Reg Asset-Storm Settlement Current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</row>
        <row r="820">
          <cell r="A820" t="str">
            <v>1823108</v>
          </cell>
          <cell r="B820" t="str">
            <v>Oth Reg Asset-Deft Loss Prof Sales-Current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</row>
        <row r="821">
          <cell r="A821" t="str">
            <v>1823109</v>
          </cell>
          <cell r="B821" t="str">
            <v>Oth Reg Asset-Debt Basis Adjustment Current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</row>
        <row r="822">
          <cell r="A822" t="str">
            <v>1823110</v>
          </cell>
          <cell r="B822" t="str">
            <v>Oth Reg Asset-Non-Capital SW Project Costs Current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</row>
        <row r="823">
          <cell r="A823" t="str">
            <v>1823112</v>
          </cell>
          <cell r="B823" t="str">
            <v>Oth Reg Asset - (IMP) Integrity Management Proj Cur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</row>
        <row r="824">
          <cell r="A824" t="str">
            <v>1823113</v>
          </cell>
          <cell r="B824" t="str">
            <v>Accum Provision for Property Insurance-Debit-Curr</v>
          </cell>
          <cell r="C824">
            <v>75305540.670000002</v>
          </cell>
          <cell r="D824">
            <v>75615714.530000001</v>
          </cell>
          <cell r="E824">
            <v>75944238.370000005</v>
          </cell>
          <cell r="F824">
            <v>66336634.420000002</v>
          </cell>
          <cell r="G824">
            <v>55875725.539999999</v>
          </cell>
          <cell r="H824">
            <v>43756428.799999997</v>
          </cell>
          <cell r="I824">
            <v>29880164.109999999</v>
          </cell>
          <cell r="J824">
            <v>53862406.530000001</v>
          </cell>
          <cell r="K824">
            <v>38838599.780000001</v>
          </cell>
          <cell r="L824">
            <v>27168216.66</v>
          </cell>
          <cell r="M824">
            <v>17629009.129999999</v>
          </cell>
          <cell r="N824">
            <v>6950634.3300000001</v>
          </cell>
        </row>
        <row r="825">
          <cell r="A825" t="str">
            <v>1823200</v>
          </cell>
          <cell r="B825" t="str">
            <v>Oth Reg Asset-FAS 158 Benefit Non-Current</v>
          </cell>
          <cell r="C825">
            <v>241870279</v>
          </cell>
          <cell r="D825">
            <v>241870279</v>
          </cell>
          <cell r="E825">
            <v>241456288</v>
          </cell>
          <cell r="F825">
            <v>241456288</v>
          </cell>
          <cell r="G825">
            <v>241456288</v>
          </cell>
          <cell r="H825">
            <v>240052900</v>
          </cell>
          <cell r="I825">
            <v>240052900</v>
          </cell>
          <cell r="J825">
            <v>238942838</v>
          </cell>
          <cell r="K825">
            <v>238491825</v>
          </cell>
          <cell r="L825">
            <v>238491825</v>
          </cell>
          <cell r="M825">
            <v>238491825</v>
          </cell>
          <cell r="N825">
            <v>236366507</v>
          </cell>
        </row>
        <row r="826">
          <cell r="A826" t="str">
            <v>1823201</v>
          </cell>
          <cell r="B826" t="str">
            <v>Oth Reg Asset-PBOP FAS 106 Non-Current</v>
          </cell>
          <cell r="C826">
            <v>-63613.24</v>
          </cell>
          <cell r="D826">
            <v>-63613.24</v>
          </cell>
          <cell r="E826">
            <v>-65198.7</v>
          </cell>
          <cell r="F826">
            <v>-65198.7</v>
          </cell>
          <cell r="G826">
            <v>-65198.7</v>
          </cell>
          <cell r="H826">
            <v>-66743.009999999995</v>
          </cell>
          <cell r="I826">
            <v>-66743.009999999995</v>
          </cell>
          <cell r="J826">
            <v>-66743.009999999995</v>
          </cell>
          <cell r="K826">
            <v>-99643.8</v>
          </cell>
          <cell r="L826">
            <v>-99643.8</v>
          </cell>
          <cell r="M826">
            <v>-99643.8</v>
          </cell>
          <cell r="N826">
            <v>-103257.22</v>
          </cell>
        </row>
        <row r="827">
          <cell r="A827" t="str">
            <v>1823202</v>
          </cell>
          <cell r="B827" t="str">
            <v>Oth Reg Asset-Rate Case Expense Non-Current</v>
          </cell>
          <cell r="C827">
            <v>881889</v>
          </cell>
          <cell r="D827">
            <v>843546</v>
          </cell>
          <cell r="E827">
            <v>805203</v>
          </cell>
          <cell r="F827">
            <v>766860</v>
          </cell>
          <cell r="G827">
            <v>728517</v>
          </cell>
          <cell r="H827">
            <v>690174</v>
          </cell>
          <cell r="I827">
            <v>651831</v>
          </cell>
          <cell r="J827">
            <v>613488</v>
          </cell>
          <cell r="K827">
            <v>575145</v>
          </cell>
          <cell r="L827">
            <v>536802</v>
          </cell>
          <cell r="M827">
            <v>498459</v>
          </cell>
          <cell r="N827">
            <v>460116</v>
          </cell>
        </row>
        <row r="828">
          <cell r="A828" t="str">
            <v>1823203</v>
          </cell>
          <cell r="B828" t="str">
            <v>Oth Reg Asset-Deferred Dredging Costs Non-Current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</row>
        <row r="829">
          <cell r="A829" t="str">
            <v>1823204</v>
          </cell>
          <cell r="B829" t="str">
            <v>Oth Reg Asset-ARO Asset Non-Current</v>
          </cell>
          <cell r="C829">
            <v>9620591.6400000006</v>
          </cell>
          <cell r="D829">
            <v>9805464.5199999996</v>
          </cell>
          <cell r="E829">
            <v>9956257.6999999993</v>
          </cell>
          <cell r="F829">
            <v>10130480.23</v>
          </cell>
          <cell r="G829">
            <v>10305139.369999999</v>
          </cell>
          <cell r="H829">
            <v>10480236.880000001</v>
          </cell>
          <cell r="I829">
            <v>10655774.460000001</v>
          </cell>
          <cell r="J829">
            <v>10831753.970000001</v>
          </cell>
          <cell r="K829">
            <v>11008177.220000001</v>
          </cell>
          <cell r="L829">
            <v>11185046.08</v>
          </cell>
          <cell r="M829">
            <v>11362362.300000001</v>
          </cell>
          <cell r="N829">
            <v>11540127.74</v>
          </cell>
        </row>
        <row r="830">
          <cell r="A830" t="str">
            <v>1823205</v>
          </cell>
          <cell r="B830" t="str">
            <v>Long-Term Derivative Asset - Regulatory</v>
          </cell>
          <cell r="C830">
            <v>0</v>
          </cell>
          <cell r="D830">
            <v>0</v>
          </cell>
          <cell r="E830">
            <v>1079010.74</v>
          </cell>
          <cell r="F830">
            <v>95153.88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</row>
        <row r="831">
          <cell r="A831" t="str">
            <v>1823206</v>
          </cell>
          <cell r="B831" t="str">
            <v>Oth Reg Asset-Asset Optimization Gain Non-Current</v>
          </cell>
          <cell r="C831">
            <v>9519338.6199999992</v>
          </cell>
          <cell r="D831">
            <v>8653944.1999999993</v>
          </cell>
          <cell r="E831">
            <v>7788549.7800000003</v>
          </cell>
          <cell r="F831">
            <v>6923155.3600000003</v>
          </cell>
          <cell r="G831">
            <v>6057760.9400000004</v>
          </cell>
          <cell r="H831">
            <v>5192366.5199999996</v>
          </cell>
          <cell r="I831">
            <v>4326972.0999999996</v>
          </cell>
          <cell r="J831">
            <v>3461577.68</v>
          </cell>
          <cell r="K831">
            <v>3223059.66</v>
          </cell>
          <cell r="L831">
            <v>4456944.84</v>
          </cell>
          <cell r="M831">
            <v>3858034.42</v>
          </cell>
          <cell r="N831">
            <v>3122689</v>
          </cell>
        </row>
        <row r="832">
          <cell r="A832" t="str">
            <v>1823207</v>
          </cell>
          <cell r="B832" t="str">
            <v>Oth Reg Asset-Storm Settlement Non-Current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</row>
        <row r="833">
          <cell r="A833" t="str">
            <v>1823208</v>
          </cell>
          <cell r="B833" t="str">
            <v>Oth Reg Asset-Deft Loss Prop Sales Non-Current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</row>
        <row r="834">
          <cell r="A834" t="str">
            <v>1823210</v>
          </cell>
          <cell r="B834" t="str">
            <v>Oth Reg Asset-Non-Capital SW Project Costs NC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</row>
        <row r="835">
          <cell r="A835" t="str">
            <v>1823212</v>
          </cell>
          <cell r="B835" t="str">
            <v>Oth Reg Asset - (IMP) Integrity Management Proj NC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</row>
        <row r="836">
          <cell r="A836" t="str">
            <v>1823220</v>
          </cell>
          <cell r="B836" t="str">
            <v>Oth Reg Asset-Fuel Clause Non-Current</v>
          </cell>
          <cell r="C836">
            <v>261002038</v>
          </cell>
          <cell r="D836">
            <v>226127713</v>
          </cell>
          <cell r="E836">
            <v>203514942</v>
          </cell>
          <cell r="F836">
            <v>180902171</v>
          </cell>
          <cell r="G836">
            <v>158289400</v>
          </cell>
          <cell r="H836">
            <v>135676629</v>
          </cell>
          <cell r="I836">
            <v>113063858</v>
          </cell>
          <cell r="J836">
            <v>90451087</v>
          </cell>
          <cell r="K836">
            <v>67838316</v>
          </cell>
          <cell r="L836">
            <v>45225545</v>
          </cell>
          <cell r="M836">
            <v>22612774</v>
          </cell>
          <cell r="N836">
            <v>0</v>
          </cell>
        </row>
        <row r="837">
          <cell r="A837" t="str">
            <v>1823245</v>
          </cell>
          <cell r="B837" t="str">
            <v>Oth Reg Assest-Evniromental Remediation cost NC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</row>
        <row r="838">
          <cell r="A838" t="str">
            <v>1823310</v>
          </cell>
          <cell r="B838" t="str">
            <v>Oth Reg Asset-Deferred Aerial Survey Adjustments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</row>
        <row r="839">
          <cell r="A839" t="str">
            <v>1823320</v>
          </cell>
          <cell r="B839" t="str">
            <v>Oth Reg Asset-Residential Load Management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</row>
        <row r="840">
          <cell r="A840" t="str">
            <v>1823321</v>
          </cell>
          <cell r="B840" t="str">
            <v>Oth Reg Asset-Commercial Load Management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</row>
        <row r="841">
          <cell r="A841" t="str">
            <v>1823322</v>
          </cell>
          <cell r="B841" t="str">
            <v>Oth Reg Asset-Price Responsive Load Management</v>
          </cell>
          <cell r="C841">
            <v>1558462.33</v>
          </cell>
          <cell r="D841">
            <v>1574251.62</v>
          </cell>
          <cell r="E841">
            <v>1570264.35</v>
          </cell>
          <cell r="F841">
            <v>1611060.41</v>
          </cell>
          <cell r="G841">
            <v>1612522.17</v>
          </cell>
          <cell r="H841">
            <v>1647796.96</v>
          </cell>
          <cell r="I841">
            <v>1653130.17</v>
          </cell>
          <cell r="J841">
            <v>1696654.32</v>
          </cell>
          <cell r="K841">
            <v>1711177.36</v>
          </cell>
          <cell r="L841">
            <v>1669837.21</v>
          </cell>
          <cell r="M841">
            <v>1653506.56</v>
          </cell>
          <cell r="N841">
            <v>1658257.35</v>
          </cell>
        </row>
        <row r="842">
          <cell r="A842" t="str">
            <v>1823323</v>
          </cell>
          <cell r="B842" t="str">
            <v>Oth Reg Asset-Industrial Load Management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</row>
        <row r="843">
          <cell r="A843" t="str">
            <v>1823324</v>
          </cell>
          <cell r="B843" t="str">
            <v>Oth Reg Asset-Energy Education Awareness/Outreach</v>
          </cell>
          <cell r="C843">
            <v>6051.58</v>
          </cell>
          <cell r="D843">
            <v>5601.07</v>
          </cell>
          <cell r="E843">
            <v>5261.6</v>
          </cell>
          <cell r="F843">
            <v>4922.13</v>
          </cell>
          <cell r="G843">
            <v>4582.66</v>
          </cell>
          <cell r="H843">
            <v>4243.1899999999996</v>
          </cell>
          <cell r="I843">
            <v>3903.72</v>
          </cell>
          <cell r="J843">
            <v>3564.25</v>
          </cell>
          <cell r="K843">
            <v>3224.78</v>
          </cell>
          <cell r="L843">
            <v>2885.31</v>
          </cell>
          <cell r="M843">
            <v>2545.84</v>
          </cell>
          <cell r="N843">
            <v>2206.37</v>
          </cell>
        </row>
        <row r="844">
          <cell r="A844" t="str">
            <v>1823325</v>
          </cell>
          <cell r="B844" t="str">
            <v>Oth Reg Asset-Emergency Conditions - COVID-19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</row>
        <row r="845">
          <cell r="A845" t="str">
            <v>1823326</v>
          </cell>
          <cell r="B845" t="str">
            <v>Oth Reg Asset-Integrated Renewable Energy System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</row>
        <row r="846">
          <cell r="A846" t="str">
            <v>1823327</v>
          </cell>
          <cell r="B846" t="str">
            <v>Oth Reg Asset-Prime Time Plus</v>
          </cell>
          <cell r="C846">
            <v>0</v>
          </cell>
          <cell r="D846">
            <v>2917.48</v>
          </cell>
          <cell r="E846">
            <v>55638.76</v>
          </cell>
          <cell r="F846">
            <v>69177.47</v>
          </cell>
          <cell r="G846">
            <v>121543.31</v>
          </cell>
          <cell r="H846">
            <v>146589.25</v>
          </cell>
          <cell r="I846">
            <v>194401.66</v>
          </cell>
          <cell r="J846">
            <v>239282.92</v>
          </cell>
          <cell r="K846">
            <v>305026.78999999998</v>
          </cell>
          <cell r="L846">
            <v>320467.21999999997</v>
          </cell>
          <cell r="M846">
            <v>387037.19</v>
          </cell>
          <cell r="N846">
            <v>438852.18</v>
          </cell>
        </row>
        <row r="847">
          <cell r="A847" t="str">
            <v>1823331</v>
          </cell>
          <cell r="B847" t="str">
            <v>Oth Reg Asset-TIMP Accrual - Current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</row>
        <row r="848">
          <cell r="A848" t="str">
            <v>1823340</v>
          </cell>
          <cell r="B848" t="str">
            <v>Oth Reg Asset-Environmental Remediation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</row>
        <row r="849">
          <cell r="A849" t="str">
            <v>1823345</v>
          </cell>
          <cell r="B849" t="str">
            <v>Oth Reg Asset-Environmental Remediation Costs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</row>
        <row r="850">
          <cell r="A850" t="str">
            <v>1823360</v>
          </cell>
          <cell r="B850" t="str">
            <v>Oth Reg Asset - Debt Basis Adjustment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</row>
        <row r="851">
          <cell r="A851" t="str">
            <v>1823610</v>
          </cell>
          <cell r="B851" t="str">
            <v>Oth Reg Asset-FAS 109 Income Tax</v>
          </cell>
          <cell r="C851">
            <v>108747046.63</v>
          </cell>
          <cell r="D851">
            <v>108724236.83</v>
          </cell>
          <cell r="E851">
            <v>108730218.40000001</v>
          </cell>
          <cell r="F851">
            <v>108778335.11</v>
          </cell>
          <cell r="G851">
            <v>108865790.61</v>
          </cell>
          <cell r="H851">
            <v>109191624.98</v>
          </cell>
          <cell r="I851">
            <v>109378274.84</v>
          </cell>
          <cell r="J851">
            <v>109620562.14</v>
          </cell>
          <cell r="K851">
            <v>109905353.69</v>
          </cell>
          <cell r="L851">
            <v>110231414.58</v>
          </cell>
          <cell r="M851">
            <v>110838903.76000001</v>
          </cell>
          <cell r="N851">
            <v>111138803.81</v>
          </cell>
        </row>
        <row r="852">
          <cell r="A852" t="str">
            <v>1823611</v>
          </cell>
          <cell r="B852" t="str">
            <v>Oth Reg Asset-Medicare Part D</v>
          </cell>
          <cell r="C852">
            <v>1428728.4</v>
          </cell>
          <cell r="D852">
            <v>1406487.55</v>
          </cell>
          <cell r="E852">
            <v>1384246.73</v>
          </cell>
          <cell r="F852">
            <v>1362005.88</v>
          </cell>
          <cell r="G852">
            <v>1339765.05</v>
          </cell>
          <cell r="H852">
            <v>1317524.21</v>
          </cell>
          <cell r="I852">
            <v>1295283.3700000001</v>
          </cell>
          <cell r="J852">
            <v>1273042.54</v>
          </cell>
          <cell r="K852">
            <v>1250801.7</v>
          </cell>
          <cell r="L852">
            <v>1228560.8700000001</v>
          </cell>
          <cell r="M852">
            <v>1206320.03</v>
          </cell>
          <cell r="N852">
            <v>1184079.19</v>
          </cell>
        </row>
        <row r="853">
          <cell r="A853" t="str">
            <v>1823612</v>
          </cell>
          <cell r="B853" t="str">
            <v>Oth Reg Asset-Deferred Tax Reform Impact Current</v>
          </cell>
          <cell r="C853">
            <v>1195913</v>
          </cell>
          <cell r="D853">
            <v>1195913</v>
          </cell>
          <cell r="E853">
            <v>896935</v>
          </cell>
          <cell r="F853">
            <v>896935</v>
          </cell>
          <cell r="G853">
            <v>896935</v>
          </cell>
          <cell r="H853">
            <v>597957</v>
          </cell>
          <cell r="I853">
            <v>597957</v>
          </cell>
          <cell r="J853">
            <v>597957</v>
          </cell>
          <cell r="K853">
            <v>298979</v>
          </cell>
          <cell r="L853">
            <v>298979</v>
          </cell>
          <cell r="M853">
            <v>298979</v>
          </cell>
          <cell r="N853">
            <v>0</v>
          </cell>
        </row>
        <row r="854">
          <cell r="A854" t="str">
            <v>1823613</v>
          </cell>
          <cell r="B854" t="str">
            <v>Oth Reg Asset-FAS 109 Income Tax Current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</row>
        <row r="855">
          <cell r="A855" t="str">
            <v>1830000</v>
          </cell>
          <cell r="B855" t="str">
            <v>Preliminary Survey and Investigation Charges</v>
          </cell>
          <cell r="C855">
            <v>2262806.96</v>
          </cell>
          <cell r="D855">
            <v>2198070.27</v>
          </cell>
          <cell r="E855">
            <v>3167369.31</v>
          </cell>
          <cell r="F855">
            <v>3897786.09</v>
          </cell>
          <cell r="G855">
            <v>3757362.08</v>
          </cell>
          <cell r="H855">
            <v>4137859.18</v>
          </cell>
          <cell r="I855">
            <v>4854782.5999999996</v>
          </cell>
          <cell r="J855">
            <v>5514525.04</v>
          </cell>
          <cell r="K855">
            <v>6932935.2300000004</v>
          </cell>
          <cell r="L855">
            <v>8559210.1300000008</v>
          </cell>
          <cell r="M855">
            <v>9933603.1199999992</v>
          </cell>
          <cell r="N855">
            <v>10078821.82</v>
          </cell>
        </row>
        <row r="856">
          <cell r="A856" t="str">
            <v>1831000</v>
          </cell>
          <cell r="B856" t="str">
            <v>Prelim Natural Gas Survey &amp; Investigation Charges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</row>
        <row r="857">
          <cell r="A857" t="str">
            <v>1832000</v>
          </cell>
          <cell r="B857" t="str">
            <v>Other Preliminary Survey and Investigation Charges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</row>
        <row r="858">
          <cell r="A858" t="str">
            <v>1840000</v>
          </cell>
          <cell r="B858" t="str">
            <v>Clearing Account - General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</row>
        <row r="859">
          <cell r="A859" t="str">
            <v>1840001</v>
          </cell>
          <cell r="B859" t="str">
            <v>Clearing Account - General - Translation Gain/Loss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</row>
        <row r="860">
          <cell r="A860" t="str">
            <v>1840002</v>
          </cell>
          <cell r="B860" t="str">
            <v>Clearing - Cash Currency Transactions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</row>
        <row r="861">
          <cell r="A861" t="str">
            <v>1840010</v>
          </cell>
          <cell r="B861" t="str">
            <v>Clearing Account - Uniform Rental</v>
          </cell>
          <cell r="C861">
            <v>67455.17</v>
          </cell>
          <cell r="D861">
            <v>68381.16</v>
          </cell>
          <cell r="E861">
            <v>69392.33</v>
          </cell>
          <cell r="F861">
            <v>70494.36</v>
          </cell>
          <cell r="G861">
            <v>70456.509999999995</v>
          </cell>
          <cell r="H861">
            <v>71892.42</v>
          </cell>
          <cell r="I861">
            <v>72053.320000000007</v>
          </cell>
          <cell r="J861">
            <v>73763.89</v>
          </cell>
          <cell r="K861">
            <v>74647.199999999997</v>
          </cell>
          <cell r="L861">
            <v>75308.81</v>
          </cell>
          <cell r="M861">
            <v>75748.45</v>
          </cell>
          <cell r="N861">
            <v>76622.31</v>
          </cell>
        </row>
        <row r="862">
          <cell r="A862" t="str">
            <v>1840020</v>
          </cell>
          <cell r="B862" t="str">
            <v>Inactive Account   Do not use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</row>
        <row r="863">
          <cell r="A863" t="str">
            <v>1840300</v>
          </cell>
          <cell r="B863" t="str">
            <v>Inactive Account   Do not use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</row>
        <row r="864">
          <cell r="A864" t="str">
            <v>1840500</v>
          </cell>
          <cell r="B864" t="str">
            <v>CIS Interface Suspense Account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</row>
        <row r="865">
          <cell r="A865" t="str">
            <v>1840510</v>
          </cell>
          <cell r="B865" t="str">
            <v>PowerPlant Interface Suspense Account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</row>
        <row r="866">
          <cell r="A866" t="str">
            <v>1840590</v>
          </cell>
          <cell r="B866" t="str">
            <v>Interface Document Balancing Account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</row>
        <row r="867">
          <cell r="A867" t="str">
            <v>1840591</v>
          </cell>
          <cell r="B867" t="str">
            <v>HR Document Balancing Account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</row>
        <row r="868">
          <cell r="A868" t="str">
            <v>1860010</v>
          </cell>
          <cell r="B868" t="str">
            <v>Inactive Account   Do not use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</row>
        <row r="869">
          <cell r="A869" t="str">
            <v>1860020</v>
          </cell>
          <cell r="B869" t="str">
            <v>Deferred Debits - SERP Trust</v>
          </cell>
          <cell r="C869">
            <v>6261512.4400000004</v>
          </cell>
          <cell r="D869">
            <v>6261512.4400000004</v>
          </cell>
          <cell r="E869">
            <v>6145893.71</v>
          </cell>
          <cell r="F869">
            <v>6145893.71</v>
          </cell>
          <cell r="G869">
            <v>6145893.71</v>
          </cell>
          <cell r="H869">
            <v>2012526.4</v>
          </cell>
          <cell r="I869">
            <v>2012526.4</v>
          </cell>
          <cell r="J869">
            <v>2012526.4</v>
          </cell>
          <cell r="K869">
            <v>1986950.83</v>
          </cell>
          <cell r="L869">
            <v>1986950.83</v>
          </cell>
          <cell r="M869">
            <v>1986950.83</v>
          </cell>
          <cell r="N869">
            <v>1789470.11</v>
          </cell>
        </row>
        <row r="870">
          <cell r="A870" t="str">
            <v>1860030</v>
          </cell>
          <cell r="B870" t="str">
            <v>Deferred Debits - Undistributed Aetna Medical Pmts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</row>
        <row r="871">
          <cell r="A871" t="str">
            <v>1860040</v>
          </cell>
          <cell r="B871" t="str">
            <v>Deferred Debits - Undistributed Flex Spending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</row>
        <row r="872">
          <cell r="A872" t="str">
            <v>1860100</v>
          </cell>
          <cell r="B872" t="str">
            <v>Developmental Assets (TECO Coal)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</row>
        <row r="873">
          <cell r="A873" t="str">
            <v>1860200</v>
          </cell>
          <cell r="B873" t="str">
            <v>Right of Way  Expenses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</row>
        <row r="874">
          <cell r="A874" t="str">
            <v>1860201</v>
          </cell>
          <cell r="B874" t="str">
            <v>Rights of Way - CPR(Continuing Property Ledger)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</row>
        <row r="875">
          <cell r="A875" t="str">
            <v>1860202</v>
          </cell>
          <cell r="B875" t="str">
            <v>Rights of Way - Accumulated Amortization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</row>
        <row r="876">
          <cell r="A876" t="str">
            <v>1860800</v>
          </cell>
          <cell r="B876" t="str">
            <v>Deferred Debits - Other</v>
          </cell>
          <cell r="C876">
            <v>6561871.6100000003</v>
          </cell>
          <cell r="D876">
            <v>6685187.6600000001</v>
          </cell>
          <cell r="E876">
            <v>6261326.5599999996</v>
          </cell>
          <cell r="F876">
            <v>6412224.5300000003</v>
          </cell>
          <cell r="G876">
            <v>6120441.3600000003</v>
          </cell>
          <cell r="H876">
            <v>6034315.9299999997</v>
          </cell>
          <cell r="I876">
            <v>5793682.04</v>
          </cell>
          <cell r="J876">
            <v>8290437.9000000004</v>
          </cell>
          <cell r="K876">
            <v>6992074.8099999996</v>
          </cell>
          <cell r="L876">
            <v>8208463.29</v>
          </cell>
          <cell r="M876">
            <v>9480828.9399999995</v>
          </cell>
          <cell r="N876">
            <v>7011810.8399999999</v>
          </cell>
        </row>
        <row r="877">
          <cell r="A877" t="str">
            <v>1860801</v>
          </cell>
          <cell r="B877" t="str">
            <v>Deferred Debits - Accumulated Amortization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</row>
        <row r="878">
          <cell r="A878" t="str">
            <v>1870000</v>
          </cell>
          <cell r="B878" t="str">
            <v>Deferred Losses from Disposition of Utility Plant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</row>
        <row r="879">
          <cell r="A879" t="str">
            <v>1880000</v>
          </cell>
          <cell r="B879" t="str">
            <v>Research Development &amp; Demonstration Expenditures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</row>
        <row r="880">
          <cell r="A880" t="str">
            <v>1890100</v>
          </cell>
          <cell r="B880" t="str">
            <v>Unamortized Loss on Reacquired Debt - Short-term</v>
          </cell>
          <cell r="C880">
            <v>442543.88</v>
          </cell>
          <cell r="D880">
            <v>434995.75</v>
          </cell>
          <cell r="E880">
            <v>427447.62</v>
          </cell>
          <cell r="F880">
            <v>419899.49</v>
          </cell>
          <cell r="G880">
            <v>412351.36</v>
          </cell>
          <cell r="H880">
            <v>404803.23</v>
          </cell>
          <cell r="I880">
            <v>397255.1</v>
          </cell>
          <cell r="J880">
            <v>389706.97</v>
          </cell>
          <cell r="K880">
            <v>382158.84</v>
          </cell>
          <cell r="L880">
            <v>382158.84</v>
          </cell>
          <cell r="M880">
            <v>382158.84</v>
          </cell>
          <cell r="N880">
            <v>382158.84</v>
          </cell>
        </row>
        <row r="881">
          <cell r="A881" t="str">
            <v>1890200</v>
          </cell>
          <cell r="B881" t="str">
            <v>Unamortized Loss on Reacquired Debt</v>
          </cell>
          <cell r="C881">
            <v>2885186.19</v>
          </cell>
          <cell r="D881">
            <v>2853339.62</v>
          </cell>
          <cell r="E881">
            <v>2821493.05</v>
          </cell>
          <cell r="F881">
            <v>2789646.48</v>
          </cell>
          <cell r="G881">
            <v>2757799.91</v>
          </cell>
          <cell r="H881">
            <v>2725953.34</v>
          </cell>
          <cell r="I881">
            <v>2694106.77</v>
          </cell>
          <cell r="J881">
            <v>2662260.2000000002</v>
          </cell>
          <cell r="K881">
            <v>2630413.63</v>
          </cell>
          <cell r="L881">
            <v>2598567.06</v>
          </cell>
          <cell r="M881">
            <v>2566720.4900000002</v>
          </cell>
          <cell r="N881">
            <v>2534873.92</v>
          </cell>
        </row>
        <row r="882">
          <cell r="A882" t="str">
            <v>1900100</v>
          </cell>
          <cell r="B882" t="str">
            <v>DIT Asset - Current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</row>
        <row r="883">
          <cell r="A883" t="str">
            <v>1900300</v>
          </cell>
          <cell r="B883" t="str">
            <v>Deferred Tax Asset - Federal</v>
          </cell>
          <cell r="C883">
            <v>78530231.299999997</v>
          </cell>
          <cell r="D883">
            <v>78822042.560000002</v>
          </cell>
          <cell r="E883">
            <v>79243501.349999994</v>
          </cell>
          <cell r="F883">
            <v>81471340.989999995</v>
          </cell>
          <cell r="G883">
            <v>83253519.180000007</v>
          </cell>
          <cell r="H883">
            <v>85604975.689999998</v>
          </cell>
          <cell r="I883">
            <v>88222495.129999995</v>
          </cell>
          <cell r="J883">
            <v>83181553.739999995</v>
          </cell>
          <cell r="K883">
            <v>86124211.439999998</v>
          </cell>
          <cell r="L883">
            <v>87962168.25</v>
          </cell>
          <cell r="M883">
            <v>90175551.620000005</v>
          </cell>
          <cell r="N883">
            <v>92489258.269999996</v>
          </cell>
        </row>
        <row r="884">
          <cell r="A884" t="str">
            <v>1900302</v>
          </cell>
          <cell r="B884" t="str">
            <v>Deferred Debit Tax - Federal Amt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</row>
        <row r="885">
          <cell r="A885" t="str">
            <v>1900303</v>
          </cell>
          <cell r="B885" t="str">
            <v>DTA Separate Company - Federal</v>
          </cell>
          <cell r="C885">
            <v>147399556.25</v>
          </cell>
          <cell r="D885">
            <v>147399556.25</v>
          </cell>
          <cell r="E885">
            <v>144133752.18000001</v>
          </cell>
          <cell r="F885">
            <v>144133752.18000001</v>
          </cell>
          <cell r="G885">
            <v>144133752.18000001</v>
          </cell>
          <cell r="H885">
            <v>135351193.22</v>
          </cell>
          <cell r="I885">
            <v>135351193.22</v>
          </cell>
          <cell r="J885">
            <v>135351193.22</v>
          </cell>
          <cell r="K885">
            <v>122365679.31</v>
          </cell>
          <cell r="L885">
            <v>122365679.31</v>
          </cell>
          <cell r="M885">
            <v>119762676.84999999</v>
          </cell>
          <cell r="N885">
            <v>110743462.36</v>
          </cell>
        </row>
        <row r="886">
          <cell r="A886" t="str">
            <v>1900304</v>
          </cell>
          <cell r="B886" t="str">
            <v>Inactive Account   Do not use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</row>
        <row r="887">
          <cell r="A887" t="str">
            <v>1900305</v>
          </cell>
          <cell r="B887" t="str">
            <v>Deferred Tax Asset - Federal Non Utility</v>
          </cell>
          <cell r="C887">
            <v>-20597.72</v>
          </cell>
          <cell r="D887">
            <v>-24922.51</v>
          </cell>
          <cell r="E887">
            <v>-17820.650000000001</v>
          </cell>
          <cell r="F887">
            <v>-24240.04</v>
          </cell>
          <cell r="G887">
            <v>-24429.89</v>
          </cell>
          <cell r="H887">
            <v>-16420.46</v>
          </cell>
          <cell r="I887">
            <v>-19125.63</v>
          </cell>
          <cell r="J887">
            <v>-20147.62</v>
          </cell>
          <cell r="K887">
            <v>-22141.22</v>
          </cell>
          <cell r="L887">
            <v>-25014.04</v>
          </cell>
          <cell r="M887">
            <v>-22977.38</v>
          </cell>
          <cell r="N887">
            <v>-18801.22</v>
          </cell>
        </row>
        <row r="888">
          <cell r="A888" t="str">
            <v>1900306</v>
          </cell>
          <cell r="B888" t="str">
            <v>Deferred Tax FIT - FAS 133</v>
          </cell>
          <cell r="C888">
            <v>1926507.62</v>
          </cell>
          <cell r="D888">
            <v>1926507.62</v>
          </cell>
          <cell r="E888">
            <v>1926507.62</v>
          </cell>
          <cell r="F888">
            <v>1926507.62</v>
          </cell>
          <cell r="G888">
            <v>1926507.62</v>
          </cell>
          <cell r="H888">
            <v>1926507.62</v>
          </cell>
          <cell r="I888">
            <v>1926507.62</v>
          </cell>
          <cell r="J888">
            <v>1926507.62</v>
          </cell>
          <cell r="K888">
            <v>1926507.62</v>
          </cell>
          <cell r="L888">
            <v>1926507.62</v>
          </cell>
          <cell r="M888">
            <v>1926507.62</v>
          </cell>
          <cell r="N888">
            <v>1926507.62</v>
          </cell>
        </row>
        <row r="889">
          <cell r="A889" t="str">
            <v>1900307</v>
          </cell>
          <cell r="B889" t="str">
            <v>Deferred Tax FIT - FAS 133 Interest</v>
          </cell>
          <cell r="C889">
            <v>777464.76</v>
          </cell>
          <cell r="D889">
            <v>811725.45</v>
          </cell>
          <cell r="E889">
            <v>838962.83</v>
          </cell>
          <cell r="F889">
            <v>1135168.0900000001</v>
          </cell>
          <cell r="G889">
            <v>1133001.43</v>
          </cell>
          <cell r="H889">
            <v>1130834.77</v>
          </cell>
          <cell r="I889">
            <v>1128668.1100000001</v>
          </cell>
          <cell r="J889">
            <v>1126501.45</v>
          </cell>
          <cell r="K889">
            <v>1124334.79</v>
          </cell>
          <cell r="L889">
            <v>1122168.1000000001</v>
          </cell>
          <cell r="M889">
            <v>1120001.44</v>
          </cell>
          <cell r="N889">
            <v>1117834.75</v>
          </cell>
        </row>
        <row r="890">
          <cell r="A890" t="str">
            <v>1900308</v>
          </cell>
          <cell r="B890" t="str">
            <v>Deferred Tax FIT - FAS 158</v>
          </cell>
          <cell r="C890">
            <v>80232144.909999996</v>
          </cell>
          <cell r="D890">
            <v>80232144.909999996</v>
          </cell>
          <cell r="E890">
            <v>80149988.400000006</v>
          </cell>
          <cell r="F890">
            <v>80149988.400000006</v>
          </cell>
          <cell r="G890">
            <v>80149988.400000006</v>
          </cell>
          <cell r="H890">
            <v>79281358.200000003</v>
          </cell>
          <cell r="I890">
            <v>79281358.200000003</v>
          </cell>
          <cell r="J890">
            <v>79281047.430000007</v>
          </cell>
          <cell r="K890">
            <v>79191543.890000001</v>
          </cell>
          <cell r="L890">
            <v>79191543.890000001</v>
          </cell>
          <cell r="M890">
            <v>79191543.890000001</v>
          </cell>
          <cell r="N890">
            <v>79139921.349999994</v>
          </cell>
        </row>
        <row r="891">
          <cell r="A891" t="str">
            <v>1900309</v>
          </cell>
          <cell r="B891" t="str">
            <v>Deferred Tax FIT - FAS 158 - Medicare Part D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</row>
        <row r="892">
          <cell r="A892" t="str">
            <v>1900310</v>
          </cell>
          <cell r="B892" t="str">
            <v>Deferred Tax FIT - Credits</v>
          </cell>
          <cell r="C892">
            <v>287223100.70999998</v>
          </cell>
          <cell r="D892">
            <v>287223100.70999998</v>
          </cell>
          <cell r="E892">
            <v>288670230.70999998</v>
          </cell>
          <cell r="F892">
            <v>288755295.70999998</v>
          </cell>
          <cell r="G892">
            <v>288755295.70999998</v>
          </cell>
          <cell r="H892">
            <v>289117462.70999998</v>
          </cell>
          <cell r="I892">
            <v>289117462.70999998</v>
          </cell>
          <cell r="J892">
            <v>289117462.70999998</v>
          </cell>
          <cell r="K892">
            <v>289479629.70999998</v>
          </cell>
          <cell r="L892">
            <v>289479629.70999998</v>
          </cell>
          <cell r="M892">
            <v>291628691.70999998</v>
          </cell>
          <cell r="N892">
            <v>292705751.70999998</v>
          </cell>
        </row>
        <row r="893">
          <cell r="A893" t="str">
            <v>1900315</v>
          </cell>
          <cell r="B893" t="str">
            <v>Deferred Tax FIT - Production Tax Credits</v>
          </cell>
          <cell r="C893">
            <v>7119962.8799999999</v>
          </cell>
          <cell r="D893">
            <v>8253897.8799999999</v>
          </cell>
          <cell r="E893">
            <v>9540923.1799999997</v>
          </cell>
          <cell r="F893">
            <v>10930341.710000001</v>
          </cell>
          <cell r="G893">
            <v>12654426.710000001</v>
          </cell>
          <cell r="H893">
            <v>14188307.710000001</v>
          </cell>
          <cell r="I893">
            <v>15668082.710000001</v>
          </cell>
          <cell r="J893">
            <v>17016654.710000001</v>
          </cell>
          <cell r="K893">
            <v>18202443.710000001</v>
          </cell>
          <cell r="L893">
            <v>19272533.710000001</v>
          </cell>
          <cell r="M893">
            <v>20159734.710000001</v>
          </cell>
          <cell r="N893">
            <v>21424135.32</v>
          </cell>
        </row>
        <row r="894">
          <cell r="A894">
            <v>1900316</v>
          </cell>
          <cell r="B894" t="str">
            <v>Deferred Tax FIT – Credits NU</v>
          </cell>
          <cell r="N894">
            <v>0</v>
          </cell>
        </row>
        <row r="895">
          <cell r="A895" t="str">
            <v>1900400</v>
          </cell>
          <cell r="B895" t="str">
            <v>Deferred Tax Asset - State</v>
          </cell>
          <cell r="C895">
            <v>16157743.890000001</v>
          </cell>
          <cell r="D895">
            <v>16273854.529999999</v>
          </cell>
          <cell r="E895">
            <v>16425929.960000001</v>
          </cell>
          <cell r="F895">
            <v>17076572.879999999</v>
          </cell>
          <cell r="G895">
            <v>17603556.030000001</v>
          </cell>
          <cell r="H895">
            <v>18287978.899999999</v>
          </cell>
          <cell r="I895">
            <v>19045726.73</v>
          </cell>
          <cell r="J895">
            <v>17683909.449999999</v>
          </cell>
          <cell r="K895">
            <v>18533324.68</v>
          </cell>
          <cell r="L895">
            <v>19076884.600000001</v>
          </cell>
          <cell r="M895">
            <v>19723177.030000001</v>
          </cell>
          <cell r="N895">
            <v>20398660.960000001</v>
          </cell>
        </row>
        <row r="896">
          <cell r="A896" t="str">
            <v>1900401</v>
          </cell>
          <cell r="B896" t="str">
            <v>Deferred Debit Tax - State Amt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</row>
        <row r="897">
          <cell r="A897" t="str">
            <v>1900402</v>
          </cell>
          <cell r="B897" t="str">
            <v>Deferred Debit Tax - SIT NOL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</row>
        <row r="898">
          <cell r="A898" t="str">
            <v>1900403</v>
          </cell>
          <cell r="B898" t="str">
            <v>DTA Separate Company - State</v>
          </cell>
          <cell r="C898">
            <v>21458256.260000002</v>
          </cell>
          <cell r="D898">
            <v>21458256.260000002</v>
          </cell>
          <cell r="E898">
            <v>21191714.210000001</v>
          </cell>
          <cell r="F898">
            <v>21191714.210000001</v>
          </cell>
          <cell r="G898">
            <v>21191714.210000001</v>
          </cell>
          <cell r="H898">
            <v>20063415.559999999</v>
          </cell>
          <cell r="I898">
            <v>20063415.559999999</v>
          </cell>
          <cell r="J898">
            <v>20063415.559999999</v>
          </cell>
          <cell r="K898">
            <v>18295490.059999999</v>
          </cell>
          <cell r="L898">
            <v>18295490.059999999</v>
          </cell>
          <cell r="M898">
            <v>17933011.809999999</v>
          </cell>
          <cell r="N898">
            <v>16789878.219999999</v>
          </cell>
        </row>
        <row r="899">
          <cell r="A899" t="str">
            <v>1900404</v>
          </cell>
          <cell r="B899" t="str">
            <v>Inactive Account   Do not use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</row>
        <row r="900">
          <cell r="A900" t="str">
            <v>1900405</v>
          </cell>
          <cell r="B900" t="str">
            <v>Deferred Tax Asset - State Non Utility</v>
          </cell>
          <cell r="C900">
            <v>-5708.68</v>
          </cell>
          <cell r="D900">
            <v>-6907.29</v>
          </cell>
          <cell r="E900">
            <v>-4939.0200000000004</v>
          </cell>
          <cell r="F900">
            <v>-6718.14</v>
          </cell>
          <cell r="G900">
            <v>-6770.76</v>
          </cell>
          <cell r="H900">
            <v>-4550.96</v>
          </cell>
          <cell r="I900">
            <v>-5300.69</v>
          </cell>
          <cell r="J900">
            <v>-5583.94</v>
          </cell>
          <cell r="K900">
            <v>-6136.46</v>
          </cell>
          <cell r="L900">
            <v>-6932.65</v>
          </cell>
          <cell r="M900">
            <v>-6368.19</v>
          </cell>
          <cell r="N900">
            <v>-5210.78</v>
          </cell>
        </row>
        <row r="901">
          <cell r="A901" t="str">
            <v>1900406</v>
          </cell>
          <cell r="B901" t="str">
            <v>Deferred Tax SIT - FAS 133</v>
          </cell>
          <cell r="C901">
            <v>0.03</v>
          </cell>
          <cell r="D901">
            <v>0.03</v>
          </cell>
          <cell r="E901">
            <v>0.03</v>
          </cell>
          <cell r="F901">
            <v>0.03</v>
          </cell>
          <cell r="G901">
            <v>0.03</v>
          </cell>
          <cell r="H901">
            <v>0.03</v>
          </cell>
          <cell r="I901">
            <v>0.03</v>
          </cell>
          <cell r="J901">
            <v>0.03</v>
          </cell>
          <cell r="K901">
            <v>0.03</v>
          </cell>
          <cell r="L901">
            <v>0.03</v>
          </cell>
          <cell r="M901">
            <v>0.03</v>
          </cell>
          <cell r="N901">
            <v>0.03</v>
          </cell>
        </row>
        <row r="902">
          <cell r="A902" t="str">
            <v>1900407</v>
          </cell>
          <cell r="B902" t="str">
            <v>Deferred Tax SIT - FAS 133 Interest</v>
          </cell>
          <cell r="C902">
            <v>98301.05</v>
          </cell>
          <cell r="D902">
            <v>107796.33</v>
          </cell>
          <cell r="E902">
            <v>115345.11</v>
          </cell>
          <cell r="F902">
            <v>148100.57999999999</v>
          </cell>
          <cell r="G902">
            <v>147500.09</v>
          </cell>
          <cell r="H902">
            <v>146899.6</v>
          </cell>
          <cell r="I902">
            <v>146299.10999999999</v>
          </cell>
          <cell r="J902">
            <v>145698.62</v>
          </cell>
          <cell r="K902">
            <v>145098.14000000001</v>
          </cell>
          <cell r="L902">
            <v>144497.65</v>
          </cell>
          <cell r="M902">
            <v>143897.16</v>
          </cell>
          <cell r="N902">
            <v>143296.67000000001</v>
          </cell>
        </row>
        <row r="903">
          <cell r="A903" t="str">
            <v>1900408</v>
          </cell>
          <cell r="B903" t="str">
            <v>Deferred Tax SIT - FAS 158</v>
          </cell>
          <cell r="C903">
            <v>13300602.880000001</v>
          </cell>
          <cell r="D903">
            <v>13300602.880000001</v>
          </cell>
          <cell r="E903">
            <v>13277833.369999999</v>
          </cell>
          <cell r="F903">
            <v>13277833.369999999</v>
          </cell>
          <cell r="G903">
            <v>13277833.369999999</v>
          </cell>
          <cell r="H903">
            <v>13037094.34</v>
          </cell>
          <cell r="I903">
            <v>13037094.34</v>
          </cell>
          <cell r="J903">
            <v>13037008.210000001</v>
          </cell>
          <cell r="K903">
            <v>13012202.5</v>
          </cell>
          <cell r="L903">
            <v>13012202.5</v>
          </cell>
          <cell r="M903">
            <v>13012202.5</v>
          </cell>
          <cell r="N903">
            <v>12997895.41</v>
          </cell>
        </row>
        <row r="904">
          <cell r="A904" t="str">
            <v>1900409</v>
          </cell>
          <cell r="B904" t="str">
            <v>Deferred Tax SIT - FAS 158 - Medicare Part D</v>
          </cell>
          <cell r="C904">
            <v>0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</row>
        <row r="905">
          <cell r="A905" t="str">
            <v>1900410</v>
          </cell>
          <cell r="B905" t="str">
            <v>Deferred Tax SIT - Credits</v>
          </cell>
          <cell r="C905">
            <v>0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</row>
        <row r="906">
          <cell r="A906" t="str">
            <v>1900600</v>
          </cell>
          <cell r="B906" t="str">
            <v>Deferred Tax-Valuation Allow</v>
          </cell>
          <cell r="C906">
            <v>0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</row>
        <row r="907">
          <cell r="A907" t="str">
            <v>1900610</v>
          </cell>
          <cell r="B907" t="str">
            <v>Deferred Tax Fd ITC - FAS109 Inc Tax</v>
          </cell>
          <cell r="C907">
            <v>-68262060.310000002</v>
          </cell>
          <cell r="D907">
            <v>-68108793.379999995</v>
          </cell>
          <cell r="E907">
            <v>-68259837.640000001</v>
          </cell>
          <cell r="F907">
            <v>-68006315.640000001</v>
          </cell>
          <cell r="G907">
            <v>-67815993.420000002</v>
          </cell>
          <cell r="H907">
            <v>-67635832.480000004</v>
          </cell>
          <cell r="I907">
            <v>-67447432.950000003</v>
          </cell>
          <cell r="J907">
            <v>-67259829.510000005</v>
          </cell>
          <cell r="K907">
            <v>-67071562.43</v>
          </cell>
          <cell r="L907">
            <v>-66883295.43</v>
          </cell>
          <cell r="M907">
            <v>-66806379.170000002</v>
          </cell>
          <cell r="N907">
            <v>-66709310.520000003</v>
          </cell>
        </row>
        <row r="908">
          <cell r="A908" t="str">
            <v>1910100</v>
          </cell>
          <cell r="B908" t="str">
            <v>Unrecovered Purchased Gas Costs - Current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</row>
        <row r="909">
          <cell r="A909" t="str">
            <v>1910110</v>
          </cell>
          <cell r="B909" t="str">
            <v>Unrecov Purch Gas Cost-Deriv Settled - Current</v>
          </cell>
          <cell r="C909">
            <v>0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</row>
        <row r="910">
          <cell r="A910" t="str">
            <v>1910120</v>
          </cell>
          <cell r="B910" t="str">
            <v>Unrecov Purch Gas Cost-Deriv Offset - Current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</row>
        <row r="911">
          <cell r="A911" t="str">
            <v>1910130</v>
          </cell>
          <cell r="B911" t="str">
            <v>Unrecov Purch Gas Cost 2021 Winter Event - Current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</row>
        <row r="912">
          <cell r="A912" t="str">
            <v>1910160</v>
          </cell>
          <cell r="B912" t="str">
            <v>Unrecov Purch Gas Adj Contra - Current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</row>
        <row r="913">
          <cell r="A913" t="str">
            <v>1910165</v>
          </cell>
          <cell r="B913" t="str">
            <v>Other Reg Liab Pur Gas Adj Reclass - Current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</row>
        <row r="914">
          <cell r="A914" t="str">
            <v>1910200</v>
          </cell>
          <cell r="B914" t="str">
            <v>Unrecovered Purchased Gas Costs - Non-Current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</row>
        <row r="915">
          <cell r="A915" t="str">
            <v>1910210</v>
          </cell>
          <cell r="B915" t="str">
            <v>Unrecov Purch Gas Cost-Deriv Settled - Non-Current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</row>
        <row r="916">
          <cell r="A916" t="str">
            <v>1910220</v>
          </cell>
          <cell r="B916" t="str">
            <v>Unrecov Purch Gas Cost-Deriv Offset - Non-Current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</row>
        <row r="917">
          <cell r="A917" t="str">
            <v>1910230</v>
          </cell>
          <cell r="B917" t="str">
            <v>Unrecov Purch Gas Cost 2021 Winter Event - Non-Cur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</row>
        <row r="918">
          <cell r="A918" t="str">
            <v>1990900</v>
          </cell>
          <cell r="B918" t="str">
            <v>Inactive Account   Do not use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</row>
        <row r="919">
          <cell r="A919" t="str">
            <v>1990910</v>
          </cell>
          <cell r="B919" t="str">
            <v>Inactive Account   Do not use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</row>
        <row r="920">
          <cell r="A920" t="str">
            <v>1990920</v>
          </cell>
          <cell r="B920" t="str">
            <v>CRM Data Takeover</v>
          </cell>
          <cell r="C920">
            <v>0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</row>
        <row r="921">
          <cell r="A921" t="str">
            <v>2010000</v>
          </cell>
          <cell r="B921" t="str">
            <v>Common Stock Issued</v>
          </cell>
          <cell r="C921">
            <v>119696788.17</v>
          </cell>
          <cell r="D921">
            <v>119696788.17</v>
          </cell>
          <cell r="E921">
            <v>119696788.17</v>
          </cell>
          <cell r="F921">
            <v>119696788.17</v>
          </cell>
          <cell r="G921">
            <v>119696788.17</v>
          </cell>
          <cell r="H921">
            <v>119696788.17</v>
          </cell>
          <cell r="I921">
            <v>119696788.17</v>
          </cell>
          <cell r="J921">
            <v>119696788.17</v>
          </cell>
          <cell r="K921">
            <v>119696788.17</v>
          </cell>
          <cell r="L921">
            <v>119696788.17</v>
          </cell>
          <cell r="M921">
            <v>119696788.17</v>
          </cell>
          <cell r="N921">
            <v>119696788.17</v>
          </cell>
        </row>
        <row r="922">
          <cell r="A922" t="str">
            <v>2010010</v>
          </cell>
          <cell r="B922" t="str">
            <v>Common Stock Issued - Employee Restricted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</row>
        <row r="923">
          <cell r="A923" t="str">
            <v>2010020</v>
          </cell>
          <cell r="B923" t="str">
            <v>Common Stock Issued - Deferred Dividend Restricted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</row>
        <row r="924">
          <cell r="A924" t="str">
            <v>2010030</v>
          </cell>
          <cell r="B924" t="str">
            <v>Common Stock Issued - Directors' Restricted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</row>
        <row r="925">
          <cell r="A925" t="str">
            <v>2010700</v>
          </cell>
          <cell r="B925" t="str">
            <v>Common Stock Issued - Intercompany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</row>
        <row r="926">
          <cell r="A926" t="str">
            <v>2070000</v>
          </cell>
          <cell r="B926" t="str">
            <v>Premium on Capital Stock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</row>
        <row r="927">
          <cell r="A927" t="str">
            <v>2110000</v>
          </cell>
          <cell r="B927" t="str">
            <v>Miscellaneous Paid-in Capital</v>
          </cell>
          <cell r="C927">
            <v>4085840249.4899998</v>
          </cell>
          <cell r="D927">
            <v>4185840249.4899998</v>
          </cell>
          <cell r="E927">
            <v>4185840249.4899998</v>
          </cell>
          <cell r="F927">
            <v>4185840249.4899998</v>
          </cell>
          <cell r="G927">
            <v>4285840249.4899998</v>
          </cell>
          <cell r="H927">
            <v>4285840249.4899998</v>
          </cell>
          <cell r="I927">
            <v>4285840249.4899998</v>
          </cell>
          <cell r="J927">
            <v>4385840249.4899998</v>
          </cell>
          <cell r="K927">
            <v>4385840249.4899998</v>
          </cell>
          <cell r="L927">
            <v>4385840249.4899998</v>
          </cell>
          <cell r="M927">
            <v>4385840249.4899998</v>
          </cell>
          <cell r="N927">
            <v>4385840249.4899998</v>
          </cell>
        </row>
        <row r="928">
          <cell r="A928" t="str">
            <v>2140000</v>
          </cell>
          <cell r="B928" t="str">
            <v>Capital Stock Expense</v>
          </cell>
          <cell r="C928">
            <v>-700920.51</v>
          </cell>
          <cell r="D928">
            <v>-700920.51</v>
          </cell>
          <cell r="E928">
            <v>-700920.51</v>
          </cell>
          <cell r="F928">
            <v>-700920.51</v>
          </cell>
          <cell r="G928">
            <v>-700920.51</v>
          </cell>
          <cell r="H928">
            <v>-700920.51</v>
          </cell>
          <cell r="I928">
            <v>-700920.51</v>
          </cell>
          <cell r="J928">
            <v>-700920.51</v>
          </cell>
          <cell r="K928">
            <v>-700920.51</v>
          </cell>
          <cell r="L928">
            <v>-700920.51</v>
          </cell>
          <cell r="M928">
            <v>-700920.51</v>
          </cell>
          <cell r="N928">
            <v>-700920.51</v>
          </cell>
        </row>
        <row r="929">
          <cell r="A929" t="str">
            <v>2140010</v>
          </cell>
          <cell r="B929" t="str">
            <v>Inactive Account   Do not use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</row>
        <row r="930">
          <cell r="A930" t="str">
            <v>2140020</v>
          </cell>
          <cell r="B930" t="str">
            <v>Inactive Account   Do not use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</row>
        <row r="931">
          <cell r="A931" t="str">
            <v>2140030</v>
          </cell>
          <cell r="B931" t="str">
            <v>Inactive Account   Do not use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</row>
        <row r="932">
          <cell r="A932" t="str">
            <v>2140040</v>
          </cell>
          <cell r="B932" t="str">
            <v>Inactive Account   Do not use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</row>
        <row r="933">
          <cell r="A933" t="str">
            <v>2140050</v>
          </cell>
          <cell r="B933" t="str">
            <v>Inactive Account   Do not use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</row>
        <row r="934">
          <cell r="A934" t="str">
            <v>2150000</v>
          </cell>
          <cell r="B934" t="str">
            <v>Appropriated Retained Earnings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</row>
        <row r="935">
          <cell r="A935" t="str">
            <v>2151000</v>
          </cell>
          <cell r="B935" t="str">
            <v>Appropriated Retained Earn-Amortiz Reserve Federal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</row>
        <row r="936">
          <cell r="A936" t="str">
            <v>2160000</v>
          </cell>
          <cell r="B936" t="str">
            <v>Retained Earnings</v>
          </cell>
          <cell r="C936">
            <v>257504587.68000001</v>
          </cell>
          <cell r="D936">
            <v>187957983.75</v>
          </cell>
          <cell r="E936">
            <v>213408199.78</v>
          </cell>
          <cell r="F936">
            <v>248262462.44999999</v>
          </cell>
          <cell r="G936">
            <v>212823494.81999999</v>
          </cell>
          <cell r="H936">
            <v>265545817.84999999</v>
          </cell>
          <cell r="I936">
            <v>322763443.83999997</v>
          </cell>
          <cell r="J936">
            <v>253237615.59</v>
          </cell>
          <cell r="K936">
            <v>303981431.95999998</v>
          </cell>
          <cell r="L936">
            <v>341436991.25</v>
          </cell>
          <cell r="M936">
            <v>197437007.52000001</v>
          </cell>
          <cell r="N936">
            <v>218642898.91999999</v>
          </cell>
        </row>
        <row r="937">
          <cell r="A937" t="str">
            <v>2160010</v>
          </cell>
          <cell r="B937" t="str">
            <v>Retained Earn-Dividends Forfeited Restrict Stock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</row>
        <row r="938">
          <cell r="A938" t="str">
            <v>2160020</v>
          </cell>
          <cell r="B938" t="str">
            <v>Retained Earnings-FIN48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</row>
        <row r="939">
          <cell r="A939" t="str">
            <v>2160030</v>
          </cell>
          <cell r="B939" t="str">
            <v>Retained Earnings-FAS158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</row>
        <row r="940">
          <cell r="A940" t="str">
            <v>2160040</v>
          </cell>
          <cell r="B940" t="str">
            <v>Retained Earnings Adjustments - Prior Year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</row>
        <row r="941">
          <cell r="A941" t="str">
            <v>2160041</v>
          </cell>
          <cell r="B941" t="str">
            <v>Retained Earnings Adjustments - Current Year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</row>
        <row r="942">
          <cell r="A942" t="str">
            <v>2161000</v>
          </cell>
          <cell r="B942" t="str">
            <v>Unappropriated Undistributed Subsidiary Earnings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</row>
        <row r="943">
          <cell r="A943" t="str">
            <v>2180000</v>
          </cell>
          <cell r="B943" t="str">
            <v>Noncontrolling Interest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</row>
        <row r="944">
          <cell r="A944" t="str">
            <v>2190000</v>
          </cell>
          <cell r="B944" t="str">
            <v>Comprehensive Income - Other Pretax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</row>
        <row r="945">
          <cell r="A945" t="str">
            <v>2190001</v>
          </cell>
          <cell r="B945" t="str">
            <v>Comprehensive Income - Other Taxes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</row>
        <row r="946">
          <cell r="A946" t="str">
            <v>2190010</v>
          </cell>
          <cell r="B946" t="str">
            <v>Comprehensive Income - Pension Pretax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</row>
        <row r="947">
          <cell r="A947" t="str">
            <v>2190011</v>
          </cell>
          <cell r="B947" t="str">
            <v>Comprehensive Income - Pension Taxes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</row>
        <row r="948">
          <cell r="A948" t="str">
            <v>2190020</v>
          </cell>
          <cell r="B948" t="str">
            <v>Comprehensive Income - SERP Pretax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</row>
        <row r="949">
          <cell r="A949" t="str">
            <v>2190021</v>
          </cell>
          <cell r="B949" t="str">
            <v>Comprehensive Income - SERP Taxes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</row>
        <row r="950">
          <cell r="A950" t="str">
            <v>2190030</v>
          </cell>
          <cell r="B950" t="str">
            <v>Comprehensive Income - FAS106 Pretax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</row>
        <row r="951">
          <cell r="A951" t="str">
            <v>2190031</v>
          </cell>
          <cell r="B951" t="str">
            <v>Comprehensive Income - FAS106 Taxes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</row>
        <row r="952">
          <cell r="A952" t="str">
            <v>2190040</v>
          </cell>
          <cell r="B952" t="str">
            <v>Comprehensive Income - Cash Flow Hedges Pretax</v>
          </cell>
          <cell r="C952">
            <v>-2119017.35</v>
          </cell>
          <cell r="D952">
            <v>-2108099.38</v>
          </cell>
          <cell r="E952">
            <v>-2097181.41</v>
          </cell>
          <cell r="F952">
            <v>-2086263.44</v>
          </cell>
          <cell r="G952">
            <v>-2075345.47</v>
          </cell>
          <cell r="H952">
            <v>-2064427.5</v>
          </cell>
          <cell r="I952">
            <v>-2053509.53</v>
          </cell>
          <cell r="J952">
            <v>-2042591.56</v>
          </cell>
          <cell r="K952">
            <v>-2031673.59</v>
          </cell>
          <cell r="L952">
            <v>-2020755.62</v>
          </cell>
          <cell r="M952">
            <v>-2009837.65</v>
          </cell>
          <cell r="N952">
            <v>-1998919.6799999999</v>
          </cell>
        </row>
        <row r="953">
          <cell r="A953" t="str">
            <v>2190041</v>
          </cell>
          <cell r="B953" t="str">
            <v>Comprehensive Income - Cash Flow Hedges Taxes</v>
          </cell>
          <cell r="C953">
            <v>1207493.78</v>
          </cell>
          <cell r="D953">
            <v>1251249.75</v>
          </cell>
          <cell r="E953">
            <v>1286035.9099999999</v>
          </cell>
          <cell r="F953">
            <v>1283268.67</v>
          </cell>
          <cell r="G953">
            <v>1280501.52</v>
          </cell>
          <cell r="H953">
            <v>1277734.3700000001</v>
          </cell>
          <cell r="I953">
            <v>1274967.22</v>
          </cell>
          <cell r="J953">
            <v>1272200.07</v>
          </cell>
          <cell r="K953">
            <v>1269432.93</v>
          </cell>
          <cell r="L953">
            <v>1266665.75</v>
          </cell>
          <cell r="M953">
            <v>1263898.6000000001</v>
          </cell>
          <cell r="N953">
            <v>1261131.42</v>
          </cell>
        </row>
        <row r="954">
          <cell r="A954" t="str">
            <v>2190050</v>
          </cell>
          <cell r="B954" t="str">
            <v>Comprehensive Income - Restoration Ben Plan Pretax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</row>
        <row r="955">
          <cell r="A955" t="str">
            <v>2190051</v>
          </cell>
          <cell r="B955" t="str">
            <v>Comprehensive Income - Restoration Ben Plan Taxes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</row>
        <row r="956">
          <cell r="A956" t="str">
            <v>2190740</v>
          </cell>
          <cell r="B956" t="str">
            <v>OCI - Cash Flow Hedges Intercompany Pretax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</row>
        <row r="957">
          <cell r="A957" t="str">
            <v>2190741</v>
          </cell>
          <cell r="B957" t="str">
            <v>OCI - Cash Flow Hedges Intercompany Taxes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</row>
        <row r="958">
          <cell r="A958" t="str">
            <v>2210100</v>
          </cell>
          <cell r="B958" t="str">
            <v>Bonds - Recourse - Current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300000000</v>
          </cell>
          <cell r="J958">
            <v>300000000</v>
          </cell>
          <cell r="K958">
            <v>300000000</v>
          </cell>
          <cell r="L958">
            <v>300000000</v>
          </cell>
          <cell r="M958">
            <v>300000000</v>
          </cell>
          <cell r="N958">
            <v>300000000</v>
          </cell>
        </row>
        <row r="959">
          <cell r="A959" t="str">
            <v>2210150</v>
          </cell>
          <cell r="B959" t="str">
            <v>Bonds - Non-Recourse - Current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</row>
        <row r="960">
          <cell r="A960" t="str">
            <v>2210200</v>
          </cell>
          <cell r="B960" t="str">
            <v>Bonds - Recourse - Non-Current</v>
          </cell>
          <cell r="C960">
            <v>3775000000</v>
          </cell>
          <cell r="D960">
            <v>3775000000</v>
          </cell>
          <cell r="E960">
            <v>3775000000</v>
          </cell>
          <cell r="F960">
            <v>3775000000</v>
          </cell>
          <cell r="G960">
            <v>3775000000</v>
          </cell>
          <cell r="H960">
            <v>3775000000</v>
          </cell>
          <cell r="I960">
            <v>3475000000</v>
          </cell>
          <cell r="J960">
            <v>3475000000</v>
          </cell>
          <cell r="K960">
            <v>3475000000</v>
          </cell>
          <cell r="L960">
            <v>3475000000</v>
          </cell>
          <cell r="M960">
            <v>3475000000</v>
          </cell>
          <cell r="N960">
            <v>3475000000</v>
          </cell>
        </row>
        <row r="961">
          <cell r="A961" t="str">
            <v>2210250</v>
          </cell>
          <cell r="B961" t="str">
            <v>Bonds - Non-Recourse - Non-Current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</row>
        <row r="962">
          <cell r="A962" t="str">
            <v>2230730</v>
          </cell>
          <cell r="B962" t="str">
            <v>Advance Payable Intercompany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</row>
        <row r="963">
          <cell r="A963" t="str">
            <v>2230731</v>
          </cell>
          <cell r="B963" t="str">
            <v>Inactive Account   Do not use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</row>
        <row r="964">
          <cell r="A964" t="str">
            <v>2230732</v>
          </cell>
          <cell r="B964" t="str">
            <v>Advance Payable-Intercompany FASB52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</row>
        <row r="965">
          <cell r="A965" t="str">
            <v>2240100</v>
          </cell>
          <cell r="B965" t="str">
            <v>Other Long?Term Debt ? Recourse ? Current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</row>
        <row r="966">
          <cell r="A966" t="str">
            <v>2240110</v>
          </cell>
          <cell r="B966" t="str">
            <v>Other Long-Term Debt - Term Loan - Current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</row>
        <row r="967">
          <cell r="A967" t="str">
            <v>2240150</v>
          </cell>
          <cell r="B967" t="str">
            <v>Other Long?Term Debt ? Non Recourse ? Current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</row>
        <row r="968">
          <cell r="A968" t="str">
            <v>2240200</v>
          </cell>
          <cell r="B968" t="str">
            <v>Other Long?Term Debt ? Recourse ? Non?Current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</row>
        <row r="969">
          <cell r="A969" t="str">
            <v>2240210</v>
          </cell>
          <cell r="B969" t="str">
            <v>Other Long-Term Debt - Term Loan Non-Current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</row>
        <row r="970">
          <cell r="A970" t="str">
            <v>2240250</v>
          </cell>
          <cell r="B970" t="str">
            <v>Other Long?Term Debt ? Non Recourse ? Non?Current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</row>
        <row r="971">
          <cell r="A971" t="str">
            <v>2250200</v>
          </cell>
          <cell r="B971" t="str">
            <v>Unamortized Premium Long-term Debt - Recourse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</row>
        <row r="972">
          <cell r="A972" t="str">
            <v>2250250</v>
          </cell>
          <cell r="B972" t="str">
            <v>Unamortized Premium Long-term Debt - Non-Recourse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</row>
        <row r="973">
          <cell r="A973" t="str">
            <v>2260200</v>
          </cell>
          <cell r="B973" t="str">
            <v>Unamortized Discount Long-term Debt - Recourse</v>
          </cell>
          <cell r="C973">
            <v>-11216674.83</v>
          </cell>
          <cell r="D973">
            <v>-11164769.800000001</v>
          </cell>
          <cell r="E973">
            <v>-11112864.77</v>
          </cell>
          <cell r="F973">
            <v>-11060959.74</v>
          </cell>
          <cell r="G973">
            <v>-11009054.710000001</v>
          </cell>
          <cell r="H973">
            <v>-10957149.68</v>
          </cell>
          <cell r="I973">
            <v>-10905244.65</v>
          </cell>
          <cell r="J973">
            <v>-10853339.619999999</v>
          </cell>
          <cell r="K973">
            <v>-10801434.59</v>
          </cell>
          <cell r="L973">
            <v>-10749529.560000001</v>
          </cell>
          <cell r="M973">
            <v>-10697624.529999999</v>
          </cell>
          <cell r="N973">
            <v>-10645719.5</v>
          </cell>
        </row>
        <row r="974">
          <cell r="A974" t="str">
            <v>2260250</v>
          </cell>
          <cell r="B974" t="str">
            <v>Unamortized Discount Long-term Debt - Non-Recourse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</row>
        <row r="975">
          <cell r="A975" t="str">
            <v>2270200</v>
          </cell>
          <cell r="B975" t="str">
            <v>Long-term Lease Liability - Operating Lease</v>
          </cell>
          <cell r="C975">
            <v>21680907.879999999</v>
          </cell>
          <cell r="D975">
            <v>21674298.550000001</v>
          </cell>
          <cell r="E975">
            <v>21221010.59</v>
          </cell>
          <cell r="F975">
            <v>21214352.039999999</v>
          </cell>
          <cell r="G975">
            <v>21207668.739999998</v>
          </cell>
          <cell r="H975">
            <v>20750068.449999999</v>
          </cell>
          <cell r="I975">
            <v>20742486.949999999</v>
          </cell>
          <cell r="J975">
            <v>20734877.27</v>
          </cell>
          <cell r="K975">
            <v>20272022.949999999</v>
          </cell>
          <cell r="L975">
            <v>20264356.600000001</v>
          </cell>
          <cell r="M975">
            <v>20256661.760000002</v>
          </cell>
          <cell r="N975">
            <v>19789402.699999999</v>
          </cell>
        </row>
        <row r="976">
          <cell r="A976" t="str">
            <v>2270201</v>
          </cell>
          <cell r="B976" t="str">
            <v>Long-term Lease Liability - Financing Lease</v>
          </cell>
          <cell r="C976">
            <v>2690932.42</v>
          </cell>
          <cell r="D976">
            <v>2666364.5699999998</v>
          </cell>
          <cell r="E976">
            <v>3476213.89</v>
          </cell>
          <cell r="F976">
            <v>3453021.77</v>
          </cell>
          <cell r="G976">
            <v>3412222.66</v>
          </cell>
          <cell r="H976">
            <v>3348765.2</v>
          </cell>
          <cell r="I976">
            <v>3307851.28</v>
          </cell>
          <cell r="J976">
            <v>3266879.83</v>
          </cell>
          <cell r="K976">
            <v>3220245.18</v>
          </cell>
          <cell r="L976">
            <v>3179158.43</v>
          </cell>
          <cell r="M976">
            <v>3138013.91</v>
          </cell>
          <cell r="N976">
            <v>3091181.48</v>
          </cell>
        </row>
        <row r="977">
          <cell r="A977" t="str">
            <v>2281000</v>
          </cell>
          <cell r="B977" t="str">
            <v>Accumulated Provision for Property Insurance</v>
          </cell>
          <cell r="C977">
            <v>0</v>
          </cell>
          <cell r="D977">
            <v>0</v>
          </cell>
          <cell r="E977">
            <v>0.21</v>
          </cell>
          <cell r="F977">
            <v>0</v>
          </cell>
          <cell r="G977">
            <v>0</v>
          </cell>
          <cell r="H977">
            <v>0</v>
          </cell>
          <cell r="I977">
            <v>30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</row>
        <row r="978">
          <cell r="A978" t="str">
            <v>2281080</v>
          </cell>
          <cell r="B978" t="str">
            <v>Accum Provision Prop Ins-Storm Reserv-Transmission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</row>
        <row r="979">
          <cell r="A979" t="str">
            <v>2281081</v>
          </cell>
          <cell r="B979" t="str">
            <v>Accum Provision Prop Ins-Storm Reserv-Distribution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</row>
        <row r="980">
          <cell r="A980" t="str">
            <v>2281100</v>
          </cell>
          <cell r="B980" t="str">
            <v>Accum Provision for Property Insurance-Debit-Curr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</row>
        <row r="981">
          <cell r="A981" t="str">
            <v>2282001</v>
          </cell>
          <cell r="B981" t="str">
            <v>I&amp;D General Liability Reserve - Current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</row>
        <row r="982">
          <cell r="A982" t="str">
            <v>2282002</v>
          </cell>
          <cell r="B982" t="str">
            <v>I&amp;D Workers Compensation Reserve - Current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</row>
        <row r="983">
          <cell r="A983" t="str">
            <v>2282010</v>
          </cell>
          <cell r="B983" t="str">
            <v>I&amp;D General Liability Reserve</v>
          </cell>
          <cell r="C983">
            <v>6715568.25</v>
          </cell>
          <cell r="D983">
            <v>6881372.8300000001</v>
          </cell>
          <cell r="E983">
            <v>5981210</v>
          </cell>
          <cell r="F983">
            <v>6142333.5700000003</v>
          </cell>
          <cell r="G983">
            <v>6173589.2999999998</v>
          </cell>
          <cell r="H983">
            <v>6079976</v>
          </cell>
          <cell r="I983">
            <v>6193214.7599999998</v>
          </cell>
          <cell r="J983">
            <v>6170431.4400000004</v>
          </cell>
          <cell r="K983">
            <v>6078305</v>
          </cell>
          <cell r="L983">
            <v>6064852.0999999996</v>
          </cell>
          <cell r="M983">
            <v>6108497.1500000004</v>
          </cell>
          <cell r="N983">
            <v>6512534</v>
          </cell>
        </row>
        <row r="984">
          <cell r="A984" t="str">
            <v>2282020</v>
          </cell>
          <cell r="B984" t="str">
            <v>I&amp;D Workers Compensation Reserve</v>
          </cell>
          <cell r="C984">
            <v>2337776.7200000002</v>
          </cell>
          <cell r="D984">
            <v>2157623.2200000002</v>
          </cell>
          <cell r="E984">
            <v>2416245</v>
          </cell>
          <cell r="F984">
            <v>2439335.35</v>
          </cell>
          <cell r="G984">
            <v>2428858.27</v>
          </cell>
          <cell r="H984">
            <v>2479184</v>
          </cell>
          <cell r="I984">
            <v>2516229.86</v>
          </cell>
          <cell r="J984">
            <v>2481343.2999999998</v>
          </cell>
          <cell r="K984">
            <v>2499388</v>
          </cell>
          <cell r="L984">
            <v>2490376.5099999998</v>
          </cell>
          <cell r="M984">
            <v>2500788.61</v>
          </cell>
          <cell r="N984">
            <v>2432456</v>
          </cell>
        </row>
        <row r="985">
          <cell r="A985" t="str">
            <v>2282030</v>
          </cell>
          <cell r="B985" t="str">
            <v>I&amp;D Reserve - Workers Compensation Payroll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</row>
        <row r="986">
          <cell r="A986" t="str">
            <v>2282040</v>
          </cell>
          <cell r="B986" t="str">
            <v>I&amp;D Longshore Reserve</v>
          </cell>
          <cell r="C986">
            <v>73241</v>
          </cell>
          <cell r="D986">
            <v>73241</v>
          </cell>
          <cell r="E986">
            <v>71837</v>
          </cell>
          <cell r="F986">
            <v>71837</v>
          </cell>
          <cell r="G986">
            <v>71837</v>
          </cell>
          <cell r="H986">
            <v>62144</v>
          </cell>
          <cell r="I986">
            <v>62144</v>
          </cell>
          <cell r="J986">
            <v>62144</v>
          </cell>
          <cell r="K986">
            <v>60449</v>
          </cell>
          <cell r="L986">
            <v>60449</v>
          </cell>
          <cell r="M986">
            <v>60449</v>
          </cell>
          <cell r="N986">
            <v>57289</v>
          </cell>
        </row>
        <row r="987">
          <cell r="A987" t="str">
            <v>2282110</v>
          </cell>
          <cell r="B987" t="str">
            <v>I&amp;D Gen Liab Expected Recoveries - Current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</row>
        <row r="988">
          <cell r="A988" t="str">
            <v>2282120</v>
          </cell>
          <cell r="B988" t="str">
            <v>I&amp;D Wrk Comp Expected Recoveries - Current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</row>
        <row r="989">
          <cell r="A989" t="str">
            <v>2282210</v>
          </cell>
          <cell r="B989" t="str">
            <v>I&amp;D Gen Liab Expected Recoveries - Non-Current</v>
          </cell>
          <cell r="C989">
            <v>678569</v>
          </cell>
          <cell r="D989">
            <v>678569</v>
          </cell>
          <cell r="E989">
            <v>557569</v>
          </cell>
          <cell r="F989">
            <v>557569</v>
          </cell>
          <cell r="G989">
            <v>557569</v>
          </cell>
          <cell r="H989">
            <v>557569</v>
          </cell>
          <cell r="I989">
            <v>557569</v>
          </cell>
          <cell r="J989">
            <v>557569</v>
          </cell>
          <cell r="K989">
            <v>557569</v>
          </cell>
          <cell r="L989">
            <v>557569</v>
          </cell>
          <cell r="M989">
            <v>557569</v>
          </cell>
          <cell r="N989">
            <v>1027652</v>
          </cell>
        </row>
        <row r="990">
          <cell r="A990" t="str">
            <v>2282220</v>
          </cell>
          <cell r="B990" t="str">
            <v>I&amp;D Wrk Comp Expected Recoveries - Non-Current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</row>
        <row r="991">
          <cell r="A991" t="str">
            <v>2283200</v>
          </cell>
          <cell r="B991" t="str">
            <v>Pension Liability - Non-Current</v>
          </cell>
          <cell r="C991">
            <v>-204821230.59999999</v>
          </cell>
          <cell r="D991">
            <v>-204821230.59999999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</row>
        <row r="992">
          <cell r="A992" t="str">
            <v>2283201</v>
          </cell>
          <cell r="B992" t="str">
            <v>Pension Liability FAS158 - Non-Current</v>
          </cell>
          <cell r="C992">
            <v>208553047</v>
          </cell>
          <cell r="D992">
            <v>208553047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</row>
        <row r="993">
          <cell r="A993" t="str">
            <v>2283202</v>
          </cell>
          <cell r="B993" t="str">
            <v>Pension Asset - Non-Current</v>
          </cell>
          <cell r="C993">
            <v>2516999.98</v>
          </cell>
          <cell r="D993">
            <v>2516999.98</v>
          </cell>
          <cell r="E993">
            <v>207761951.83000001</v>
          </cell>
          <cell r="F993">
            <v>210278951.83000001</v>
          </cell>
          <cell r="G993">
            <v>210278951.83000001</v>
          </cell>
          <cell r="H993">
            <v>210655998.08000001</v>
          </cell>
          <cell r="I993">
            <v>213172998.08000001</v>
          </cell>
          <cell r="J993">
            <v>213172998.08000001</v>
          </cell>
          <cell r="K993">
            <v>216090381.83000001</v>
          </cell>
          <cell r="L993">
            <v>216090381.83000001</v>
          </cell>
          <cell r="M993">
            <v>216090381.83000001</v>
          </cell>
          <cell r="N993">
            <v>216490765.58000001</v>
          </cell>
        </row>
        <row r="994">
          <cell r="A994" t="str">
            <v>2283203</v>
          </cell>
          <cell r="B994" t="str">
            <v>Pension Asset FAS158 - Non-Current</v>
          </cell>
          <cell r="C994">
            <v>1</v>
          </cell>
          <cell r="D994">
            <v>1</v>
          </cell>
          <cell r="E994">
            <v>-207721354</v>
          </cell>
          <cell r="F994">
            <v>-207721354</v>
          </cell>
          <cell r="G994">
            <v>-207721354</v>
          </cell>
          <cell r="H994">
            <v>-206812780</v>
          </cell>
          <cell r="I994">
            <v>-206812780</v>
          </cell>
          <cell r="J994">
            <v>-206812780</v>
          </cell>
          <cell r="K994">
            <v>-205942647</v>
          </cell>
          <cell r="L994">
            <v>-205942647</v>
          </cell>
          <cell r="M994">
            <v>-205942647</v>
          </cell>
          <cell r="N994">
            <v>-206391291</v>
          </cell>
        </row>
        <row r="995">
          <cell r="A995" t="str">
            <v>2283210</v>
          </cell>
          <cell r="B995" t="str">
            <v>SERP Liability - Non-Current</v>
          </cell>
          <cell r="C995">
            <v>3807835.15</v>
          </cell>
          <cell r="D995">
            <v>3807835.15</v>
          </cell>
          <cell r="E995">
            <v>3688387.08</v>
          </cell>
          <cell r="F995">
            <v>3688387.08</v>
          </cell>
          <cell r="G995">
            <v>3688387.08</v>
          </cell>
          <cell r="H995">
            <v>616380.16000000003</v>
          </cell>
          <cell r="I995">
            <v>616380.16000000003</v>
          </cell>
          <cell r="J995">
            <v>616380.16000000003</v>
          </cell>
          <cell r="K995">
            <v>589189.02</v>
          </cell>
          <cell r="L995">
            <v>589189.02</v>
          </cell>
          <cell r="M995">
            <v>589189.02</v>
          </cell>
          <cell r="N995">
            <v>427605.81</v>
          </cell>
        </row>
        <row r="996">
          <cell r="A996" t="str">
            <v>2283211</v>
          </cell>
          <cell r="B996" t="str">
            <v>SERP Liability FAS158 - Non-Current</v>
          </cell>
          <cell r="C996">
            <v>-2825286</v>
          </cell>
          <cell r="D996">
            <v>-2825286</v>
          </cell>
          <cell r="E996">
            <v>-2845517</v>
          </cell>
          <cell r="F996">
            <v>-2845517</v>
          </cell>
          <cell r="G996">
            <v>-2845517</v>
          </cell>
          <cell r="H996">
            <v>-3974365</v>
          </cell>
          <cell r="I996">
            <v>-3974365</v>
          </cell>
          <cell r="J996">
            <v>-3974365</v>
          </cell>
          <cell r="K996">
            <v>351631.43</v>
          </cell>
          <cell r="L996">
            <v>351631.43</v>
          </cell>
          <cell r="M996">
            <v>351631.43</v>
          </cell>
          <cell r="N996">
            <v>75998.429999999993</v>
          </cell>
        </row>
        <row r="997">
          <cell r="A997" t="str">
            <v>2283220</v>
          </cell>
          <cell r="B997" t="str">
            <v>Restoration Benefit Plan Liability - Non-Current</v>
          </cell>
          <cell r="C997">
            <v>911250.57</v>
          </cell>
          <cell r="D997">
            <v>911250.57</v>
          </cell>
          <cell r="E997">
            <v>987896.82</v>
          </cell>
          <cell r="F997">
            <v>987896.82</v>
          </cell>
          <cell r="G997">
            <v>987896.82</v>
          </cell>
          <cell r="H997">
            <v>1966273.07</v>
          </cell>
          <cell r="I997">
            <v>1966273.07</v>
          </cell>
          <cell r="J997">
            <v>1967839.07</v>
          </cell>
          <cell r="K997">
            <v>2038426.31</v>
          </cell>
          <cell r="L997">
            <v>2038426.31</v>
          </cell>
          <cell r="M997">
            <v>2038426.31</v>
          </cell>
          <cell r="N997">
            <v>243145.54</v>
          </cell>
        </row>
        <row r="998">
          <cell r="A998" t="str">
            <v>2283221</v>
          </cell>
          <cell r="B998" t="str">
            <v>Restoration Benefit Plan Liab FAS158 - Non-Current</v>
          </cell>
          <cell r="C998">
            <v>-287410.5</v>
          </cell>
          <cell r="D998">
            <v>-287410.5</v>
          </cell>
          <cell r="E998">
            <v>-338634.5</v>
          </cell>
          <cell r="F998">
            <v>-338634.5</v>
          </cell>
          <cell r="G998">
            <v>-338634.5</v>
          </cell>
          <cell r="H998">
            <v>-1302252.5</v>
          </cell>
          <cell r="I998">
            <v>-1302252.5</v>
          </cell>
          <cell r="J998">
            <v>-1303818.5</v>
          </cell>
          <cell r="K998">
            <v>-1353563.5</v>
          </cell>
          <cell r="L998">
            <v>-1353563.5</v>
          </cell>
          <cell r="M998">
            <v>-1353563.5</v>
          </cell>
          <cell r="N998">
            <v>365972.77</v>
          </cell>
        </row>
        <row r="999">
          <cell r="A999" t="str">
            <v>2283230</v>
          </cell>
          <cell r="B999" t="str">
            <v>FAS106 Liability-Active - Non-Current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</row>
        <row r="1000">
          <cell r="A1000" t="str">
            <v>2283231</v>
          </cell>
          <cell r="B1000" t="str">
            <v>FAS106 Liability FAS158 - Non-Current</v>
          </cell>
          <cell r="C1000">
            <v>19480268</v>
          </cell>
          <cell r="D1000">
            <v>19480268</v>
          </cell>
          <cell r="E1000">
            <v>19969424</v>
          </cell>
          <cell r="F1000">
            <v>19969424</v>
          </cell>
          <cell r="G1000">
            <v>19969424</v>
          </cell>
          <cell r="H1000">
            <v>20458580</v>
          </cell>
          <cell r="I1000">
            <v>20458580</v>
          </cell>
          <cell r="J1000">
            <v>20458580</v>
          </cell>
          <cell r="K1000">
            <v>20947736</v>
          </cell>
          <cell r="L1000">
            <v>20947736</v>
          </cell>
          <cell r="M1000">
            <v>20947736</v>
          </cell>
          <cell r="N1000">
            <v>19314010</v>
          </cell>
        </row>
        <row r="1001">
          <cell r="A1001" t="str">
            <v>2283232</v>
          </cell>
          <cell r="B1001" t="str">
            <v>FAS106 Liability-Retired - Non-Current</v>
          </cell>
          <cell r="C1001">
            <v>85780540.819999993</v>
          </cell>
          <cell r="D1001">
            <v>85161013.840000004</v>
          </cell>
          <cell r="E1001">
            <v>85263887.299999997</v>
          </cell>
          <cell r="F1001">
            <v>84645723.560000002</v>
          </cell>
          <cell r="G1001">
            <v>84155286.489999995</v>
          </cell>
          <cell r="H1001">
            <v>84499146.349999994</v>
          </cell>
          <cell r="I1001">
            <v>83673706.409999996</v>
          </cell>
          <cell r="J1001">
            <v>83550762.219999999</v>
          </cell>
          <cell r="K1001">
            <v>82502542.629999995</v>
          </cell>
          <cell r="L1001">
            <v>80478282.090000004</v>
          </cell>
          <cell r="M1001">
            <v>79792862.189999998</v>
          </cell>
          <cell r="N1001">
            <v>79727260.030000001</v>
          </cell>
        </row>
        <row r="1002">
          <cell r="A1002" t="str">
            <v>2283233</v>
          </cell>
          <cell r="B1002" t="str">
            <v>FAS106 Asset - Non-Current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</row>
        <row r="1003">
          <cell r="A1003" t="str">
            <v>2283240</v>
          </cell>
          <cell r="B1003" t="str">
            <v>FAS112 Liab for Long-term Disability - Non-Current</v>
          </cell>
          <cell r="C1003">
            <v>11289079.99</v>
          </cell>
          <cell r="D1003">
            <v>11000376.5</v>
          </cell>
          <cell r="E1003">
            <v>9804616.8699999992</v>
          </cell>
          <cell r="F1003">
            <v>9592672.6199999992</v>
          </cell>
          <cell r="G1003">
            <v>9459285.8900000006</v>
          </cell>
          <cell r="H1003">
            <v>11064339.289999999</v>
          </cell>
          <cell r="I1003">
            <v>10897461.060000001</v>
          </cell>
          <cell r="J1003">
            <v>10861200.77</v>
          </cell>
          <cell r="K1003">
            <v>11809643.720000001</v>
          </cell>
          <cell r="L1003">
            <v>11949229.73</v>
          </cell>
          <cell r="M1003">
            <v>11388365.1</v>
          </cell>
          <cell r="N1003">
            <v>11952658.859999999</v>
          </cell>
        </row>
        <row r="1004">
          <cell r="A1004" t="str">
            <v>2284000</v>
          </cell>
          <cell r="B1004" t="str">
            <v>Accumulated Miscellaneous Operating Provisions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</row>
        <row r="1005">
          <cell r="A1005" t="str">
            <v>2284010</v>
          </cell>
          <cell r="B1005" t="str">
            <v>Accum Misc Provision - D&amp;O Litigation</v>
          </cell>
          <cell r="C1005">
            <v>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</row>
        <row r="1006">
          <cell r="A1006" t="str">
            <v>2284020</v>
          </cell>
          <cell r="B1006" t="str">
            <v>Accum Misc Provision - Other Litigation Reserve</v>
          </cell>
          <cell r="C1006">
            <v>33653.22</v>
          </cell>
          <cell r="D1006">
            <v>33653.22</v>
          </cell>
          <cell r="E1006">
            <v>493661.4</v>
          </cell>
          <cell r="F1006">
            <v>493661.4</v>
          </cell>
          <cell r="G1006">
            <v>493661.4</v>
          </cell>
          <cell r="H1006">
            <v>421701.9</v>
          </cell>
          <cell r="I1006">
            <v>421701.9</v>
          </cell>
          <cell r="J1006">
            <v>421701.9</v>
          </cell>
          <cell r="K1006">
            <v>967017.4</v>
          </cell>
          <cell r="L1006">
            <v>967017.4</v>
          </cell>
          <cell r="M1006">
            <v>967017.4</v>
          </cell>
          <cell r="N1006">
            <v>782704.03</v>
          </cell>
        </row>
        <row r="1007">
          <cell r="A1007" t="str">
            <v>2284030</v>
          </cell>
          <cell r="B1007" t="str">
            <v>Accum Misc Provision - Contractor Damage Reserve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</row>
        <row r="1008">
          <cell r="A1008" t="str">
            <v>2284290</v>
          </cell>
          <cell r="B1008" t="str">
            <v>Accum Misc Provision-Assets Held for Sale - Noncurrent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</row>
        <row r="1009">
          <cell r="A1009" t="str">
            <v>2290000</v>
          </cell>
          <cell r="B1009" t="str">
            <v>Accumulated Provision for Rate Refunds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</row>
        <row r="1010">
          <cell r="A1010" t="str">
            <v>2300100</v>
          </cell>
          <cell r="B1010" t="str">
            <v>Asset Retirement Obligations - Short-term</v>
          </cell>
          <cell r="C1010">
            <v>3129870.19</v>
          </cell>
          <cell r="D1010">
            <v>3129870.19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</row>
        <row r="1011">
          <cell r="A1011" t="str">
            <v>2300200</v>
          </cell>
          <cell r="B1011" t="str">
            <v>Asset Retirement Obligations - Long-term</v>
          </cell>
          <cell r="C1011">
            <v>32301260.879999999</v>
          </cell>
          <cell r="D1011">
            <v>32425788.379999999</v>
          </cell>
          <cell r="E1011">
            <v>32516236.219999999</v>
          </cell>
          <cell r="F1011">
            <v>32630113.350000001</v>
          </cell>
          <cell r="G1011">
            <v>32744427.039999999</v>
          </cell>
          <cell r="H1011">
            <v>32859179.079999998</v>
          </cell>
          <cell r="I1011">
            <v>32974371.260000002</v>
          </cell>
          <cell r="J1011">
            <v>33090005.420000002</v>
          </cell>
          <cell r="K1011">
            <v>33206083.289999999</v>
          </cell>
          <cell r="L1011">
            <v>33322606.75</v>
          </cell>
          <cell r="M1011">
            <v>33439577.620000001</v>
          </cell>
          <cell r="N1011">
            <v>32144872.23</v>
          </cell>
        </row>
        <row r="1012">
          <cell r="A1012" t="str">
            <v>2310000</v>
          </cell>
          <cell r="B1012" t="str">
            <v>Notes Payable (Borrowings &lt; 1 Year Duration)</v>
          </cell>
          <cell r="C1012">
            <v>1130000000</v>
          </cell>
          <cell r="D1012">
            <v>1128000000</v>
          </cell>
          <cell r="E1012">
            <v>1182900000</v>
          </cell>
          <cell r="F1012">
            <v>1196000000</v>
          </cell>
          <cell r="G1012">
            <v>1201000000</v>
          </cell>
          <cell r="H1012">
            <v>1224000000</v>
          </cell>
          <cell r="I1012">
            <v>1234000000</v>
          </cell>
          <cell r="J1012">
            <v>1186000000</v>
          </cell>
          <cell r="K1012">
            <v>1158000000</v>
          </cell>
          <cell r="L1012">
            <v>1127500000</v>
          </cell>
          <cell r="M1012">
            <v>1144000000</v>
          </cell>
          <cell r="N1012">
            <v>706000000</v>
          </cell>
        </row>
        <row r="1013">
          <cell r="A1013" t="str">
            <v>2310200</v>
          </cell>
          <cell r="B1013" t="str">
            <v>Notes Payable Non-current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</row>
        <row r="1014">
          <cell r="A1014" t="str">
            <v>2320000</v>
          </cell>
          <cell r="B1014" t="str">
            <v>AP Vouchers (Do not Post)</v>
          </cell>
          <cell r="C1014">
            <v>30160889.039999999</v>
          </cell>
          <cell r="D1014">
            <v>30736047.489999998</v>
          </cell>
          <cell r="E1014">
            <v>36636699.460000001</v>
          </cell>
          <cell r="F1014">
            <v>38652252.450000003</v>
          </cell>
          <cell r="G1014">
            <v>35312574.140000001</v>
          </cell>
          <cell r="H1014">
            <v>47017539.229999997</v>
          </cell>
          <cell r="I1014">
            <v>48441701.780000001</v>
          </cell>
          <cell r="J1014">
            <v>41098609.210000001</v>
          </cell>
          <cell r="K1014">
            <v>64611780.420000002</v>
          </cell>
          <cell r="L1014">
            <v>36450330.039999999</v>
          </cell>
          <cell r="M1014">
            <v>43768423.049999997</v>
          </cell>
          <cell r="N1014">
            <v>81790746.659999996</v>
          </cell>
        </row>
        <row r="1015">
          <cell r="A1015" t="str">
            <v>2320001</v>
          </cell>
          <cell r="B1015" t="str">
            <v>AP Manual Accruals</v>
          </cell>
          <cell r="C1015">
            <v>140393589.80000001</v>
          </cell>
          <cell r="D1015">
            <v>113598931.34</v>
          </cell>
          <cell r="E1015">
            <v>103988702.64</v>
          </cell>
          <cell r="F1015">
            <v>92041429.939999998</v>
          </cell>
          <cell r="G1015">
            <v>102556904.98</v>
          </cell>
          <cell r="H1015">
            <v>89051332.75</v>
          </cell>
          <cell r="I1015">
            <v>75740122.480000004</v>
          </cell>
          <cell r="J1015">
            <v>143232504.94999999</v>
          </cell>
          <cell r="K1015">
            <v>110394724.54000001</v>
          </cell>
          <cell r="L1015">
            <v>116313180.02</v>
          </cell>
          <cell r="M1015">
            <v>144103241.72</v>
          </cell>
          <cell r="N1015">
            <v>146880482.93000001</v>
          </cell>
        </row>
        <row r="1016">
          <cell r="A1016" t="str">
            <v>2320002</v>
          </cell>
          <cell r="B1016" t="str">
            <v>AP GR/IR Clearing</v>
          </cell>
          <cell r="C1016">
            <v>23528239.68</v>
          </cell>
          <cell r="D1016">
            <v>20410540.289999999</v>
          </cell>
          <cell r="E1016">
            <v>20527429.850000001</v>
          </cell>
          <cell r="F1016">
            <v>17421416.969999999</v>
          </cell>
          <cell r="G1016">
            <v>18850115.350000001</v>
          </cell>
          <cell r="H1016">
            <v>22156009.489999998</v>
          </cell>
          <cell r="I1016">
            <v>19414503.760000002</v>
          </cell>
          <cell r="J1016">
            <v>16115405.33</v>
          </cell>
          <cell r="K1016">
            <v>16491458.939999999</v>
          </cell>
          <cell r="L1016">
            <v>19050496.399999999</v>
          </cell>
          <cell r="M1016">
            <v>18886353.300000001</v>
          </cell>
          <cell r="N1016">
            <v>15612640.949999999</v>
          </cell>
        </row>
        <row r="1017">
          <cell r="A1017" t="str">
            <v>2320003</v>
          </cell>
          <cell r="B1017" t="str">
            <v>AP P-Card Clearing</v>
          </cell>
          <cell r="C1017">
            <v>224601</v>
          </cell>
          <cell r="D1017">
            <v>300307.20000000001</v>
          </cell>
          <cell r="E1017">
            <v>326905.31</v>
          </cell>
          <cell r="F1017">
            <v>392255.02</v>
          </cell>
          <cell r="G1017">
            <v>380355.41</v>
          </cell>
          <cell r="H1017">
            <v>340733.8</v>
          </cell>
          <cell r="I1017">
            <v>315836.63</v>
          </cell>
          <cell r="J1017">
            <v>443680.85</v>
          </cell>
          <cell r="K1017">
            <v>539558.40000000002</v>
          </cell>
          <cell r="L1017">
            <v>524172.93</v>
          </cell>
          <cell r="M1017">
            <v>418573.03</v>
          </cell>
          <cell r="N1017">
            <v>752387.31</v>
          </cell>
        </row>
        <row r="1018">
          <cell r="A1018" t="str">
            <v>2320004</v>
          </cell>
          <cell r="B1018" t="str">
            <v>AP GR/IR Clearing - Translation Gain/Loss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</row>
        <row r="1019">
          <cell r="A1019" t="str">
            <v>2320005</v>
          </cell>
          <cell r="B1019" t="str">
            <v>AP Employee Expenses (RECON)</v>
          </cell>
          <cell r="C1019">
            <v>10016.85</v>
          </cell>
          <cell r="D1019">
            <v>16208.21</v>
          </cell>
          <cell r="E1019">
            <v>25960.25</v>
          </cell>
          <cell r="F1019">
            <v>14727.79</v>
          </cell>
          <cell r="G1019">
            <v>24244.81</v>
          </cell>
          <cell r="H1019">
            <v>38380.6</v>
          </cell>
          <cell r="I1019">
            <v>30545.9</v>
          </cell>
          <cell r="J1019">
            <v>36494.949999999997</v>
          </cell>
          <cell r="K1019">
            <v>36629.54</v>
          </cell>
          <cell r="L1019">
            <v>31680.25</v>
          </cell>
          <cell r="M1019">
            <v>19100.46</v>
          </cell>
          <cell r="N1019">
            <v>18880.54</v>
          </cell>
        </row>
        <row r="1020">
          <cell r="A1020" t="str">
            <v>2320006</v>
          </cell>
          <cell r="B1020" t="str">
            <v>AP Energy Conservation Allowances</v>
          </cell>
          <cell r="C1020">
            <v>-5203.83</v>
          </cell>
          <cell r="D1020">
            <v>-5203.83</v>
          </cell>
          <cell r="E1020">
            <v>-5203.83</v>
          </cell>
          <cell r="F1020">
            <v>-5203.83</v>
          </cell>
          <cell r="G1020">
            <v>-5203.83</v>
          </cell>
          <cell r="H1020">
            <v>-5203.83</v>
          </cell>
          <cell r="I1020">
            <v>-5203.83</v>
          </cell>
          <cell r="J1020">
            <v>-5203.83</v>
          </cell>
          <cell r="K1020">
            <v>-5203.83</v>
          </cell>
          <cell r="L1020">
            <v>-5203.83</v>
          </cell>
          <cell r="M1020">
            <v>-5203.83</v>
          </cell>
          <cell r="N1020">
            <v>-5203.83</v>
          </cell>
        </row>
        <row r="1021">
          <cell r="A1021" t="str">
            <v>2320007</v>
          </cell>
          <cell r="B1021" t="str">
            <v>AP Payroll</v>
          </cell>
          <cell r="C1021">
            <v>6771231.1900000004</v>
          </cell>
          <cell r="D1021">
            <v>6803027.8499999996</v>
          </cell>
          <cell r="E1021">
            <v>9606182.6400000006</v>
          </cell>
          <cell r="F1021">
            <v>9993078.2300000004</v>
          </cell>
          <cell r="G1021">
            <v>12921943.039999999</v>
          </cell>
          <cell r="H1021">
            <v>4856802.37</v>
          </cell>
          <cell r="I1021">
            <v>6086346.3700000001</v>
          </cell>
          <cell r="J1021">
            <v>9018569.1600000001</v>
          </cell>
          <cell r="K1021">
            <v>10152009.26</v>
          </cell>
          <cell r="L1021">
            <v>12158768.85</v>
          </cell>
          <cell r="M1021">
            <v>3910411.14</v>
          </cell>
          <cell r="N1021">
            <v>5141585.9400000004</v>
          </cell>
        </row>
        <row r="1022">
          <cell r="A1022" t="str">
            <v>2320008</v>
          </cell>
          <cell r="B1022" t="str">
            <v>AP 401K Fixed Match</v>
          </cell>
          <cell r="C1022">
            <v>998349.83</v>
          </cell>
          <cell r="D1022">
            <v>1074730.75</v>
          </cell>
          <cell r="E1022">
            <v>222141.15</v>
          </cell>
          <cell r="F1022">
            <v>293567.40000000002</v>
          </cell>
          <cell r="G1022">
            <v>369619.59</v>
          </cell>
          <cell r="H1022">
            <v>433826.95</v>
          </cell>
          <cell r="I1022">
            <v>508515.95</v>
          </cell>
          <cell r="J1022">
            <v>584157.94999999995</v>
          </cell>
          <cell r="K1022">
            <v>659799.94999999995</v>
          </cell>
          <cell r="L1022">
            <v>735414.86</v>
          </cell>
          <cell r="M1022">
            <v>810852.63</v>
          </cell>
          <cell r="N1022">
            <v>818399.83</v>
          </cell>
        </row>
        <row r="1023">
          <cell r="A1023" t="str">
            <v>2320009</v>
          </cell>
          <cell r="B1023" t="str">
            <v>AP 401K Performance Match</v>
          </cell>
          <cell r="C1023">
            <v>1823289.19</v>
          </cell>
          <cell r="D1023">
            <v>1823289.19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-874.81</v>
          </cell>
        </row>
        <row r="1024">
          <cell r="A1024" t="str">
            <v>2320010</v>
          </cell>
          <cell r="B1024" t="str">
            <v>AP 401K Employee Contributions</v>
          </cell>
          <cell r="C1024">
            <v>-52373.64</v>
          </cell>
          <cell r="D1024">
            <v>-47386.22</v>
          </cell>
          <cell r="E1024">
            <v>-52908.44</v>
          </cell>
          <cell r="F1024">
            <v>-55323.13</v>
          </cell>
          <cell r="G1024">
            <v>-53111.44</v>
          </cell>
          <cell r="H1024">
            <v>-52972.13</v>
          </cell>
          <cell r="I1024">
            <v>-50891.76</v>
          </cell>
          <cell r="J1024">
            <v>-50891.76</v>
          </cell>
          <cell r="K1024">
            <v>-50891.76</v>
          </cell>
          <cell r="L1024">
            <v>-50856.92</v>
          </cell>
          <cell r="M1024">
            <v>-51129.23</v>
          </cell>
          <cell r="N1024">
            <v>-50961.919999999998</v>
          </cell>
        </row>
        <row r="1025">
          <cell r="A1025" t="str">
            <v>2320011</v>
          </cell>
          <cell r="B1025" t="str">
            <v>AP Stock Purchase Employee Contributions</v>
          </cell>
          <cell r="C1025">
            <v>30878.44</v>
          </cell>
          <cell r="D1025">
            <v>30778.44</v>
          </cell>
          <cell r="E1025">
            <v>30778.44</v>
          </cell>
          <cell r="F1025">
            <v>30778.44</v>
          </cell>
          <cell r="G1025">
            <v>30778.44</v>
          </cell>
          <cell r="H1025">
            <v>-1150</v>
          </cell>
          <cell r="I1025">
            <v>-1150</v>
          </cell>
          <cell r="J1025">
            <v>0</v>
          </cell>
          <cell r="K1025">
            <v>0</v>
          </cell>
          <cell r="L1025">
            <v>0</v>
          </cell>
          <cell r="M1025">
            <v>30945.5</v>
          </cell>
          <cell r="N1025">
            <v>45945.5</v>
          </cell>
        </row>
        <row r="1026">
          <cell r="A1026" t="str">
            <v>2320012</v>
          </cell>
          <cell r="B1026" t="str">
            <v>AP PSP / Incentive</v>
          </cell>
          <cell r="C1026">
            <v>30984818.350000001</v>
          </cell>
          <cell r="D1026">
            <v>33159401.68</v>
          </cell>
          <cell r="E1026">
            <v>6523749.9900000002</v>
          </cell>
          <cell r="F1026">
            <v>8702564.7799999993</v>
          </cell>
          <cell r="G1026">
            <v>10877148.109999999</v>
          </cell>
          <cell r="H1026">
            <v>12333952.300000001</v>
          </cell>
          <cell r="I1026">
            <v>14388905.779999999</v>
          </cell>
          <cell r="J1026">
            <v>16443859.26</v>
          </cell>
          <cell r="K1026">
            <v>19496511.530000001</v>
          </cell>
          <cell r="L1026">
            <v>21748692.530000001</v>
          </cell>
          <cell r="M1026">
            <v>24000873.530000001</v>
          </cell>
          <cell r="N1026">
            <v>24791242.190000001</v>
          </cell>
        </row>
        <row r="1027">
          <cell r="A1027" t="str">
            <v>2320013</v>
          </cell>
          <cell r="B1027" t="str">
            <v>AP Garnishments (Child Support. Levy. etc.)</v>
          </cell>
          <cell r="C1027">
            <v>3772.25</v>
          </cell>
          <cell r="D1027">
            <v>6027.64</v>
          </cell>
          <cell r="E1027">
            <v>8900.6299999999992</v>
          </cell>
          <cell r="F1027">
            <v>11281.23</v>
          </cell>
          <cell r="G1027">
            <v>7695.84</v>
          </cell>
          <cell r="H1027">
            <v>5780.57</v>
          </cell>
          <cell r="I1027">
            <v>6340.98</v>
          </cell>
          <cell r="J1027">
            <v>6919.72</v>
          </cell>
          <cell r="K1027">
            <v>7143.17</v>
          </cell>
          <cell r="L1027">
            <v>7143.17</v>
          </cell>
          <cell r="M1027">
            <v>9600.6</v>
          </cell>
          <cell r="N1027">
            <v>13181.69</v>
          </cell>
        </row>
        <row r="1028">
          <cell r="A1028" t="str">
            <v>2320014</v>
          </cell>
          <cell r="B1028" t="str">
            <v>AP TECO Benefit Association</v>
          </cell>
          <cell r="C1028">
            <v>1765.38</v>
          </cell>
          <cell r="D1028">
            <v>1747.38</v>
          </cell>
          <cell r="E1028">
            <v>0</v>
          </cell>
          <cell r="F1028">
            <v>0</v>
          </cell>
          <cell r="G1028">
            <v>1683.63</v>
          </cell>
          <cell r="H1028">
            <v>1684.38</v>
          </cell>
          <cell r="I1028">
            <v>1673.13</v>
          </cell>
          <cell r="J1028">
            <v>0</v>
          </cell>
          <cell r="K1028">
            <v>1643.13</v>
          </cell>
          <cell r="L1028">
            <v>1631.13</v>
          </cell>
          <cell r="M1028">
            <v>1619.13</v>
          </cell>
          <cell r="N1028">
            <v>1607.13</v>
          </cell>
        </row>
        <row r="1029">
          <cell r="A1029" t="str">
            <v>2320015</v>
          </cell>
          <cell r="B1029" t="str">
            <v>AP Group Life Insurance</v>
          </cell>
          <cell r="C1029">
            <v>92154.35</v>
          </cell>
          <cell r="D1029">
            <v>179651.34</v>
          </cell>
          <cell r="E1029">
            <v>266212.61</v>
          </cell>
          <cell r="F1029">
            <v>179797.64</v>
          </cell>
          <cell r="G1029">
            <v>265356.71999999997</v>
          </cell>
          <cell r="H1029">
            <v>177630.8</v>
          </cell>
          <cell r="I1029">
            <v>90303.17</v>
          </cell>
          <cell r="J1029">
            <v>174260.35</v>
          </cell>
          <cell r="K1029">
            <v>87350.55</v>
          </cell>
          <cell r="L1029">
            <v>86253.64</v>
          </cell>
          <cell r="M1029">
            <v>85979.33</v>
          </cell>
          <cell r="N1029">
            <v>85758.66</v>
          </cell>
        </row>
        <row r="1030">
          <cell r="A1030" t="str">
            <v>2320016</v>
          </cell>
          <cell r="B1030" t="str">
            <v>AP Long-term Care Insurance</v>
          </cell>
          <cell r="C1030">
            <v>5599.8</v>
          </cell>
          <cell r="D1030">
            <v>5322.8</v>
          </cell>
          <cell r="E1030">
            <v>5448.1</v>
          </cell>
          <cell r="F1030">
            <v>1404.3</v>
          </cell>
          <cell r="G1030">
            <v>1403.2</v>
          </cell>
          <cell r="H1030">
            <v>-2860.9</v>
          </cell>
          <cell r="I1030">
            <v>-2860.9</v>
          </cell>
          <cell r="J1030">
            <v>925.9</v>
          </cell>
          <cell r="K1030">
            <v>941.5</v>
          </cell>
          <cell r="L1030">
            <v>-2823</v>
          </cell>
          <cell r="M1030">
            <v>-2875.7</v>
          </cell>
          <cell r="N1030">
            <v>-2875.7</v>
          </cell>
        </row>
        <row r="1031">
          <cell r="A1031" t="str">
            <v>2320017</v>
          </cell>
          <cell r="B1031" t="str">
            <v>AP United Fund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</row>
        <row r="1032">
          <cell r="A1032" t="str">
            <v>2320018</v>
          </cell>
          <cell r="B1032" t="str">
            <v>AP TEPAC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862.99</v>
          </cell>
        </row>
        <row r="1033">
          <cell r="A1033" t="str">
            <v>2320019</v>
          </cell>
          <cell r="B1033" t="str">
            <v>AP Fitness Center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</row>
        <row r="1034">
          <cell r="A1034" t="str">
            <v>2320020</v>
          </cell>
          <cell r="B1034" t="str">
            <v>AP HSA Employee Contribution</v>
          </cell>
          <cell r="C1034">
            <v>253432.09</v>
          </cell>
          <cell r="D1034">
            <v>253567.01</v>
          </cell>
          <cell r="E1034">
            <v>161386.92000000001</v>
          </cell>
          <cell r="F1034">
            <v>251418.9</v>
          </cell>
          <cell r="G1034">
            <v>251469.13</v>
          </cell>
          <cell r="H1034">
            <v>163370.28</v>
          </cell>
          <cell r="I1034">
            <v>164664.12</v>
          </cell>
          <cell r="J1034">
            <v>165546.76</v>
          </cell>
          <cell r="K1034">
            <v>256850.08</v>
          </cell>
          <cell r="L1034">
            <v>166316.62</v>
          </cell>
          <cell r="M1034">
            <v>165340.51999999999</v>
          </cell>
          <cell r="N1034">
            <v>258697.15</v>
          </cell>
        </row>
        <row r="1035">
          <cell r="A1035" t="str">
            <v>2320021</v>
          </cell>
          <cell r="B1035" t="str">
            <v>AP HSA Employer Contribution</v>
          </cell>
          <cell r="C1035">
            <v>631695.14</v>
          </cell>
          <cell r="D1035">
            <v>-26069.24</v>
          </cell>
          <cell r="E1035">
            <v>-47802.94</v>
          </cell>
          <cell r="F1035">
            <v>-24373.16</v>
          </cell>
          <cell r="G1035">
            <v>-25346.33</v>
          </cell>
          <cell r="H1035">
            <v>-47632.11</v>
          </cell>
          <cell r="I1035">
            <v>-47119.62</v>
          </cell>
          <cell r="J1035">
            <v>-46548.79</v>
          </cell>
          <cell r="K1035">
            <v>-25296.43</v>
          </cell>
          <cell r="L1035">
            <v>-45777.16</v>
          </cell>
          <cell r="M1035">
            <v>-46993.83</v>
          </cell>
          <cell r="N1035">
            <v>-30674.71</v>
          </cell>
        </row>
        <row r="1036">
          <cell r="A1036" t="str">
            <v>2320022</v>
          </cell>
          <cell r="B1036" t="str">
            <v>AP Medical Insurance Reserve - Active Employees</v>
          </cell>
          <cell r="C1036">
            <v>4175997.55</v>
          </cell>
          <cell r="D1036">
            <v>4210268.32</v>
          </cell>
          <cell r="E1036">
            <v>4726316.38</v>
          </cell>
          <cell r="F1036">
            <v>5049445.37</v>
          </cell>
          <cell r="G1036">
            <v>5542399.2300000004</v>
          </cell>
          <cell r="H1036">
            <v>5097175.45</v>
          </cell>
          <cell r="I1036">
            <v>6293986.1500000004</v>
          </cell>
          <cell r="J1036">
            <v>6402803.2599999998</v>
          </cell>
          <cell r="K1036">
            <v>6146615.5899999999</v>
          </cell>
          <cell r="L1036">
            <v>6526467.6799999997</v>
          </cell>
          <cell r="M1036">
            <v>6771650.8300000001</v>
          </cell>
          <cell r="N1036">
            <v>4547928</v>
          </cell>
        </row>
        <row r="1037">
          <cell r="A1037" t="str">
            <v>2320023</v>
          </cell>
          <cell r="B1037" t="str">
            <v>AP IBEW Union Dues</v>
          </cell>
          <cell r="C1037">
            <v>69399.39</v>
          </cell>
          <cell r="D1037">
            <v>69912.210000000006</v>
          </cell>
          <cell r="E1037">
            <v>-2176.89</v>
          </cell>
          <cell r="F1037">
            <v>-2176.89</v>
          </cell>
          <cell r="G1037">
            <v>70115.37</v>
          </cell>
          <cell r="H1037">
            <v>71297.429999999993</v>
          </cell>
          <cell r="I1037">
            <v>69934.600000000006</v>
          </cell>
          <cell r="J1037">
            <v>-2194.89</v>
          </cell>
          <cell r="K1037">
            <v>69402.12</v>
          </cell>
          <cell r="L1037">
            <v>69580.22</v>
          </cell>
          <cell r="M1037">
            <v>69777.13</v>
          </cell>
          <cell r="N1037">
            <v>70603.02</v>
          </cell>
        </row>
        <row r="1038">
          <cell r="A1038" t="str">
            <v>2320024</v>
          </cell>
          <cell r="B1038" t="str">
            <v>AP OPEIU Union Dues</v>
          </cell>
          <cell r="C1038">
            <v>1128</v>
          </cell>
          <cell r="D1038">
            <v>1080</v>
          </cell>
          <cell r="E1038">
            <v>0</v>
          </cell>
          <cell r="F1038">
            <v>0</v>
          </cell>
          <cell r="G1038">
            <v>1056</v>
          </cell>
          <cell r="H1038">
            <v>1056</v>
          </cell>
          <cell r="I1038">
            <v>1020</v>
          </cell>
          <cell r="J1038">
            <v>0</v>
          </cell>
          <cell r="K1038">
            <v>1008</v>
          </cell>
          <cell r="L1038">
            <v>1008</v>
          </cell>
          <cell r="M1038">
            <v>984</v>
          </cell>
          <cell r="N1038">
            <v>924</v>
          </cell>
        </row>
        <row r="1039">
          <cell r="A1039" t="str">
            <v>2320025</v>
          </cell>
          <cell r="B1039" t="str">
            <v>AP IAM/AU Union Dues</v>
          </cell>
          <cell r="C1039">
            <v>6</v>
          </cell>
          <cell r="D1039">
            <v>6</v>
          </cell>
          <cell r="E1039">
            <v>6</v>
          </cell>
          <cell r="F1039">
            <v>6</v>
          </cell>
          <cell r="G1039">
            <v>6</v>
          </cell>
          <cell r="H1039">
            <v>6</v>
          </cell>
          <cell r="I1039">
            <v>6</v>
          </cell>
          <cell r="J1039">
            <v>6</v>
          </cell>
          <cell r="K1039">
            <v>6</v>
          </cell>
          <cell r="L1039">
            <v>6</v>
          </cell>
          <cell r="M1039">
            <v>6</v>
          </cell>
          <cell r="N1039">
            <v>6</v>
          </cell>
        </row>
        <row r="1040">
          <cell r="A1040" t="str">
            <v>2320026</v>
          </cell>
          <cell r="B1040" t="str">
            <v>AP UFCW Union Dues</v>
          </cell>
          <cell r="C1040">
            <v>0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</row>
        <row r="1041">
          <cell r="A1041" t="str">
            <v>2320027</v>
          </cell>
          <cell r="B1041" t="str">
            <v>AP FSA - Medical</v>
          </cell>
          <cell r="C1041">
            <v>212891</v>
          </cell>
          <cell r="D1041">
            <v>196638.12</v>
          </cell>
          <cell r="E1041">
            <v>192295.99</v>
          </cell>
          <cell r="F1041">
            <v>183700.11</v>
          </cell>
          <cell r="G1041">
            <v>194884.9</v>
          </cell>
          <cell r="H1041">
            <v>193322</v>
          </cell>
          <cell r="I1041">
            <v>197797.56</v>
          </cell>
          <cell r="J1041">
            <v>203540.88</v>
          </cell>
          <cell r="K1041">
            <v>222221.68</v>
          </cell>
          <cell r="L1041">
            <v>233150.47</v>
          </cell>
          <cell r="M1041">
            <v>248446.12</v>
          </cell>
          <cell r="N1041">
            <v>257768.72</v>
          </cell>
        </row>
        <row r="1042">
          <cell r="A1042" t="str">
            <v>2320028</v>
          </cell>
          <cell r="B1042" t="str">
            <v>AP FSA - Dependent Care</v>
          </cell>
          <cell r="C1042">
            <v>61926.54</v>
          </cell>
          <cell r="D1042">
            <v>65946.66</v>
          </cell>
          <cell r="E1042">
            <v>66999.11</v>
          </cell>
          <cell r="F1042">
            <v>67714.23</v>
          </cell>
          <cell r="G1042">
            <v>73319.850000000006</v>
          </cell>
          <cell r="H1042">
            <v>72487.649999999994</v>
          </cell>
          <cell r="I1042">
            <v>78944.240000000005</v>
          </cell>
          <cell r="J1042">
            <v>80643.08</v>
          </cell>
          <cell r="K1042">
            <v>84904.11</v>
          </cell>
          <cell r="L1042">
            <v>84718.05</v>
          </cell>
          <cell r="M1042">
            <v>83332.11</v>
          </cell>
          <cell r="N1042">
            <v>86697.22</v>
          </cell>
        </row>
        <row r="1043">
          <cell r="A1043" t="str">
            <v>2320029</v>
          </cell>
          <cell r="B1043" t="str">
            <v>AP FSA - Parking/Transit</v>
          </cell>
          <cell r="C1043">
            <v>70114.84</v>
          </cell>
          <cell r="D1043">
            <v>69875.53</v>
          </cell>
          <cell r="E1043">
            <v>69429.820000000007</v>
          </cell>
          <cell r="F1043">
            <v>69453.740000000005</v>
          </cell>
          <cell r="G1043">
            <v>73156.820000000007</v>
          </cell>
          <cell r="H1043">
            <v>73684.100000000006</v>
          </cell>
          <cell r="I1043">
            <v>74347.08</v>
          </cell>
          <cell r="J1043">
            <v>70691.47</v>
          </cell>
          <cell r="K1043">
            <v>72493.09</v>
          </cell>
          <cell r="L1043">
            <v>73624.69</v>
          </cell>
          <cell r="M1043">
            <v>75393.149999999994</v>
          </cell>
          <cell r="N1043">
            <v>73724.740000000005</v>
          </cell>
        </row>
        <row r="1044">
          <cell r="A1044" t="str">
            <v>2320030</v>
          </cell>
          <cell r="B1044" t="str">
            <v>AP American Gas Index Fund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</row>
        <row r="1045">
          <cell r="A1045" t="str">
            <v>2320031</v>
          </cell>
          <cell r="B1045" t="str">
            <v>AP Fuel Accrual</v>
          </cell>
          <cell r="C1045">
            <v>49454678.289999999</v>
          </cell>
          <cell r="D1045">
            <v>34835459.670000002</v>
          </cell>
          <cell r="E1045">
            <v>29240511.5</v>
          </cell>
          <cell r="F1045">
            <v>32997828.850000001</v>
          </cell>
          <cell r="G1045">
            <v>33923196.560000002</v>
          </cell>
          <cell r="H1045">
            <v>38948516.920000002</v>
          </cell>
          <cell r="I1045">
            <v>49187066.740000002</v>
          </cell>
          <cell r="J1045">
            <v>46049623.619999997</v>
          </cell>
          <cell r="K1045">
            <v>40149615.990000002</v>
          </cell>
          <cell r="L1045">
            <v>36887052.350000001</v>
          </cell>
          <cell r="M1045">
            <v>36154809.93</v>
          </cell>
          <cell r="N1045">
            <v>35647443.960000001</v>
          </cell>
        </row>
        <row r="1046">
          <cell r="A1046" t="str">
            <v>2320032</v>
          </cell>
          <cell r="B1046" t="str">
            <v>AP Bonus 14 (Guatemala)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</row>
        <row r="1047">
          <cell r="A1047" t="str">
            <v>2320033</v>
          </cell>
          <cell r="B1047" t="str">
            <v>AP Christmas Bonus (Guatemala)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</row>
        <row r="1048">
          <cell r="A1048" t="str">
            <v>2320034</v>
          </cell>
          <cell r="B1048" t="str">
            <v>AP Inside Line Protection</v>
          </cell>
          <cell r="C1048">
            <v>0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</row>
        <row r="1049">
          <cell r="A1049" t="str">
            <v>2320035</v>
          </cell>
          <cell r="B1049" t="str">
            <v>AP Interchange</v>
          </cell>
          <cell r="C1049">
            <v>3365753.78</v>
          </cell>
          <cell r="D1049">
            <v>2224651.88</v>
          </cell>
          <cell r="E1049">
            <v>4155298.15</v>
          </cell>
          <cell r="F1049">
            <v>11530636.300000001</v>
          </cell>
          <cell r="G1049">
            <v>9504526.0500000007</v>
          </cell>
          <cell r="H1049">
            <v>6158973.7400000002</v>
          </cell>
          <cell r="I1049">
            <v>7990615.4400000004</v>
          </cell>
          <cell r="J1049">
            <v>9736113.9600000009</v>
          </cell>
          <cell r="K1049">
            <v>15775277.34</v>
          </cell>
          <cell r="L1049">
            <v>6541622.3600000003</v>
          </cell>
          <cell r="M1049">
            <v>4042633.35</v>
          </cell>
          <cell r="N1049">
            <v>2310100.29</v>
          </cell>
        </row>
        <row r="1050">
          <cell r="A1050" t="str">
            <v>2320036</v>
          </cell>
          <cell r="B1050" t="str">
            <v>AP Customer Assistance Program</v>
          </cell>
          <cell r="C1050">
            <v>20369.13</v>
          </cell>
          <cell r="D1050">
            <v>31930.66</v>
          </cell>
          <cell r="E1050">
            <v>49129.58</v>
          </cell>
          <cell r="F1050">
            <v>59218.22</v>
          </cell>
          <cell r="G1050">
            <v>71432.960000000006</v>
          </cell>
          <cell r="H1050">
            <v>82913</v>
          </cell>
          <cell r="I1050">
            <v>94044.75</v>
          </cell>
          <cell r="J1050">
            <v>-968080.11</v>
          </cell>
          <cell r="K1050">
            <v>44061.79</v>
          </cell>
          <cell r="L1050">
            <v>56603.03</v>
          </cell>
          <cell r="M1050">
            <v>68269.38</v>
          </cell>
          <cell r="N1050">
            <v>79419.67</v>
          </cell>
        </row>
        <row r="1051">
          <cell r="A1051" t="str">
            <v>2320037</v>
          </cell>
          <cell r="B1051" t="str">
            <v>AP Vision Benefit Plan</v>
          </cell>
          <cell r="C1051">
            <v>71706.710000000006</v>
          </cell>
          <cell r="D1051">
            <v>43547.88</v>
          </cell>
          <cell r="E1051">
            <v>44009.63</v>
          </cell>
          <cell r="F1051">
            <v>44099.1</v>
          </cell>
          <cell r="G1051">
            <v>71318.990000000005</v>
          </cell>
          <cell r="H1051">
            <v>44108.69</v>
          </cell>
          <cell r="I1051">
            <v>44261.35</v>
          </cell>
          <cell r="J1051">
            <v>71625.179999999993</v>
          </cell>
          <cell r="K1051">
            <v>99186.84</v>
          </cell>
          <cell r="L1051">
            <v>71247.28</v>
          </cell>
          <cell r="M1051">
            <v>43203.68</v>
          </cell>
          <cell r="N1051">
            <v>71050.62</v>
          </cell>
        </row>
        <row r="1052">
          <cell r="A1052" t="str">
            <v>2320038</v>
          </cell>
          <cell r="B1052" t="str">
            <v>AP Plumbing Protect Program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</row>
        <row r="1053">
          <cell r="A1053" t="str">
            <v>2320039</v>
          </cell>
          <cell r="B1053" t="str">
            <v>AP Consignment Liability</v>
          </cell>
          <cell r="C1053">
            <v>457362.74</v>
          </cell>
          <cell r="D1053">
            <v>1192093.74</v>
          </cell>
          <cell r="E1053">
            <v>855195.74</v>
          </cell>
          <cell r="F1053">
            <v>407619.74</v>
          </cell>
          <cell r="G1053">
            <v>1615438.74</v>
          </cell>
          <cell r="H1053">
            <v>2945644</v>
          </cell>
          <cell r="I1053">
            <v>512946.6</v>
          </cell>
          <cell r="J1053">
            <v>2136789.1</v>
          </cell>
          <cell r="K1053">
            <v>237882.1</v>
          </cell>
          <cell r="L1053">
            <v>708857.1</v>
          </cell>
          <cell r="M1053">
            <v>1031726.1</v>
          </cell>
          <cell r="N1053">
            <v>643300.1</v>
          </cell>
        </row>
        <row r="1054">
          <cell r="A1054" t="str">
            <v>2320040</v>
          </cell>
          <cell r="B1054" t="str">
            <v>AP Miscellaneous Donations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</row>
        <row r="1055">
          <cell r="A1055" t="str">
            <v>2320042</v>
          </cell>
          <cell r="B1055" t="str">
            <v>AP GR/IR Fuel Clearing</v>
          </cell>
          <cell r="C1055">
            <v>0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</row>
        <row r="1056">
          <cell r="A1056" t="str">
            <v>2320047</v>
          </cell>
          <cell r="B1056" t="str">
            <v>AP Payroll - Dividend Clearing</v>
          </cell>
          <cell r="C1056">
            <v>0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</row>
        <row r="1057">
          <cell r="A1057" t="str">
            <v>2320050</v>
          </cell>
          <cell r="B1057" t="str">
            <v>AP Manual Accruals FASB52</v>
          </cell>
          <cell r="C1057">
            <v>0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</row>
        <row r="1058">
          <cell r="A1058" t="str">
            <v>2320105</v>
          </cell>
          <cell r="B1058" t="str">
            <v>AP Employee Expenses - Translation Gain/Loss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</row>
        <row r="1059">
          <cell r="A1059">
            <v>2320131</v>
          </cell>
          <cell r="B1059" t="str">
            <v>AP Natural Gas</v>
          </cell>
          <cell r="N1059">
            <v>0</v>
          </cell>
        </row>
        <row r="1060">
          <cell r="A1060">
            <v>2320132</v>
          </cell>
          <cell r="B1060" t="str">
            <v>AP Coal</v>
          </cell>
          <cell r="N1060">
            <v>0</v>
          </cell>
        </row>
        <row r="1061">
          <cell r="A1061">
            <v>2320133</v>
          </cell>
          <cell r="B1061" t="str">
            <v>AP Oil</v>
          </cell>
          <cell r="N1061">
            <v>0</v>
          </cell>
        </row>
        <row r="1062">
          <cell r="A1062">
            <v>2320134</v>
          </cell>
          <cell r="B1062" t="str">
            <v>AP Ammonia</v>
          </cell>
          <cell r="N1062">
            <v>0</v>
          </cell>
        </row>
        <row r="1063">
          <cell r="A1063" t="str">
            <v>2320401</v>
          </cell>
          <cell r="B1063" t="str">
            <v>AP LTSA - Polk Unit #1</v>
          </cell>
          <cell r="C1063">
            <v>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</row>
        <row r="1064">
          <cell r="A1064" t="str">
            <v>2320402</v>
          </cell>
          <cell r="B1064" t="str">
            <v>AP CSA - Polk Unit #2</v>
          </cell>
          <cell r="C1064">
            <v>0</v>
          </cell>
          <cell r="D1064">
            <v>0</v>
          </cell>
          <cell r="E1064">
            <v>839962.42</v>
          </cell>
          <cell r="F1064">
            <v>0</v>
          </cell>
          <cell r="G1064">
            <v>0</v>
          </cell>
          <cell r="H1064">
            <v>945974.49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</row>
        <row r="1065">
          <cell r="A1065" t="str">
            <v>2320403</v>
          </cell>
          <cell r="B1065" t="str">
            <v>AP CSA - Polk Unit #3</v>
          </cell>
          <cell r="C1065">
            <v>0</v>
          </cell>
          <cell r="D1065">
            <v>0</v>
          </cell>
          <cell r="E1065">
            <v>696259.43</v>
          </cell>
          <cell r="F1065">
            <v>0</v>
          </cell>
          <cell r="G1065">
            <v>0</v>
          </cell>
          <cell r="H1065">
            <v>820689.24</v>
          </cell>
          <cell r="I1065">
            <v>0</v>
          </cell>
          <cell r="J1065">
            <v>0</v>
          </cell>
          <cell r="K1065">
            <v>743352.63</v>
          </cell>
          <cell r="L1065">
            <v>0</v>
          </cell>
          <cell r="M1065">
            <v>0</v>
          </cell>
          <cell r="N1065">
            <v>807770.41</v>
          </cell>
        </row>
        <row r="1066">
          <cell r="A1066" t="str">
            <v>2320404</v>
          </cell>
          <cell r="B1066" t="str">
            <v>AP CSA - Polk Unit #4</v>
          </cell>
          <cell r="C1066">
            <v>0</v>
          </cell>
          <cell r="D1066">
            <v>0</v>
          </cell>
          <cell r="E1066">
            <v>70655.33</v>
          </cell>
          <cell r="F1066">
            <v>0</v>
          </cell>
          <cell r="G1066">
            <v>0</v>
          </cell>
          <cell r="H1066">
            <v>129959.27</v>
          </cell>
          <cell r="I1066">
            <v>0</v>
          </cell>
          <cell r="J1066">
            <v>0</v>
          </cell>
          <cell r="K1066">
            <v>92973.84</v>
          </cell>
          <cell r="L1066">
            <v>0</v>
          </cell>
          <cell r="M1066">
            <v>0</v>
          </cell>
          <cell r="N1066">
            <v>38856.120000000003</v>
          </cell>
        </row>
        <row r="1067">
          <cell r="A1067" t="str">
            <v>2320405</v>
          </cell>
          <cell r="B1067" t="str">
            <v>AP CSA - Polk Unit #5</v>
          </cell>
          <cell r="C1067">
            <v>0</v>
          </cell>
          <cell r="D1067">
            <v>0</v>
          </cell>
          <cell r="E1067">
            <v>74961.399999999994</v>
          </cell>
          <cell r="F1067">
            <v>0</v>
          </cell>
          <cell r="G1067">
            <v>0</v>
          </cell>
          <cell r="H1067">
            <v>204538.77</v>
          </cell>
          <cell r="I1067">
            <v>0</v>
          </cell>
          <cell r="J1067">
            <v>0</v>
          </cell>
          <cell r="K1067">
            <v>170145.01</v>
          </cell>
          <cell r="L1067">
            <v>0</v>
          </cell>
          <cell r="M1067">
            <v>0</v>
          </cell>
          <cell r="N1067">
            <v>134890.41</v>
          </cell>
        </row>
        <row r="1068">
          <cell r="A1068" t="str">
            <v>2320411</v>
          </cell>
          <cell r="B1068" t="str">
            <v>AP CSA - Bayside #1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</row>
        <row r="1069">
          <cell r="A1069" t="str">
            <v>2320412</v>
          </cell>
          <cell r="B1069" t="str">
            <v>AP CSA - Bayside #2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</row>
        <row r="1070">
          <cell r="A1070" t="str">
            <v>2320999</v>
          </cell>
          <cell r="B1070" t="str">
            <v>AP Legacy Materials &amp; Supplies RNB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</row>
        <row r="1071">
          <cell r="A1071" t="str">
            <v>2330710</v>
          </cell>
          <cell r="B1071" t="str">
            <v>Notes Payable-Intercompany - Current (RECON)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</row>
        <row r="1072">
          <cell r="A1072" t="str">
            <v>2330711</v>
          </cell>
          <cell r="B1072" t="str">
            <v>Notes Payable-Intercompany-Current (Posting)</v>
          </cell>
          <cell r="C1072">
            <v>195000000</v>
          </cell>
          <cell r="D1072">
            <v>195000000</v>
          </cell>
          <cell r="E1072">
            <v>195000000</v>
          </cell>
          <cell r="F1072">
            <v>195000000</v>
          </cell>
          <cell r="G1072">
            <v>195000000</v>
          </cell>
          <cell r="H1072">
            <v>195000000</v>
          </cell>
          <cell r="I1072">
            <v>195000000</v>
          </cell>
          <cell r="J1072">
            <v>195000000</v>
          </cell>
          <cell r="K1072">
            <v>195000000</v>
          </cell>
          <cell r="L1072">
            <v>195000000</v>
          </cell>
          <cell r="M1072">
            <v>195000000</v>
          </cell>
          <cell r="N1072">
            <v>0</v>
          </cell>
        </row>
        <row r="1073">
          <cell r="A1073" t="str">
            <v>2330712</v>
          </cell>
          <cell r="B1073" t="str">
            <v>Notes Payable-EUSHI Interco-Current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</row>
        <row r="1074">
          <cell r="A1074" t="str">
            <v>2330713</v>
          </cell>
          <cell r="B1074" t="str">
            <v>Notes Payable - Intercompany - Shared STD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</row>
        <row r="1075">
          <cell r="A1075" t="str">
            <v>2330714</v>
          </cell>
          <cell r="B1075" t="str">
            <v>Notes Payable - Intercompany - Shared LTD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</row>
        <row r="1076">
          <cell r="A1076" t="str">
            <v>2330720</v>
          </cell>
          <cell r="B1076" t="str">
            <v>Notes Payable-Intercompany - NonCurrent (RECON)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</row>
        <row r="1077">
          <cell r="A1077" t="str">
            <v>2330721</v>
          </cell>
          <cell r="B1077" t="str">
            <v>Notes Payable-Intercompany-NonCurrent (Posting)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</row>
        <row r="1078">
          <cell r="A1078" t="str">
            <v>2340700</v>
          </cell>
          <cell r="B1078" t="str">
            <v>Trade Payable-Intercompany (RECON)</v>
          </cell>
          <cell r="C1078">
            <v>5003284.5</v>
          </cell>
          <cell r="D1078">
            <v>2468511.71</v>
          </cell>
          <cell r="E1078">
            <v>9135074.5299999993</v>
          </cell>
          <cell r="F1078">
            <v>33318207.940000001</v>
          </cell>
          <cell r="G1078">
            <v>7803654.8700000001</v>
          </cell>
          <cell r="H1078">
            <v>4220708.05</v>
          </cell>
          <cell r="I1078">
            <v>5116654.6500000004</v>
          </cell>
          <cell r="J1078">
            <v>3783622.82</v>
          </cell>
          <cell r="K1078">
            <v>6744602.3200000003</v>
          </cell>
          <cell r="L1078">
            <v>5630330.9000000004</v>
          </cell>
          <cell r="M1078">
            <v>4270612.9800000004</v>
          </cell>
          <cell r="N1078">
            <v>4985281.6500000004</v>
          </cell>
        </row>
        <row r="1079">
          <cell r="A1079" t="str">
            <v>2340701</v>
          </cell>
          <cell r="B1079" t="str">
            <v>Trade Payable-Intercompany (Posting)</v>
          </cell>
          <cell r="C1079">
            <v>861254.87</v>
          </cell>
          <cell r="D1079">
            <v>839896.8</v>
          </cell>
          <cell r="E1079">
            <v>839896.8</v>
          </cell>
          <cell r="F1079">
            <v>854002.43</v>
          </cell>
          <cell r="G1079">
            <v>858910.97</v>
          </cell>
          <cell r="H1079">
            <v>852396.8</v>
          </cell>
          <cell r="I1079">
            <v>864896.8</v>
          </cell>
          <cell r="J1079">
            <v>897662.82</v>
          </cell>
          <cell r="K1079">
            <v>858293.85</v>
          </cell>
          <cell r="L1079">
            <v>858860.9</v>
          </cell>
          <cell r="M1079">
            <v>853198.68</v>
          </cell>
          <cell r="N1079">
            <v>857314.59</v>
          </cell>
        </row>
        <row r="1080">
          <cell r="A1080" t="str">
            <v>2340703</v>
          </cell>
          <cell r="B1080" t="str">
            <v>Trade Payable-Intercompany FASB52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</row>
        <row r="1081">
          <cell r="A1081" t="str">
            <v>2340710</v>
          </cell>
          <cell r="B1081" t="str">
            <v>Trade Payable-Emera Intercompany (RECON)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</row>
        <row r="1082">
          <cell r="A1082" t="str">
            <v>2340711</v>
          </cell>
          <cell r="B1082" t="str">
            <v>Trade Payable-Emera Intercompany (Posting)</v>
          </cell>
          <cell r="C1082">
            <v>11034902.939999999</v>
          </cell>
          <cell r="D1082">
            <v>6413399.3300000001</v>
          </cell>
          <cell r="E1082">
            <v>7274949.5599999996</v>
          </cell>
          <cell r="F1082">
            <v>4578230.68</v>
          </cell>
          <cell r="G1082">
            <v>5075394.01</v>
          </cell>
          <cell r="H1082">
            <v>7034693.1399999997</v>
          </cell>
          <cell r="I1082">
            <v>8988823.5</v>
          </cell>
          <cell r="J1082">
            <v>7548244.6399999997</v>
          </cell>
          <cell r="K1082">
            <v>5596255.9299999997</v>
          </cell>
          <cell r="L1082">
            <v>4417755.09</v>
          </cell>
          <cell r="M1082">
            <v>2561874.77</v>
          </cell>
          <cell r="N1082">
            <v>2809912.21</v>
          </cell>
        </row>
        <row r="1083">
          <cell r="A1083" t="str">
            <v>2340720</v>
          </cell>
          <cell r="B1083" t="str">
            <v>Trade Payable-Emera Interco on SAP E410 (RECON)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</row>
        <row r="1084">
          <cell r="A1084" t="str">
            <v>2340721</v>
          </cell>
          <cell r="B1084" t="str">
            <v>Trade Payable-Emera Interco on SAP E410 (Posting)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</row>
        <row r="1085">
          <cell r="A1085" t="str">
            <v>2340740</v>
          </cell>
          <cell r="B1085" t="str">
            <v>Interco Payable - CRM - TECO OneBill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</row>
        <row r="1086">
          <cell r="A1086" t="str">
            <v>2340741</v>
          </cell>
          <cell r="B1086" t="str">
            <v>Interco Payable - CRM - TEC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</row>
        <row r="1087">
          <cell r="A1087" t="str">
            <v>2340742</v>
          </cell>
          <cell r="B1087" t="str">
            <v>Interco Payable - CRM - PGS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</row>
        <row r="1088">
          <cell r="A1088" t="str">
            <v>2340743</v>
          </cell>
          <cell r="B1088" t="str">
            <v>Interco Payable - CRM - TPI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</row>
        <row r="1089">
          <cell r="A1089" t="str">
            <v>2340799</v>
          </cell>
          <cell r="B1089" t="str">
            <v>Trade Payable-Emera Interco Accruals/Reversals</v>
          </cell>
          <cell r="C1089">
            <v>455023.98</v>
          </cell>
          <cell r="D1089">
            <v>446364.15999999997</v>
          </cell>
          <cell r="E1089">
            <v>483702.07</v>
          </cell>
          <cell r="F1089">
            <v>485423.8</v>
          </cell>
          <cell r="G1089">
            <v>481212.94</v>
          </cell>
          <cell r="H1089">
            <v>624802.03</v>
          </cell>
          <cell r="I1089">
            <v>496770.14</v>
          </cell>
          <cell r="J1089">
            <v>483773.57</v>
          </cell>
          <cell r="K1089">
            <v>634811.91</v>
          </cell>
          <cell r="L1089">
            <v>431928.16</v>
          </cell>
          <cell r="M1089">
            <v>441118.78</v>
          </cell>
          <cell r="N1089">
            <v>964475.01</v>
          </cell>
        </row>
        <row r="1090">
          <cell r="A1090" t="str">
            <v>2350100</v>
          </cell>
          <cell r="B1090" t="str">
            <v>CIS Customer Deposits Short-term</v>
          </cell>
          <cell r="C1090">
            <v>116588139.98999999</v>
          </cell>
          <cell r="D1090">
            <v>118062442.48</v>
          </cell>
          <cell r="E1090">
            <v>119418997.5</v>
          </cell>
          <cell r="F1090">
            <v>120370885.06</v>
          </cell>
          <cell r="G1090">
            <v>121826567.34999999</v>
          </cell>
          <cell r="H1090">
            <v>122838705.41</v>
          </cell>
          <cell r="I1090">
            <v>123592240.5</v>
          </cell>
          <cell r="J1090">
            <v>124815484.29000001</v>
          </cell>
          <cell r="K1090">
            <v>118650839.42</v>
          </cell>
          <cell r="L1090">
            <v>118833528.97</v>
          </cell>
          <cell r="M1090">
            <v>120058043.37</v>
          </cell>
          <cell r="N1090">
            <v>120634376.44</v>
          </cell>
        </row>
        <row r="1091">
          <cell r="A1091" t="str">
            <v>2350110</v>
          </cell>
          <cell r="B1091" t="str">
            <v>Non-CIS Customer Deposits Short-term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</row>
        <row r="1092">
          <cell r="A1092" t="str">
            <v>2350200</v>
          </cell>
          <cell r="B1092" t="str">
            <v>CIS Customer Deposits Long- term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</row>
        <row r="1093">
          <cell r="A1093" t="str">
            <v>2350210</v>
          </cell>
          <cell r="B1093" t="str">
            <v>Non-CIS Customer Deposits Long-term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</row>
        <row r="1094">
          <cell r="A1094" t="str">
            <v>2360310</v>
          </cell>
          <cell r="B1094" t="str">
            <v>Income Tax Pay - Federal Current Year</v>
          </cell>
          <cell r="C1094">
            <v>-4043677.7</v>
          </cell>
          <cell r="D1094">
            <v>-440976.88</v>
          </cell>
          <cell r="E1094">
            <v>-6387507.6399999997</v>
          </cell>
          <cell r="F1094">
            <v>-12701990.390000001</v>
          </cell>
          <cell r="G1094">
            <v>1354436.03</v>
          </cell>
          <cell r="H1094">
            <v>-14052717.109999999</v>
          </cell>
          <cell r="I1094">
            <v>5360884.5</v>
          </cell>
          <cell r="J1094">
            <v>17882368.629999999</v>
          </cell>
          <cell r="K1094">
            <v>3269162.62</v>
          </cell>
          <cell r="L1094">
            <v>15748464.84</v>
          </cell>
          <cell r="M1094">
            <v>22049786.489999998</v>
          </cell>
          <cell r="N1094">
            <v>-2172927.27</v>
          </cell>
        </row>
        <row r="1095">
          <cell r="A1095" t="str">
            <v>2360311</v>
          </cell>
          <cell r="B1095" t="str">
            <v>Income Tax Pay - Federal Current Year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</row>
        <row r="1096">
          <cell r="A1096" t="str">
            <v>2360320</v>
          </cell>
          <cell r="B1096" t="str">
            <v>Income Tax Pay - Federal Prior Year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</row>
        <row r="1097">
          <cell r="A1097" t="str">
            <v>2360321</v>
          </cell>
          <cell r="B1097" t="str">
            <v>Income Tax Pay - Federal FIN48 - Non-Current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</row>
        <row r="1098">
          <cell r="A1098" t="str">
            <v>2360410</v>
          </cell>
          <cell r="B1098" t="str">
            <v>Income Tax Pay - State Current Year</v>
          </cell>
          <cell r="C1098">
            <v>-1621839</v>
          </cell>
          <cell r="D1098">
            <v>-964719.51</v>
          </cell>
          <cell r="E1098">
            <v>-2315579.56</v>
          </cell>
          <cell r="F1098">
            <v>-4506082.6900000004</v>
          </cell>
          <cell r="G1098">
            <v>-951733.93</v>
          </cell>
          <cell r="H1098">
            <v>-4516237.41</v>
          </cell>
          <cell r="I1098">
            <v>522845.83</v>
          </cell>
          <cell r="J1098">
            <v>3651793.21</v>
          </cell>
          <cell r="K1098">
            <v>832479.56</v>
          </cell>
          <cell r="L1098">
            <v>3949736.31</v>
          </cell>
          <cell r="M1098">
            <v>5356006.17</v>
          </cell>
          <cell r="N1098">
            <v>-644983.22</v>
          </cell>
        </row>
        <row r="1099">
          <cell r="A1099" t="str">
            <v>2360411</v>
          </cell>
          <cell r="B1099" t="str">
            <v>Income Tax Pay - State FIN48 - Current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</row>
        <row r="1100">
          <cell r="A1100" t="str">
            <v>2360420</v>
          </cell>
          <cell r="B1100" t="str">
            <v>Income Tax Pay - State Prior Year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</row>
        <row r="1101">
          <cell r="A1101" t="str">
            <v>2360421</v>
          </cell>
          <cell r="B1101" t="str">
            <v>Income Tax Pay - State FIN48 - Non-Current</v>
          </cell>
          <cell r="C1101">
            <v>-0.01</v>
          </cell>
          <cell r="D1101">
            <v>-0.01</v>
          </cell>
          <cell r="E1101">
            <v>-0.01</v>
          </cell>
          <cell r="F1101">
            <v>-0.01</v>
          </cell>
          <cell r="G1101">
            <v>-0.01</v>
          </cell>
          <cell r="H1101">
            <v>-0.01</v>
          </cell>
          <cell r="I1101">
            <v>-0.01</v>
          </cell>
          <cell r="J1101">
            <v>-0.01</v>
          </cell>
          <cell r="K1101">
            <v>-0.01</v>
          </cell>
          <cell r="L1101">
            <v>-0.01</v>
          </cell>
          <cell r="M1101">
            <v>-0.01</v>
          </cell>
          <cell r="N1101">
            <v>-0.01</v>
          </cell>
        </row>
        <row r="1102">
          <cell r="A1102" t="str">
            <v>2360500</v>
          </cell>
          <cell r="B1102" t="str">
            <v>Income Tax Pay - Foreign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</row>
        <row r="1103">
          <cell r="A1103" t="str">
            <v>2360511</v>
          </cell>
          <cell r="B1103" t="str">
            <v>Income Tax Pay - Foreign FIN48 - Current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</row>
        <row r="1104">
          <cell r="A1104" t="str">
            <v>2360521</v>
          </cell>
          <cell r="B1104" t="str">
            <v>Income Tax Pay - Foreign FIN48 - Non-Current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2360600</v>
          </cell>
          <cell r="B1105" t="str">
            <v>Taxes Payable - Unemployment - Federal</v>
          </cell>
          <cell r="C1105">
            <v>95343.26</v>
          </cell>
          <cell r="D1105">
            <v>106884.5</v>
          </cell>
          <cell r="E1105">
            <v>110798.12</v>
          </cell>
          <cell r="F1105">
            <v>5187.6400000000003</v>
          </cell>
          <cell r="G1105">
            <v>6427.01</v>
          </cell>
          <cell r="H1105">
            <v>3459.87</v>
          </cell>
          <cell r="I1105">
            <v>1213.5999999999999</v>
          </cell>
          <cell r="J1105">
            <v>2061.98</v>
          </cell>
          <cell r="K1105">
            <v>2890.23</v>
          </cell>
          <cell r="L1105">
            <v>1146.57</v>
          </cell>
          <cell r="M1105">
            <v>2200.85</v>
          </cell>
          <cell r="N1105">
            <v>3355.45</v>
          </cell>
        </row>
        <row r="1106">
          <cell r="A1106" t="str">
            <v>2360601</v>
          </cell>
          <cell r="B1106" t="str">
            <v>Taxes Payable - Unemployment - State</v>
          </cell>
          <cell r="C1106">
            <v>15240.63</v>
          </cell>
          <cell r="D1106">
            <v>17320.36</v>
          </cell>
          <cell r="E1106">
            <v>18214.830000000002</v>
          </cell>
          <cell r="F1106">
            <v>18393.810000000001</v>
          </cell>
          <cell r="G1106">
            <v>23947.65</v>
          </cell>
          <cell r="H1106">
            <v>24316.76</v>
          </cell>
          <cell r="I1106">
            <v>24629.48</v>
          </cell>
          <cell r="J1106">
            <v>-15269.71</v>
          </cell>
          <cell r="K1106">
            <v>-15959.22</v>
          </cell>
          <cell r="L1106">
            <v>-15707</v>
          </cell>
          <cell r="M1106">
            <v>-16422.86</v>
          </cell>
          <cell r="N1106">
            <v>-16325.16</v>
          </cell>
        </row>
        <row r="1107">
          <cell r="A1107" t="str">
            <v>2360602</v>
          </cell>
          <cell r="B1107" t="str">
            <v>Taxes Payable - Regulatory Assessment Fee</v>
          </cell>
          <cell r="C1107">
            <v>143792.49</v>
          </cell>
          <cell r="D1107">
            <v>271888.59999999998</v>
          </cell>
          <cell r="E1107">
            <v>396755.18</v>
          </cell>
          <cell r="F1107">
            <v>553104.67000000004</v>
          </cell>
          <cell r="G1107">
            <v>709647.84</v>
          </cell>
          <cell r="H1107">
            <v>873714.77</v>
          </cell>
          <cell r="I1107">
            <v>190197.58</v>
          </cell>
          <cell r="J1107">
            <v>385982.65</v>
          </cell>
          <cell r="K1107">
            <v>564684.15</v>
          </cell>
          <cell r="L1107">
            <v>758557.83</v>
          </cell>
          <cell r="M1107">
            <v>864054.7</v>
          </cell>
          <cell r="N1107">
            <v>999625.47</v>
          </cell>
        </row>
        <row r="1108">
          <cell r="A1108" t="str">
            <v>2360603</v>
          </cell>
          <cell r="B1108" t="str">
            <v>Taxes Payable - Gross Receipts Tax</v>
          </cell>
          <cell r="C1108">
            <v>5083567.6100000003</v>
          </cell>
          <cell r="D1108">
            <v>4519339.7300000004</v>
          </cell>
          <cell r="E1108">
            <v>4693489.9000000004</v>
          </cell>
          <cell r="F1108">
            <v>5570240.3399999999</v>
          </cell>
          <cell r="G1108">
            <v>5877160.2599999998</v>
          </cell>
          <cell r="H1108">
            <v>6427757.5999999996</v>
          </cell>
          <cell r="I1108">
            <v>7359871.3499999996</v>
          </cell>
          <cell r="J1108">
            <v>7396247.8600000003</v>
          </cell>
          <cell r="K1108">
            <v>7661994.2699999996</v>
          </cell>
          <cell r="L1108">
            <v>6410259.6900000004</v>
          </cell>
          <cell r="M1108">
            <v>5298329.9800000004</v>
          </cell>
          <cell r="N1108">
            <v>5098883.93</v>
          </cell>
        </row>
        <row r="1109">
          <cell r="A1109" t="str">
            <v>2360604</v>
          </cell>
          <cell r="B1109" t="str">
            <v>Taxes Payable - Property Tax</v>
          </cell>
          <cell r="C1109">
            <v>6715214.1399999997</v>
          </cell>
          <cell r="D1109">
            <v>13331214.140000001</v>
          </cell>
          <cell r="E1109">
            <v>19947214.140000001</v>
          </cell>
          <cell r="F1109">
            <v>26563214.140000001</v>
          </cell>
          <cell r="G1109">
            <v>33179214.140000001</v>
          </cell>
          <cell r="H1109">
            <v>39795214.140000001</v>
          </cell>
          <cell r="I1109">
            <v>46313547.950000003</v>
          </cell>
          <cell r="J1109">
            <v>52929547.950000003</v>
          </cell>
          <cell r="K1109">
            <v>59545547.950000003</v>
          </cell>
          <cell r="L1109">
            <v>66161547.950000003</v>
          </cell>
          <cell r="M1109">
            <v>-6482597.3899999997</v>
          </cell>
          <cell r="N1109">
            <v>0</v>
          </cell>
        </row>
        <row r="1110">
          <cell r="A1110" t="str">
            <v>2360605</v>
          </cell>
          <cell r="B1110" t="str">
            <v>Taxes Payable - Franchise Fees</v>
          </cell>
          <cell r="C1110">
            <v>4800547.08</v>
          </cell>
          <cell r="D1110">
            <v>4439701.5</v>
          </cell>
          <cell r="E1110">
            <v>4534747.5</v>
          </cell>
          <cell r="F1110">
            <v>5304635.8899999997</v>
          </cell>
          <cell r="G1110">
            <v>5579041.4100000001</v>
          </cell>
          <cell r="H1110">
            <v>5967442.6699999999</v>
          </cell>
          <cell r="I1110">
            <v>6872841.04</v>
          </cell>
          <cell r="J1110">
            <v>6834755.5199999996</v>
          </cell>
          <cell r="K1110">
            <v>7036407.6100000003</v>
          </cell>
          <cell r="L1110">
            <v>6025257.2699999996</v>
          </cell>
          <cell r="M1110">
            <v>5139706.6500000004</v>
          </cell>
          <cell r="N1110">
            <v>5063297.95</v>
          </cell>
        </row>
        <row r="1111">
          <cell r="A1111" t="str">
            <v>2360606</v>
          </cell>
          <cell r="B1111" t="str">
            <v>Taxes Payable - Federal Excise Tax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</row>
        <row r="1112">
          <cell r="A1112" t="str">
            <v>2360620</v>
          </cell>
          <cell r="B1112" t="str">
            <v>Taxes Payable - FICA Employr</v>
          </cell>
          <cell r="C1112">
            <v>-786690.76</v>
          </cell>
          <cell r="D1112">
            <v>-612977.55000000005</v>
          </cell>
          <cell r="E1112">
            <v>-2696432.91</v>
          </cell>
          <cell r="F1112">
            <v>-2523403</v>
          </cell>
          <cell r="G1112">
            <v>671128.7</v>
          </cell>
          <cell r="H1112">
            <v>1696501.76</v>
          </cell>
          <cell r="I1112">
            <v>1088930.57</v>
          </cell>
          <cell r="J1112">
            <v>1251903.27</v>
          </cell>
          <cell r="K1112">
            <v>1575956.27</v>
          </cell>
          <cell r="L1112">
            <v>1756131.27</v>
          </cell>
          <cell r="M1112">
            <v>2623753.13</v>
          </cell>
          <cell r="N1112">
            <v>2753632.28</v>
          </cell>
        </row>
        <row r="1113">
          <cell r="A1113" t="str">
            <v>2360621</v>
          </cell>
          <cell r="B1113" t="str">
            <v>Taxes Payable - State Workers Comp Employer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</row>
        <row r="1114">
          <cell r="A1114" t="str">
            <v>2360690</v>
          </cell>
          <cell r="B1114" t="str">
            <v>Taxes Payable - Stamp Tax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</row>
        <row r="1115">
          <cell r="A1115" t="str">
            <v>2360800</v>
          </cell>
          <cell r="B1115" t="str">
            <v>Taxes Payable - Other</v>
          </cell>
          <cell r="C1115">
            <v>135983.1</v>
          </cell>
          <cell r="D1115">
            <v>136873.42000000001</v>
          </cell>
          <cell r="E1115">
            <v>140253.16</v>
          </cell>
          <cell r="F1115">
            <v>144666.47</v>
          </cell>
          <cell r="G1115">
            <v>149443.54</v>
          </cell>
          <cell r="H1115">
            <v>154501.01999999999</v>
          </cell>
          <cell r="I1115">
            <v>159446.06</v>
          </cell>
          <cell r="J1115">
            <v>165826.66</v>
          </cell>
          <cell r="K1115">
            <v>170695.45</v>
          </cell>
          <cell r="L1115">
            <v>175206.49</v>
          </cell>
          <cell r="M1115">
            <v>182985.2</v>
          </cell>
          <cell r="N1115">
            <v>124071.3</v>
          </cell>
        </row>
        <row r="1116">
          <cell r="A1116" t="str">
            <v>2370110</v>
          </cell>
          <cell r="B1116" t="str">
            <v>Interest Payable - FIN48 - Current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</row>
        <row r="1117">
          <cell r="A1117" t="str">
            <v>2370210</v>
          </cell>
          <cell r="B1117" t="str">
            <v>Interest Payable - FIN48 - Non-Current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</row>
        <row r="1118">
          <cell r="A1118" t="str">
            <v>2370300</v>
          </cell>
          <cell r="B1118" t="str">
            <v>Interest Accrued on Customer Deposits</v>
          </cell>
          <cell r="C1118">
            <v>317472.46000000002</v>
          </cell>
          <cell r="D1118">
            <v>548595.48</v>
          </cell>
          <cell r="E1118">
            <v>777726.88</v>
          </cell>
          <cell r="F1118">
            <v>1003320.5</v>
          </cell>
          <cell r="G1118">
            <v>1225937.5</v>
          </cell>
          <cell r="H1118">
            <v>1446045.51</v>
          </cell>
          <cell r="I1118">
            <v>1652658.72</v>
          </cell>
          <cell r="J1118">
            <v>1869098.37</v>
          </cell>
          <cell r="K1118">
            <v>1965363.23</v>
          </cell>
          <cell r="L1118">
            <v>2159448.85</v>
          </cell>
          <cell r="M1118">
            <v>2354996.13</v>
          </cell>
          <cell r="N1118">
            <v>114196.26</v>
          </cell>
        </row>
        <row r="1119">
          <cell r="A1119" t="str">
            <v>2370350</v>
          </cell>
          <cell r="B1119" t="str">
            <v>Interest Accrued on Credit Facility</v>
          </cell>
          <cell r="C1119">
            <v>896339.98</v>
          </cell>
          <cell r="D1119">
            <v>728521.31</v>
          </cell>
          <cell r="E1119">
            <v>940571.64</v>
          </cell>
          <cell r="F1119">
            <v>900591.97</v>
          </cell>
          <cell r="G1119">
            <v>997766.32</v>
          </cell>
          <cell r="H1119">
            <v>753815.9</v>
          </cell>
          <cell r="I1119">
            <v>849152.62</v>
          </cell>
          <cell r="J1119">
            <v>769949.94</v>
          </cell>
          <cell r="K1119">
            <v>691565.5</v>
          </cell>
          <cell r="L1119">
            <v>623865.94999999995</v>
          </cell>
          <cell r="M1119">
            <v>633482.92000000004</v>
          </cell>
          <cell r="N1119">
            <v>-0.08</v>
          </cell>
        </row>
        <row r="1120">
          <cell r="A1120" t="str">
            <v>2370400</v>
          </cell>
          <cell r="B1120" t="str">
            <v>Interest Accrued Long Term Debt</v>
          </cell>
          <cell r="C1120">
            <v>28366145.66</v>
          </cell>
          <cell r="D1120">
            <v>41719270.659999996</v>
          </cell>
          <cell r="E1120">
            <v>43372395.659999996</v>
          </cell>
          <cell r="F1120">
            <v>56725520.659999996</v>
          </cell>
          <cell r="G1120">
            <v>42428645.659999996</v>
          </cell>
          <cell r="H1120">
            <v>28325520.66</v>
          </cell>
          <cell r="I1120">
            <v>28366145.66</v>
          </cell>
          <cell r="J1120">
            <v>41719270.659999996</v>
          </cell>
          <cell r="K1120">
            <v>43372395.659999996</v>
          </cell>
          <cell r="L1120">
            <v>56725520.659999996</v>
          </cell>
          <cell r="M1120">
            <v>42428645.659999996</v>
          </cell>
          <cell r="N1120">
            <v>28325520.66</v>
          </cell>
        </row>
        <row r="1121">
          <cell r="A1121" t="str">
            <v>2370410</v>
          </cell>
          <cell r="B1121" t="str">
            <v>Interest Accrued Term Loan Long-Term Debt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</row>
        <row r="1122">
          <cell r="A1122" t="str">
            <v>2370710</v>
          </cell>
          <cell r="B1122" t="str">
            <v>Interest Payable-Intercompany (RECON)</v>
          </cell>
          <cell r="C1122">
            <v>0</v>
          </cell>
          <cell r="D1122">
            <v>1877789.11</v>
          </cell>
          <cell r="E1122">
            <v>925197.33</v>
          </cell>
          <cell r="F1122">
            <v>1807453.71</v>
          </cell>
          <cell r="G1122">
            <v>1465058.16</v>
          </cell>
          <cell r="H1122">
            <v>904954.38</v>
          </cell>
          <cell r="I1122">
            <v>939161.28</v>
          </cell>
          <cell r="J1122">
            <v>943770.59</v>
          </cell>
          <cell r="K1122">
            <v>917915.38</v>
          </cell>
          <cell r="L1122">
            <v>950436.88</v>
          </cell>
          <cell r="M1122">
            <v>918723</v>
          </cell>
          <cell r="N1122">
            <v>584875.41</v>
          </cell>
        </row>
        <row r="1123">
          <cell r="A1123" t="str">
            <v>2370711</v>
          </cell>
          <cell r="B1123" t="str">
            <v>Interest Payable-Intercompany (Posting)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</row>
        <row r="1124">
          <cell r="A1124" t="str">
            <v>2370713</v>
          </cell>
          <cell r="B1124" t="str">
            <v>Interest Payable- Intercompany - Shared STD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</row>
        <row r="1125">
          <cell r="A1125" t="str">
            <v>2370714</v>
          </cell>
          <cell r="B1125" t="str">
            <v>Interest Payable- Intercompany - Shared LTD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</row>
        <row r="1126">
          <cell r="A1126" t="str">
            <v>2370800</v>
          </cell>
          <cell r="B1126" t="str">
            <v>Interest Accrued Miscellaneous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</row>
        <row r="1127">
          <cell r="A1127" t="str">
            <v>2380000</v>
          </cell>
          <cell r="B1127" t="str">
            <v>Dividends Declared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</row>
        <row r="1128">
          <cell r="A1128" t="str">
            <v>2380720</v>
          </cell>
          <cell r="B1128" t="str">
            <v>Dividend Payable-Intercompany (RECON)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169965146</v>
          </cell>
          <cell r="N1128">
            <v>0</v>
          </cell>
        </row>
        <row r="1129">
          <cell r="A1129" t="str">
            <v>2380721</v>
          </cell>
          <cell r="B1129" t="str">
            <v>Dividend Payable-Intercompany (Posting)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</row>
        <row r="1130">
          <cell r="A1130" t="str">
            <v>2410000</v>
          </cell>
          <cell r="B1130" t="str">
            <v>Taxes Payable - Sales Use Tax (CIS)</v>
          </cell>
          <cell r="C1130">
            <v>159417.9</v>
          </cell>
          <cell r="D1130">
            <v>475925.53</v>
          </cell>
          <cell r="E1130">
            <v>847333.82</v>
          </cell>
          <cell r="F1130">
            <v>1295982.46</v>
          </cell>
          <cell r="G1130">
            <v>1422344.24</v>
          </cell>
          <cell r="H1130">
            <v>1711612.36</v>
          </cell>
          <cell r="I1130">
            <v>2108041.58</v>
          </cell>
          <cell r="J1130">
            <v>2212938.09</v>
          </cell>
          <cell r="K1130">
            <v>2331416.5299999998</v>
          </cell>
          <cell r="L1130">
            <v>1853349.43</v>
          </cell>
          <cell r="M1130">
            <v>1950337.84</v>
          </cell>
          <cell r="N1130">
            <v>757624.99</v>
          </cell>
        </row>
        <row r="1131">
          <cell r="A1131" t="str">
            <v>2410005</v>
          </cell>
          <cell r="B1131" t="str">
            <v>Taxes Payable - Sales Surtax (CIS)</v>
          </cell>
          <cell r="C1131">
            <v>517229.81</v>
          </cell>
          <cell r="D1131">
            <v>504470.23</v>
          </cell>
          <cell r="E1131">
            <v>529844.69999999995</v>
          </cell>
          <cell r="F1131">
            <v>584253.14</v>
          </cell>
          <cell r="G1131">
            <v>604490.46</v>
          </cell>
          <cell r="H1131">
            <v>637347.19999999995</v>
          </cell>
          <cell r="I1131">
            <v>678115.64</v>
          </cell>
          <cell r="J1131">
            <v>685518.77</v>
          </cell>
          <cell r="K1131">
            <v>699650.21</v>
          </cell>
          <cell r="L1131">
            <v>639932.41</v>
          </cell>
          <cell r="M1131">
            <v>623907.66</v>
          </cell>
          <cell r="N1131">
            <v>528869.61</v>
          </cell>
        </row>
        <row r="1132">
          <cell r="A1132" t="str">
            <v>2410019</v>
          </cell>
          <cell r="B1132" t="str">
            <v>AP - VAT Liability - Translation Gain/Loss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</row>
        <row r="1133">
          <cell r="A1133" t="str">
            <v>2410020</v>
          </cell>
          <cell r="B1133" t="str">
            <v>Taxes Payable - VAT Liability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</row>
        <row r="1134">
          <cell r="A1134" t="str">
            <v>2410021</v>
          </cell>
          <cell r="B1134" t="str">
            <v>Taxes Payable - VAT Special Invoices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</row>
        <row r="1135">
          <cell r="A1135" t="str">
            <v>2410022</v>
          </cell>
          <cell r="B1135" t="str">
            <v>AP - VAT Special Invoices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</row>
        <row r="1136">
          <cell r="A1136" t="str">
            <v>2410023</v>
          </cell>
          <cell r="B1136" t="str">
            <v>AP - VAT Special Invoices - Translation Gain/Loss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</row>
        <row r="1137">
          <cell r="A1137" t="str">
            <v>2410030</v>
          </cell>
          <cell r="B1137" t="str">
            <v>AP - Withholding Taxes Local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</row>
        <row r="1138">
          <cell r="A1138" t="str">
            <v>2410040</v>
          </cell>
          <cell r="B1138" t="str">
            <v>AP - Withholding Taxes Foreign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</row>
        <row r="1139">
          <cell r="A1139" t="str">
            <v>2410300</v>
          </cell>
          <cell r="B1139" t="str">
            <v>Taxes Payable - Sales and Use Tax (AP)</v>
          </cell>
          <cell r="C1139">
            <v>503719.38</v>
          </cell>
          <cell r="D1139">
            <v>2156740.08</v>
          </cell>
          <cell r="E1139">
            <v>1091496.57</v>
          </cell>
          <cell r="F1139">
            <v>1330159.32</v>
          </cell>
          <cell r="G1139">
            <v>1297727.8</v>
          </cell>
          <cell r="H1139">
            <v>1133961.82</v>
          </cell>
          <cell r="I1139">
            <v>1152965.28</v>
          </cell>
          <cell r="J1139">
            <v>1430535.09</v>
          </cell>
          <cell r="K1139">
            <v>1353604.63</v>
          </cell>
          <cell r="L1139">
            <v>878533.73</v>
          </cell>
          <cell r="M1139">
            <v>-220094.17</v>
          </cell>
          <cell r="N1139">
            <v>2315599.6800000002</v>
          </cell>
        </row>
        <row r="1140">
          <cell r="A1140" t="str">
            <v>2410305</v>
          </cell>
          <cell r="B1140" t="str">
            <v>Taxes Payable - Sales Surtax (AP)</v>
          </cell>
          <cell r="C1140">
            <v>166079.35</v>
          </cell>
          <cell r="D1140">
            <v>129373.78</v>
          </cell>
          <cell r="E1140">
            <v>212190.65</v>
          </cell>
          <cell r="F1140">
            <v>194622.05</v>
          </cell>
          <cell r="G1140">
            <v>191700.23</v>
          </cell>
          <cell r="H1140">
            <v>173929.57</v>
          </cell>
          <cell r="I1140">
            <v>207274.5</v>
          </cell>
          <cell r="J1140">
            <v>251271.37</v>
          </cell>
          <cell r="K1140">
            <v>221844.38</v>
          </cell>
          <cell r="L1140">
            <v>175930.61</v>
          </cell>
          <cell r="M1140">
            <v>148738.82</v>
          </cell>
          <cell r="N1140">
            <v>103047.94</v>
          </cell>
        </row>
        <row r="1141">
          <cell r="A1141" t="str">
            <v>2410310</v>
          </cell>
          <cell r="B1141" t="str">
            <v>Taxes Payable - Utility Tax</v>
          </cell>
          <cell r="C1141">
            <v>5537744.8200000003</v>
          </cell>
          <cell r="D1141">
            <v>4997065.4800000004</v>
          </cell>
          <cell r="E1141">
            <v>5121139.8499999996</v>
          </cell>
          <cell r="F1141">
            <v>6032054.1200000001</v>
          </cell>
          <cell r="G1141">
            <v>6317350.96</v>
          </cell>
          <cell r="H1141">
            <v>6906217.8300000001</v>
          </cell>
          <cell r="I1141">
            <v>7895723.7199999997</v>
          </cell>
          <cell r="J1141">
            <v>7889656.46</v>
          </cell>
          <cell r="K1141">
            <v>8117604.1299999999</v>
          </cell>
          <cell r="L1141">
            <v>6834089.3700000001</v>
          </cell>
          <cell r="M1141">
            <v>5739308.9199999999</v>
          </cell>
          <cell r="N1141">
            <v>5517861.4900000002</v>
          </cell>
        </row>
        <row r="1142">
          <cell r="A1142" t="str">
            <v>2410320</v>
          </cell>
          <cell r="B1142" t="str">
            <v>Taxes Payable - FICA</v>
          </cell>
          <cell r="C1142">
            <v>-692102.27</v>
          </cell>
          <cell r="D1142">
            <v>-692356.06</v>
          </cell>
          <cell r="E1142">
            <v>-690767.62</v>
          </cell>
          <cell r="F1142">
            <v>-692305.48</v>
          </cell>
          <cell r="G1142">
            <v>-27617.64</v>
          </cell>
          <cell r="H1142">
            <v>740870.42</v>
          </cell>
          <cell r="I1142">
            <v>-37704.39</v>
          </cell>
          <cell r="J1142">
            <v>-38827.980000000003</v>
          </cell>
          <cell r="K1142">
            <v>-38827.980000000003</v>
          </cell>
          <cell r="L1142">
            <v>-38827.980000000003</v>
          </cell>
          <cell r="M1142">
            <v>654003.73</v>
          </cell>
          <cell r="N1142">
            <v>600604.75</v>
          </cell>
        </row>
        <row r="1143">
          <cell r="A1143" t="str">
            <v>2410321</v>
          </cell>
          <cell r="B1143" t="str">
            <v>Taxes Payable - State Workers Comp Employee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</row>
        <row r="1144">
          <cell r="A1144" t="str">
            <v>2410330</v>
          </cell>
          <cell r="B1144" t="str">
            <v>Taxes Payable - FIT Withholding</v>
          </cell>
          <cell r="C1144">
            <v>-1235258.05</v>
          </cell>
          <cell r="D1144">
            <v>-1235656.5900000001</v>
          </cell>
          <cell r="E1144">
            <v>-1220779.51</v>
          </cell>
          <cell r="F1144">
            <v>-1237398.81</v>
          </cell>
          <cell r="G1144">
            <v>-26215.91</v>
          </cell>
          <cell r="H1144">
            <v>1175159.1100000001</v>
          </cell>
          <cell r="I1144">
            <v>-70601.740000000005</v>
          </cell>
          <cell r="J1144">
            <v>-74887.839999999997</v>
          </cell>
          <cell r="K1144">
            <v>-74887.839999999997</v>
          </cell>
          <cell r="L1144">
            <v>-74502.73</v>
          </cell>
          <cell r="M1144">
            <v>1158389.46</v>
          </cell>
          <cell r="N1144">
            <v>1092727.3899999999</v>
          </cell>
        </row>
        <row r="1145">
          <cell r="A1145" t="str">
            <v>2410430</v>
          </cell>
          <cell r="B1145" t="str">
            <v>Taxes Payable - SIT Withholding</v>
          </cell>
          <cell r="C1145">
            <v>4464.42</v>
          </cell>
          <cell r="D1145">
            <v>1047.42</v>
          </cell>
          <cell r="E1145">
            <v>10507.45</v>
          </cell>
          <cell r="F1145">
            <v>12812.91</v>
          </cell>
          <cell r="G1145">
            <v>14930.95</v>
          </cell>
          <cell r="H1145">
            <v>17978.490000000002</v>
          </cell>
          <cell r="I1145">
            <v>19974.23</v>
          </cell>
          <cell r="J1145">
            <v>22203.93</v>
          </cell>
          <cell r="K1145">
            <v>24284.02</v>
          </cell>
          <cell r="L1145">
            <v>26279.759999999998</v>
          </cell>
          <cell r="M1145">
            <v>29573.87</v>
          </cell>
          <cell r="N1145">
            <v>31720.04</v>
          </cell>
        </row>
        <row r="1146">
          <cell r="A1146" t="str">
            <v>2410603</v>
          </cell>
          <cell r="B1146" t="str">
            <v>Taxes Payable  Gross Receipts (AP)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</row>
        <row r="1147">
          <cell r="A1147" t="str">
            <v>2410605</v>
          </cell>
          <cell r="B1147" t="str">
            <v>Taxes Payable  Franchise Fees (AP)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</row>
        <row r="1148">
          <cell r="A1148" t="str">
            <v>2420100</v>
          </cell>
          <cell r="B1148" t="str">
            <v>Pension Liability - Current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</row>
        <row r="1149">
          <cell r="A1149" t="str">
            <v>2420101</v>
          </cell>
          <cell r="B1149" t="str">
            <v>Pension Liability FAS158 - Current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</row>
        <row r="1150">
          <cell r="A1150" t="str">
            <v>2420110</v>
          </cell>
          <cell r="B1150" t="str">
            <v>SERP Liability - Current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</row>
        <row r="1151">
          <cell r="A1151" t="str">
            <v>2420111</v>
          </cell>
          <cell r="B1151" t="str">
            <v>SERP Liability FAS158 - Current</v>
          </cell>
          <cell r="C1151">
            <v>4346287.43</v>
          </cell>
          <cell r="D1151">
            <v>4346287.43</v>
          </cell>
          <cell r="E1151">
            <v>4346287.43</v>
          </cell>
          <cell r="F1151">
            <v>4346287.43</v>
          </cell>
          <cell r="G1151">
            <v>4346287.43</v>
          </cell>
          <cell r="H1151">
            <v>4346287.43</v>
          </cell>
          <cell r="I1151">
            <v>4346287.43</v>
          </cell>
          <cell r="J1151">
            <v>4346287.43</v>
          </cell>
          <cell r="K1151">
            <v>0</v>
          </cell>
          <cell r="L1151">
            <v>0</v>
          </cell>
          <cell r="M1151">
            <v>0</v>
          </cell>
          <cell r="N1151">
            <v>267972</v>
          </cell>
        </row>
        <row r="1152">
          <cell r="A1152" t="str">
            <v>2420121</v>
          </cell>
          <cell r="B1152" t="str">
            <v>Resotration Benefit Plan Liability FAS158 - Current</v>
          </cell>
          <cell r="C1152">
            <v>1865188.5</v>
          </cell>
          <cell r="D1152">
            <v>1865188.5</v>
          </cell>
          <cell r="E1152">
            <v>1865188.5</v>
          </cell>
          <cell r="F1152">
            <v>1865188.5</v>
          </cell>
          <cell r="G1152">
            <v>1865188.5</v>
          </cell>
          <cell r="H1152">
            <v>-0.77</v>
          </cell>
          <cell r="I1152">
            <v>-0.77</v>
          </cell>
          <cell r="J1152">
            <v>-0.77</v>
          </cell>
          <cell r="K1152">
            <v>-0.77</v>
          </cell>
          <cell r="L1152">
            <v>-0.77</v>
          </cell>
          <cell r="M1152">
            <v>-0.77</v>
          </cell>
          <cell r="N1152">
            <v>-0.77</v>
          </cell>
        </row>
        <row r="1153">
          <cell r="A1153" t="str">
            <v>2420131</v>
          </cell>
          <cell r="B1153" t="str">
            <v>FAS106 Liability FAS158 - Current</v>
          </cell>
          <cell r="C1153">
            <v>10697051</v>
          </cell>
          <cell r="D1153">
            <v>10697051</v>
          </cell>
          <cell r="E1153">
            <v>10697051</v>
          </cell>
          <cell r="F1153">
            <v>10697051</v>
          </cell>
          <cell r="G1153">
            <v>10697051</v>
          </cell>
          <cell r="H1153">
            <v>10697051</v>
          </cell>
          <cell r="I1153">
            <v>10697051</v>
          </cell>
          <cell r="J1153">
            <v>10697051</v>
          </cell>
          <cell r="K1153">
            <v>10697051</v>
          </cell>
          <cell r="L1153">
            <v>10697051</v>
          </cell>
          <cell r="M1153">
            <v>10697051</v>
          </cell>
          <cell r="N1153">
            <v>9910129</v>
          </cell>
        </row>
        <row r="1154">
          <cell r="A1154" t="str">
            <v>2420140</v>
          </cell>
          <cell r="B1154" t="str">
            <v>Misc Accru Liab-System Balancing Account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</row>
        <row r="1155">
          <cell r="A1155" t="str">
            <v>2420150</v>
          </cell>
          <cell r="B1155" t="str">
            <v>Accrued ROW Amortization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</row>
        <row r="1156">
          <cell r="A1156" t="str">
            <v>2420170</v>
          </cell>
          <cell r="B1156" t="str">
            <v>Misc Accrued Liab - Regulatory Related Current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</row>
        <row r="1157">
          <cell r="A1157" t="str">
            <v>2420190</v>
          </cell>
          <cell r="B1157" t="str">
            <v>Misc Accru Liab-Assets Held for Sale - Current</v>
          </cell>
          <cell r="C1157">
            <v>0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</row>
        <row r="1158">
          <cell r="A1158" t="str">
            <v>2420191</v>
          </cell>
          <cell r="B1158" t="str">
            <v>Long-Term Incentive - Current</v>
          </cell>
          <cell r="C1158">
            <v>6021504.8499999996</v>
          </cell>
          <cell r="D1158">
            <v>6021504.8499999996</v>
          </cell>
          <cell r="E1158">
            <v>3722440.71</v>
          </cell>
          <cell r="F1158">
            <v>3722440.71</v>
          </cell>
          <cell r="G1158">
            <v>3722440.71</v>
          </cell>
          <cell r="H1158">
            <v>4583019.3600000003</v>
          </cell>
          <cell r="I1158">
            <v>4583019.3600000003</v>
          </cell>
          <cell r="J1158">
            <v>4583019.3600000003</v>
          </cell>
          <cell r="K1158">
            <v>4576068.32</v>
          </cell>
          <cell r="L1158">
            <v>4576068.32</v>
          </cell>
          <cell r="M1158">
            <v>4576068.32</v>
          </cell>
          <cell r="N1158">
            <v>4665432.38</v>
          </cell>
        </row>
        <row r="1159">
          <cell r="A1159" t="str">
            <v>2420192</v>
          </cell>
          <cell r="B1159" t="str">
            <v>Deferred Compensation - Current</v>
          </cell>
          <cell r="C1159">
            <v>1999378.92</v>
          </cell>
          <cell r="D1159">
            <v>1999378.92</v>
          </cell>
          <cell r="E1159">
            <v>2236819.83</v>
          </cell>
          <cell r="F1159">
            <v>2236819.83</v>
          </cell>
          <cell r="G1159">
            <v>2236819.83</v>
          </cell>
          <cell r="H1159">
            <v>2553997.69</v>
          </cell>
          <cell r="I1159">
            <v>2363174.5099999998</v>
          </cell>
          <cell r="J1159">
            <v>2363174.5099999998</v>
          </cell>
          <cell r="K1159">
            <v>2202238.88</v>
          </cell>
          <cell r="L1159">
            <v>2202238.88</v>
          </cell>
          <cell r="M1159">
            <v>2202238.88</v>
          </cell>
          <cell r="N1159">
            <v>2174415.91</v>
          </cell>
        </row>
        <row r="1160">
          <cell r="A1160" t="str">
            <v>2420199</v>
          </cell>
          <cell r="B1160" t="str">
            <v>Current Miscellaneous Liabilities</v>
          </cell>
          <cell r="C1160">
            <v>0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  <cell r="H1160">
            <v>1165817.58</v>
          </cell>
          <cell r="I1160">
            <v>1031597.79</v>
          </cell>
          <cell r="J1160">
            <v>905956.78</v>
          </cell>
          <cell r="K1160">
            <v>905956.78</v>
          </cell>
          <cell r="L1160">
            <v>645947.18000000005</v>
          </cell>
          <cell r="M1160">
            <v>511752.43</v>
          </cell>
          <cell r="N1160">
            <v>511752.43</v>
          </cell>
        </row>
        <row r="1161">
          <cell r="A1161" t="str">
            <v>2420290</v>
          </cell>
          <cell r="B1161" t="str">
            <v>Misc Accru Liab - Assets Held for Sale - Non-Current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</row>
        <row r="1162">
          <cell r="A1162" t="str">
            <v>2420300</v>
          </cell>
          <cell r="B1162" t="str">
            <v>Misc Accru Liab-Vacation Liability</v>
          </cell>
          <cell r="C1162">
            <v>21348169.219999999</v>
          </cell>
          <cell r="D1162">
            <v>21441957.530000001</v>
          </cell>
          <cell r="E1162">
            <v>21522016.149999999</v>
          </cell>
          <cell r="F1162">
            <v>21600255.66</v>
          </cell>
          <cell r="G1162">
            <v>21654879</v>
          </cell>
          <cell r="H1162">
            <v>21730647.559999999</v>
          </cell>
          <cell r="I1162">
            <v>21741291.629999999</v>
          </cell>
          <cell r="J1162">
            <v>21826835.32</v>
          </cell>
          <cell r="K1162">
            <v>21872136.989999998</v>
          </cell>
          <cell r="L1162">
            <v>21933317.02</v>
          </cell>
          <cell r="M1162">
            <v>21985389.399999999</v>
          </cell>
          <cell r="N1162">
            <v>22547117.07</v>
          </cell>
        </row>
        <row r="1163">
          <cell r="A1163" t="str">
            <v>2420310</v>
          </cell>
          <cell r="B1163" t="str">
            <v>Misc Accru Liab-Cashier Over/Short</v>
          </cell>
          <cell r="C1163">
            <v>-30075.63</v>
          </cell>
          <cell r="D1163">
            <v>-34021.14</v>
          </cell>
          <cell r="E1163">
            <v>-38359.050000000003</v>
          </cell>
          <cell r="F1163">
            <v>-39282.07</v>
          </cell>
          <cell r="G1163">
            <v>-40638.21</v>
          </cell>
          <cell r="H1163">
            <v>-42783.05</v>
          </cell>
          <cell r="I1163">
            <v>-43351.21</v>
          </cell>
          <cell r="J1163">
            <v>-44254.71</v>
          </cell>
          <cell r="K1163">
            <v>-41074.57</v>
          </cell>
          <cell r="L1163">
            <v>-53995.51</v>
          </cell>
          <cell r="M1163">
            <v>-70019.899999999994</v>
          </cell>
          <cell r="N1163">
            <v>-99536.44</v>
          </cell>
        </row>
        <row r="1164">
          <cell r="A1164" t="str">
            <v>2420320</v>
          </cell>
          <cell r="B1164" t="str">
            <v>Misc Accru Liab-Unclaimed Funds</v>
          </cell>
          <cell r="C1164">
            <v>-121.47</v>
          </cell>
          <cell r="D1164">
            <v>-121.47</v>
          </cell>
          <cell r="E1164">
            <v>-121.47</v>
          </cell>
          <cell r="F1164">
            <v>-121.47</v>
          </cell>
          <cell r="G1164">
            <v>-121.47</v>
          </cell>
          <cell r="H1164">
            <v>-121.47</v>
          </cell>
          <cell r="I1164">
            <v>-121.47</v>
          </cell>
          <cell r="J1164">
            <v>-121.47</v>
          </cell>
          <cell r="K1164">
            <v>-121.47</v>
          </cell>
          <cell r="L1164">
            <v>-121.47</v>
          </cell>
          <cell r="M1164">
            <v>-121.47</v>
          </cell>
          <cell r="N1164">
            <v>-121.47</v>
          </cell>
        </row>
        <row r="1165">
          <cell r="A1165" t="str">
            <v>2420321</v>
          </cell>
          <cell r="B1165" t="str">
            <v>Misc Accru Liab-PGS MGP Environmental Liability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</row>
        <row r="1166">
          <cell r="A1166" t="str">
            <v>2420340</v>
          </cell>
          <cell r="B1166" t="str">
            <v>Misc Accru Liab-Provision for Revenue Stipulation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</row>
        <row r="1167">
          <cell r="A1167" t="str">
            <v>2420800</v>
          </cell>
          <cell r="B1167" t="str">
            <v>Misc Accru Liab-Miscellaneous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</row>
        <row r="1168">
          <cell r="A1168" t="str">
            <v>2430100</v>
          </cell>
          <cell r="B1168" t="str">
            <v>Short-term Lease Liability - Operating Lease</v>
          </cell>
          <cell r="C1168">
            <v>1815640.33</v>
          </cell>
          <cell r="D1168">
            <v>1815640.33</v>
          </cell>
          <cell r="E1168">
            <v>1835930.01</v>
          </cell>
          <cell r="F1168">
            <v>1835930.01</v>
          </cell>
          <cell r="G1168">
            <v>1835930.01</v>
          </cell>
          <cell r="H1168">
            <v>1856418.12</v>
          </cell>
          <cell r="I1168">
            <v>1856418.12</v>
          </cell>
          <cell r="J1168">
            <v>1856418.12</v>
          </cell>
          <cell r="K1168">
            <v>1877152.63</v>
          </cell>
          <cell r="L1168">
            <v>1877152.63</v>
          </cell>
          <cell r="M1168">
            <v>1877152.63</v>
          </cell>
          <cell r="N1168">
            <v>1898090.03</v>
          </cell>
        </row>
        <row r="1169">
          <cell r="A1169" t="str">
            <v>2430101</v>
          </cell>
          <cell r="B1169" t="str">
            <v>Short-term Lease Liability - Financing Lease</v>
          </cell>
          <cell r="C1169">
            <v>301091.8</v>
          </cell>
          <cell r="D1169">
            <v>301091.8</v>
          </cell>
          <cell r="E1169">
            <v>492837.48</v>
          </cell>
          <cell r="F1169">
            <v>492837.48</v>
          </cell>
          <cell r="G1169">
            <v>492837.48</v>
          </cell>
          <cell r="H1169">
            <v>498590.58</v>
          </cell>
          <cell r="I1169">
            <v>498590.58</v>
          </cell>
          <cell r="J1169">
            <v>498590.58</v>
          </cell>
          <cell r="K1169">
            <v>504196.17</v>
          </cell>
          <cell r="L1169">
            <v>504196.17</v>
          </cell>
          <cell r="M1169">
            <v>504196.17</v>
          </cell>
          <cell r="N1169">
            <v>510193.34</v>
          </cell>
        </row>
        <row r="1170">
          <cell r="A1170" t="str">
            <v>2450100</v>
          </cell>
          <cell r="B1170" t="str">
            <v>Current Derivative Liability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</row>
        <row r="1171">
          <cell r="A1171" t="str">
            <v>2450120</v>
          </cell>
          <cell r="B1171" t="str">
            <v>Current Derivative Liability - Collateral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</row>
        <row r="1172">
          <cell r="A1172" t="str">
            <v>2450200</v>
          </cell>
          <cell r="B1172" t="str">
            <v>Long-Term Derivative Liability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</row>
        <row r="1173">
          <cell r="A1173" t="str">
            <v>2450700</v>
          </cell>
          <cell r="B1173" t="str">
            <v>Current Derivative Liab-Intercompany</v>
          </cell>
          <cell r="C1173">
            <v>3080248.11</v>
          </cell>
          <cell r="D1173">
            <v>2972674.16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</row>
        <row r="1174">
          <cell r="A1174" t="str">
            <v>2450720</v>
          </cell>
          <cell r="B1174" t="str">
            <v>Non-Current Derivative Liab-Intercompany</v>
          </cell>
          <cell r="C1174">
            <v>0</v>
          </cell>
          <cell r="D1174">
            <v>0</v>
          </cell>
          <cell r="E1174">
            <v>1079010.74</v>
          </cell>
          <cell r="F1174">
            <v>95153.88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</row>
        <row r="1175">
          <cell r="A1175" t="str">
            <v>2520000</v>
          </cell>
          <cell r="B1175" t="str">
            <v>Customer Advances for Construction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</row>
        <row r="1176">
          <cell r="A1176" t="str">
            <v>2530110</v>
          </cell>
          <cell r="B1176" t="str">
            <v>Oth Defd CR-Penalty Liability-FIN 48 - Current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</row>
        <row r="1177">
          <cell r="A1177" t="str">
            <v>2530120</v>
          </cell>
          <cell r="B1177" t="str">
            <v>Deferred Revenue -Contract Liability - Current</v>
          </cell>
          <cell r="C1177">
            <v>1748625.79</v>
          </cell>
          <cell r="D1177">
            <v>1589612.6</v>
          </cell>
          <cell r="E1177">
            <v>1430349.41</v>
          </cell>
          <cell r="F1177">
            <v>1271086.22</v>
          </cell>
          <cell r="G1177">
            <v>1111823.03</v>
          </cell>
          <cell r="H1177">
            <v>952559.84</v>
          </cell>
          <cell r="I1177">
            <v>793296.65</v>
          </cell>
          <cell r="J1177">
            <v>634033.46</v>
          </cell>
          <cell r="K1177">
            <v>474770.27</v>
          </cell>
          <cell r="L1177">
            <v>315507.08</v>
          </cell>
          <cell r="M1177">
            <v>156243.89000000001</v>
          </cell>
          <cell r="N1177">
            <v>-3019.3</v>
          </cell>
        </row>
        <row r="1178">
          <cell r="A1178" t="str">
            <v>2530130</v>
          </cell>
          <cell r="B1178" t="str">
            <v>Contract Retentions - Current (Posting)</v>
          </cell>
          <cell r="C1178">
            <v>8249068.2599999998</v>
          </cell>
          <cell r="D1178">
            <v>9491399.6600000001</v>
          </cell>
          <cell r="E1178">
            <v>8677482.4499999993</v>
          </cell>
          <cell r="F1178">
            <v>18060946.199999999</v>
          </cell>
          <cell r="G1178">
            <v>10369848.24</v>
          </cell>
          <cell r="H1178">
            <v>12356203.82</v>
          </cell>
          <cell r="I1178">
            <v>24549061.539999999</v>
          </cell>
          <cell r="J1178">
            <v>16964783.739999998</v>
          </cell>
          <cell r="K1178">
            <v>19004646.43</v>
          </cell>
          <cell r="L1178">
            <v>20127594.109999999</v>
          </cell>
          <cell r="M1178">
            <v>21709785.100000001</v>
          </cell>
          <cell r="N1178">
            <v>23379199.260000002</v>
          </cell>
        </row>
        <row r="1179">
          <cell r="A1179" t="str">
            <v>2530210</v>
          </cell>
          <cell r="B1179" t="str">
            <v>Oth Defd CR-Penalty Liability-FIN 48 - Non-Current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</row>
        <row r="1180">
          <cell r="A1180" t="str">
            <v>2530299</v>
          </cell>
          <cell r="B1180" t="str">
            <v>Oth Defd CR-Contract Retentions (RECON)</v>
          </cell>
          <cell r="C1180">
            <v>308835.57</v>
          </cell>
          <cell r="D1180">
            <v>308835.57</v>
          </cell>
          <cell r="E1180">
            <v>25669.46</v>
          </cell>
          <cell r="F1180">
            <v>12244</v>
          </cell>
          <cell r="G1180">
            <v>11403.19</v>
          </cell>
          <cell r="H1180">
            <v>11403.19</v>
          </cell>
          <cell r="I1180">
            <v>67929.58</v>
          </cell>
          <cell r="J1180">
            <v>119443.41</v>
          </cell>
          <cell r="K1180">
            <v>499026.3</v>
          </cell>
          <cell r="L1180">
            <v>557053.53</v>
          </cell>
          <cell r="M1180">
            <v>553830.52</v>
          </cell>
          <cell r="N1180">
            <v>1005370.54</v>
          </cell>
        </row>
        <row r="1181">
          <cell r="A1181" t="str">
            <v>2530300</v>
          </cell>
          <cell r="B1181" t="str">
            <v>Oth Defd CR-Contract Retentions (Posting)</v>
          </cell>
          <cell r="C1181">
            <v>-308835.57</v>
          </cell>
          <cell r="D1181">
            <v>-308835.57</v>
          </cell>
          <cell r="E1181">
            <v>-25669.46</v>
          </cell>
          <cell r="F1181">
            <v>-12244</v>
          </cell>
          <cell r="G1181">
            <v>-11403.19</v>
          </cell>
          <cell r="H1181">
            <v>-11403.19</v>
          </cell>
          <cell r="I1181">
            <v>-67929.58</v>
          </cell>
          <cell r="J1181">
            <v>-119443.41</v>
          </cell>
          <cell r="K1181">
            <v>-499026.3</v>
          </cell>
          <cell r="L1181">
            <v>-557053.53</v>
          </cell>
          <cell r="M1181">
            <v>-555376.52</v>
          </cell>
          <cell r="N1181">
            <v>-1005370.54</v>
          </cell>
        </row>
        <row r="1182">
          <cell r="A1182" t="str">
            <v>2530301</v>
          </cell>
          <cell r="B1182" t="str">
            <v>Oth Defd CR-Calpine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</row>
        <row r="1183">
          <cell r="A1183" t="str">
            <v>2530302</v>
          </cell>
          <cell r="B1183" t="str">
            <v>Oth Defd CR-Renewable</v>
          </cell>
          <cell r="C1183">
            <v>673011.21</v>
          </cell>
          <cell r="D1183">
            <v>671505.11</v>
          </cell>
          <cell r="E1183">
            <v>680671.4</v>
          </cell>
          <cell r="F1183">
            <v>690967.38</v>
          </cell>
          <cell r="G1183">
            <v>700892.38</v>
          </cell>
          <cell r="H1183">
            <v>711382.38</v>
          </cell>
          <cell r="I1183">
            <v>721480.65</v>
          </cell>
          <cell r="J1183">
            <v>731670.29</v>
          </cell>
          <cell r="K1183">
            <v>741410.35</v>
          </cell>
          <cell r="L1183">
            <v>750519.18</v>
          </cell>
          <cell r="M1183">
            <v>758789.7</v>
          </cell>
          <cell r="N1183">
            <v>767051.62</v>
          </cell>
        </row>
        <row r="1184">
          <cell r="A1184" t="str">
            <v>2530310</v>
          </cell>
          <cell r="B1184" t="str">
            <v>Oth Defd CR-Unclaimed Items</v>
          </cell>
          <cell r="C1184">
            <v>-18920.55</v>
          </cell>
          <cell r="D1184">
            <v>-16948.52</v>
          </cell>
          <cell r="E1184">
            <v>-15913.25</v>
          </cell>
          <cell r="F1184">
            <v>-37322.050000000003</v>
          </cell>
          <cell r="G1184">
            <v>-35634.879999999997</v>
          </cell>
          <cell r="H1184">
            <v>-22653.62</v>
          </cell>
          <cell r="I1184">
            <v>-35202.129999999997</v>
          </cell>
          <cell r="J1184">
            <v>-35035.79</v>
          </cell>
          <cell r="K1184">
            <v>-34900.06</v>
          </cell>
          <cell r="L1184">
            <v>-23981.27</v>
          </cell>
          <cell r="M1184">
            <v>-32729.4</v>
          </cell>
          <cell r="N1184">
            <v>-32607.25</v>
          </cell>
        </row>
        <row r="1185">
          <cell r="A1185" t="str">
            <v>2530320</v>
          </cell>
          <cell r="B1185" t="str">
            <v>Oth Defd CR-TE Production Deductions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</row>
        <row r="1186">
          <cell r="A1186" t="str">
            <v>2530325</v>
          </cell>
          <cell r="B1186" t="str">
            <v>Oth Defd CR-Major Maintenance Accrual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</row>
        <row r="1187">
          <cell r="A1187" t="str">
            <v>2530330</v>
          </cell>
          <cell r="B1187" t="str">
            <v>Oth Defd CR-SERP Trust - Do Not Use Locked in ECC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</row>
        <row r="1188">
          <cell r="A1188" t="str">
            <v>2530340</v>
          </cell>
          <cell r="B1188" t="str">
            <v>Oth Defd CR Long-term incentive</v>
          </cell>
          <cell r="C1188">
            <v>4405550.99</v>
          </cell>
          <cell r="D1188">
            <v>4405550.99</v>
          </cell>
          <cell r="E1188">
            <v>1975665.96</v>
          </cell>
          <cell r="F1188">
            <v>1975665.96</v>
          </cell>
          <cell r="G1188">
            <v>1975665.96</v>
          </cell>
          <cell r="H1188">
            <v>2939237.58</v>
          </cell>
          <cell r="I1188">
            <v>2939237.58</v>
          </cell>
          <cell r="J1188">
            <v>2939237.58</v>
          </cell>
          <cell r="K1188">
            <v>3438433.44</v>
          </cell>
          <cell r="L1188">
            <v>3438433.44</v>
          </cell>
          <cell r="M1188">
            <v>3438433.44</v>
          </cell>
          <cell r="N1188">
            <v>3936457.86</v>
          </cell>
        </row>
        <row r="1189">
          <cell r="A1189" t="str">
            <v>2530350</v>
          </cell>
          <cell r="B1189" t="str">
            <v>Oth Defd CR Deferred Compensation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</row>
        <row r="1190">
          <cell r="A1190" t="str">
            <v>2530360</v>
          </cell>
          <cell r="B1190" t="str">
            <v>Oth Defd CR-Deferred Interest Revenue - GAAP adj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</row>
        <row r="1191">
          <cell r="A1191" t="str">
            <v>2530370</v>
          </cell>
          <cell r="B1191" t="str">
            <v>Oth Defd CR-Regulatory Related NonCurrent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</row>
        <row r="1192">
          <cell r="A1192" t="str">
            <v>2530800</v>
          </cell>
          <cell r="B1192" t="str">
            <v>Oth Defd CR-Miscellaneous</v>
          </cell>
          <cell r="C1192">
            <v>940055.31</v>
          </cell>
          <cell r="D1192">
            <v>971716.31</v>
          </cell>
          <cell r="E1192">
            <v>1182136.7</v>
          </cell>
          <cell r="F1192">
            <v>1617182.09</v>
          </cell>
          <cell r="G1192">
            <v>2199983.5699999998</v>
          </cell>
          <cell r="H1192">
            <v>1880601.1</v>
          </cell>
          <cell r="I1192">
            <v>1710999.65</v>
          </cell>
          <cell r="J1192">
            <v>1538567.14</v>
          </cell>
          <cell r="K1192">
            <v>1618728.39</v>
          </cell>
          <cell r="L1192">
            <v>1760565.04</v>
          </cell>
          <cell r="M1192">
            <v>1587879.53</v>
          </cell>
          <cell r="N1192">
            <v>2162426.31</v>
          </cell>
        </row>
        <row r="1193">
          <cell r="A1193" t="str">
            <v>2540020</v>
          </cell>
          <cell r="B1193" t="str">
            <v>Oth Reg Liab-Fuel and Purchased Power Clause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</row>
        <row r="1194">
          <cell r="A1194" t="str">
            <v>2540030</v>
          </cell>
          <cell r="B1194" t="str">
            <v>Oth Reg Liab-Capacity Clause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</row>
        <row r="1195">
          <cell r="A1195" t="str">
            <v>2540040</v>
          </cell>
          <cell r="B1195" t="str">
            <v>Oth Reg Liab-Conservation Clause</v>
          </cell>
          <cell r="C1195">
            <v>5247390.13</v>
          </cell>
          <cell r="D1195">
            <v>5074667.13</v>
          </cell>
          <cell r="E1195">
            <v>4642020.13</v>
          </cell>
          <cell r="F1195">
            <v>4671614.13</v>
          </cell>
          <cell r="G1195">
            <v>4430317.13</v>
          </cell>
          <cell r="H1195">
            <v>4860885.13</v>
          </cell>
          <cell r="I1195">
            <v>5864074.1299999999</v>
          </cell>
          <cell r="J1195">
            <v>6573143.1299999999</v>
          </cell>
          <cell r="K1195">
            <v>8134343.1299999999</v>
          </cell>
          <cell r="L1195">
            <v>8692100.1400000006</v>
          </cell>
          <cell r="M1195">
            <v>8800146.1400000006</v>
          </cell>
          <cell r="N1195">
            <v>8209745.1399999997</v>
          </cell>
        </row>
        <row r="1196">
          <cell r="A1196" t="str">
            <v>2540050</v>
          </cell>
          <cell r="B1196" t="str">
            <v>Oth Reg Liab-Environmental Clause</v>
          </cell>
          <cell r="C1196">
            <v>9635163</v>
          </cell>
          <cell r="D1196">
            <v>9133989</v>
          </cell>
          <cell r="E1196">
            <v>8763586</v>
          </cell>
          <cell r="F1196">
            <v>8471411</v>
          </cell>
          <cell r="G1196">
            <v>8216256</v>
          </cell>
          <cell r="H1196">
            <v>8145093</v>
          </cell>
          <cell r="I1196">
            <v>8218695</v>
          </cell>
          <cell r="J1196">
            <v>7746760</v>
          </cell>
          <cell r="K1196">
            <v>8250315</v>
          </cell>
          <cell r="L1196">
            <v>8135430</v>
          </cell>
          <cell r="M1196">
            <v>8956824</v>
          </cell>
          <cell r="N1196">
            <v>10691972</v>
          </cell>
        </row>
        <row r="1197">
          <cell r="A1197" t="str">
            <v>2540060</v>
          </cell>
          <cell r="B1197" t="str">
            <v>Oth Reg Liab-Purchased Gas Adjustment Clause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</row>
        <row r="1198">
          <cell r="A1198" t="str">
            <v>2540071</v>
          </cell>
          <cell r="B1198" t="str">
            <v>Oth Reg Liab-Cast Iron Bare Steel Replacem Rider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</row>
        <row r="1199">
          <cell r="A1199" t="str">
            <v>2540080</v>
          </cell>
          <cell r="B1199" t="str">
            <v>Oth Reg Liab-Surcharge Rider (RR14)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</row>
        <row r="1200">
          <cell r="A1200" t="str">
            <v>2540082</v>
          </cell>
          <cell r="B1200" t="str">
            <v>Oth Reg Liab-Weather Norm OverRcv Resid-Cur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</row>
        <row r="1201">
          <cell r="A1201" t="str">
            <v>2540083</v>
          </cell>
          <cell r="B1201" t="str">
            <v>Oth Reg Liab-Weather Norm OverRcv Comm-Cur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</row>
        <row r="1202">
          <cell r="A1202" t="str">
            <v>2540090</v>
          </cell>
          <cell r="B1202" t="str">
            <v>Oth Reg Liability-Storm Protection Clause</v>
          </cell>
          <cell r="C1202">
            <v>11456577</v>
          </cell>
          <cell r="D1202">
            <v>9997484</v>
          </cell>
          <cell r="E1202">
            <v>8423999</v>
          </cell>
          <cell r="F1202">
            <v>7365721</v>
          </cell>
          <cell r="G1202">
            <v>6400158</v>
          </cell>
          <cell r="H1202">
            <v>5795501</v>
          </cell>
          <cell r="I1202">
            <v>5393556</v>
          </cell>
          <cell r="J1202">
            <v>4953505</v>
          </cell>
          <cell r="K1202">
            <v>5437134</v>
          </cell>
          <cell r="L1202">
            <v>4180775</v>
          </cell>
          <cell r="M1202">
            <v>583402</v>
          </cell>
          <cell r="N1202">
            <v>0</v>
          </cell>
        </row>
        <row r="1203">
          <cell r="A1203" t="str">
            <v>2540105</v>
          </cell>
          <cell r="B1203" t="str">
            <v>Current Derivative Liability - Regulatory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2540110</v>
          </cell>
          <cell r="B1204" t="str">
            <v>Oth Reg Liab-FERC Wholesale (AFUDC)-Current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</row>
        <row r="1205">
          <cell r="A1205" t="str">
            <v>2540180</v>
          </cell>
          <cell r="B1205" t="str">
            <v>Oth Reg Liab-Defd Gain Prop Sales-Current</v>
          </cell>
          <cell r="C1205">
            <v>100007.28</v>
          </cell>
          <cell r="D1205">
            <v>100007.28</v>
          </cell>
          <cell r="E1205">
            <v>88098.11</v>
          </cell>
          <cell r="F1205">
            <v>76188.94</v>
          </cell>
          <cell r="G1205">
            <v>64279.77</v>
          </cell>
          <cell r="H1205">
            <v>52370.6</v>
          </cell>
          <cell r="I1205">
            <v>40461.43</v>
          </cell>
          <cell r="J1205">
            <v>28552.26</v>
          </cell>
          <cell r="K1205">
            <v>16347.23</v>
          </cell>
          <cell r="L1205">
            <v>4142.2</v>
          </cell>
          <cell r="M1205">
            <v>3559.5</v>
          </cell>
          <cell r="N1205">
            <v>2946.6</v>
          </cell>
        </row>
        <row r="1206">
          <cell r="A1206" t="str">
            <v>2540181</v>
          </cell>
          <cell r="B1206" t="str">
            <v>Inactive Account   Do not use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</row>
        <row r="1207">
          <cell r="A1207" t="str">
            <v>2540182</v>
          </cell>
          <cell r="B1207" t="str">
            <v>Inactive Account   Do not use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2540205</v>
          </cell>
          <cell r="B1208" t="str">
            <v>Long-Term Derivative Liability - Regulatory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24007.58</v>
          </cell>
          <cell r="H1208">
            <v>321859.03999999998</v>
          </cell>
          <cell r="I1208">
            <v>527499.96</v>
          </cell>
          <cell r="J1208">
            <v>499156.04</v>
          </cell>
          <cell r="K1208">
            <v>775241.59</v>
          </cell>
          <cell r="L1208">
            <v>780776.92</v>
          </cell>
          <cell r="M1208">
            <v>906631.74</v>
          </cell>
          <cell r="N1208">
            <v>665079.21</v>
          </cell>
        </row>
        <row r="1209">
          <cell r="A1209" t="str">
            <v>2540210</v>
          </cell>
          <cell r="B1209" t="str">
            <v>Oth Reg Liab-FERC Wholesale (AFUDC)-Non-Current</v>
          </cell>
          <cell r="C1209">
            <v>65153</v>
          </cell>
          <cell r="D1209">
            <v>64955</v>
          </cell>
          <cell r="E1209">
            <v>64757</v>
          </cell>
          <cell r="F1209">
            <v>64559</v>
          </cell>
          <cell r="G1209">
            <v>64361</v>
          </cell>
          <cell r="H1209">
            <v>64163</v>
          </cell>
          <cell r="I1209">
            <v>63965</v>
          </cell>
          <cell r="J1209">
            <v>63767</v>
          </cell>
          <cell r="K1209">
            <v>63569</v>
          </cell>
          <cell r="L1209">
            <v>63371</v>
          </cell>
          <cell r="M1209">
            <v>63173</v>
          </cell>
          <cell r="N1209">
            <v>62975</v>
          </cell>
        </row>
        <row r="1210">
          <cell r="A1210" t="str">
            <v>2540211</v>
          </cell>
          <cell r="B1210" t="str">
            <v>Oth Reg Liab - (CETM) Clean Energy Trans Mech NC</v>
          </cell>
          <cell r="C1210">
            <v>2173062.39</v>
          </cell>
          <cell r="D1210">
            <v>2128568.54</v>
          </cell>
          <cell r="E1210">
            <v>2395544.64</v>
          </cell>
          <cell r="F1210">
            <v>2918346.45</v>
          </cell>
          <cell r="G1210">
            <v>3096696.67</v>
          </cell>
          <cell r="H1210">
            <v>2963776.39</v>
          </cell>
          <cell r="I1210">
            <v>3403103.39</v>
          </cell>
          <cell r="J1210">
            <v>3909346.67</v>
          </cell>
          <cell r="K1210">
            <v>4463958.59</v>
          </cell>
          <cell r="L1210">
            <v>4353240.08</v>
          </cell>
          <cell r="M1210">
            <v>4270559.22</v>
          </cell>
          <cell r="N1210">
            <v>4259615.72</v>
          </cell>
        </row>
        <row r="1211">
          <cell r="A1211" t="str">
            <v>2540280</v>
          </cell>
          <cell r="B1211" t="str">
            <v>Oth Reg Liab-Defd Gain Prop Sales-NonCurrent</v>
          </cell>
          <cell r="C1211">
            <v>2360.88</v>
          </cell>
          <cell r="D1211">
            <v>1775.16</v>
          </cell>
          <cell r="E1211">
            <v>1479.3</v>
          </cell>
          <cell r="F1211">
            <v>1183.44</v>
          </cell>
          <cell r="G1211">
            <v>887.58</v>
          </cell>
          <cell r="H1211">
            <v>591.72</v>
          </cell>
          <cell r="I1211">
            <v>295.86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</row>
        <row r="1212">
          <cell r="A1212" t="str">
            <v>2540281</v>
          </cell>
          <cell r="B1212" t="str">
            <v>Inactive Account   Do not use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</row>
        <row r="1213">
          <cell r="A1213" t="str">
            <v>2540282</v>
          </cell>
          <cell r="B1213" t="str">
            <v>Inactive Account   Do not use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</row>
        <row r="1214">
          <cell r="A1214" t="str">
            <v>2540310</v>
          </cell>
          <cell r="B1214" t="str">
            <v>Oth Reg Liab-Deferred Aerial Survey Adjustments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</row>
        <row r="1215">
          <cell r="A1215" t="str">
            <v>2540320</v>
          </cell>
          <cell r="B1215" t="str">
            <v>Oth Reg Liab-Deferred Allowance Auction Credits</v>
          </cell>
          <cell r="C1215">
            <v>34158.559999999998</v>
          </cell>
          <cell r="D1215">
            <v>34158.559999999998</v>
          </cell>
          <cell r="E1215">
            <v>34158.559999999998</v>
          </cell>
          <cell r="F1215">
            <v>34152.730000000003</v>
          </cell>
          <cell r="G1215">
            <v>34152.730000000003</v>
          </cell>
          <cell r="H1215">
            <v>34152.730000000003</v>
          </cell>
          <cell r="I1215">
            <v>34151.360000000001</v>
          </cell>
          <cell r="J1215">
            <v>34151.360000000001</v>
          </cell>
          <cell r="K1215">
            <v>34151.360000000001</v>
          </cell>
          <cell r="L1215">
            <v>34146.559999999998</v>
          </cell>
          <cell r="M1215">
            <v>34146.559999999998</v>
          </cell>
          <cell r="N1215">
            <v>34146.559999999998</v>
          </cell>
        </row>
        <row r="1216">
          <cell r="A1216" t="str">
            <v>2540330</v>
          </cell>
          <cell r="B1216" t="str">
            <v>Oth Reg Liab-Gas Research Regulatory Liability</v>
          </cell>
          <cell r="C1216">
            <v>0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</row>
        <row r="1217">
          <cell r="A1217" t="str">
            <v>2540331</v>
          </cell>
          <cell r="B1217" t="str">
            <v>Oth Reg Liab-TIMP Accrual - Current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</row>
        <row r="1218">
          <cell r="A1218" t="str">
            <v>2540340</v>
          </cell>
          <cell r="B1218" t="str">
            <v>Oth Reg Liab-MGP Environmental Remediation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</row>
        <row r="1219">
          <cell r="A1219" t="str">
            <v>2540350</v>
          </cell>
          <cell r="B1219" t="str">
            <v>Oth Reg Liab-Acquistion Liability Current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</row>
        <row r="1220">
          <cell r="A1220" t="str">
            <v>2540351</v>
          </cell>
          <cell r="B1220" t="str">
            <v>Oth Reg Liab-Acquistion Liability - NonCurrent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</row>
        <row r="1221">
          <cell r="A1221" t="str">
            <v>2540360</v>
          </cell>
          <cell r="B1221" t="str">
            <v>Oth Reg Liab-Gas Off-System Sales Margin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</row>
        <row r="1222">
          <cell r="A1222" t="str">
            <v>2540370</v>
          </cell>
          <cell r="B1222" t="str">
            <v>Oth Reg Liab-El Paso Natural Gas Refund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</row>
        <row r="1223">
          <cell r="A1223" t="str">
            <v>2540371</v>
          </cell>
          <cell r="B1223" t="str">
            <v>Oth Reg Liab-Storage / Transp Optimization - Current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</row>
        <row r="1224">
          <cell r="A1224" t="str">
            <v>2540372</v>
          </cell>
          <cell r="B1224" t="str">
            <v>Oth Reg Liab-Utility Energy Service Contracts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</row>
        <row r="1225">
          <cell r="A1225" t="str">
            <v>2540373</v>
          </cell>
          <cell r="B1225" t="str">
            <v>Oth Reg Liab-COVID-19 Relief Fund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</row>
        <row r="1226">
          <cell r="A1226" t="str">
            <v>2540610</v>
          </cell>
          <cell r="B1226" t="str">
            <v>Oth Reg Liab-FAS 109 Income Tax</v>
          </cell>
          <cell r="C1226">
            <v>509482638.62</v>
          </cell>
          <cell r="D1226">
            <v>506675051.57999998</v>
          </cell>
          <cell r="E1226">
            <v>507491422.12</v>
          </cell>
          <cell r="F1226">
            <v>504195572.00999999</v>
          </cell>
          <cell r="G1226">
            <v>501201375.19999999</v>
          </cell>
          <cell r="H1226">
            <v>495288959.98000002</v>
          </cell>
          <cell r="I1226">
            <v>492310199.36000001</v>
          </cell>
          <cell r="J1226">
            <v>489347403.12</v>
          </cell>
          <cell r="K1226">
            <v>478324602.25999999</v>
          </cell>
          <cell r="L1226">
            <v>475349119.58999997</v>
          </cell>
          <cell r="M1226">
            <v>472961006.68000001</v>
          </cell>
          <cell r="N1226">
            <v>476702076.82999998</v>
          </cell>
        </row>
        <row r="1227">
          <cell r="A1227" t="str">
            <v>2540612</v>
          </cell>
          <cell r="B1227" t="str">
            <v>Oth Reg Liab-Deferred Tax Reform Impact Current</v>
          </cell>
          <cell r="C1227">
            <v>7458523.1699999999</v>
          </cell>
          <cell r="D1227">
            <v>8633903.8800000008</v>
          </cell>
          <cell r="E1227">
            <v>10012805.119999999</v>
          </cell>
          <cell r="F1227">
            <v>11530846.630000001</v>
          </cell>
          <cell r="G1227">
            <v>13493531.23</v>
          </cell>
          <cell r="H1227">
            <v>15201020.689999999</v>
          </cell>
          <cell r="I1227">
            <v>16836299.050000001</v>
          </cell>
          <cell r="J1227">
            <v>18296165.370000001</v>
          </cell>
          <cell r="K1227">
            <v>19538474.969999999</v>
          </cell>
          <cell r="L1227">
            <v>20626315.609999999</v>
          </cell>
          <cell r="M1227">
            <v>21471999.73</v>
          </cell>
          <cell r="N1227">
            <v>22683532.16</v>
          </cell>
        </row>
        <row r="1228">
          <cell r="A1228" t="str">
            <v>2540613</v>
          </cell>
          <cell r="B1228" t="str">
            <v>Oth Reg Liab-FAS 109 Income Tax Current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</row>
        <row r="1229">
          <cell r="A1229">
            <v>2540614</v>
          </cell>
          <cell r="B1229" t="str">
            <v>Oth Reg Liab-FAS 158 Pension</v>
          </cell>
          <cell r="M1229">
            <v>0</v>
          </cell>
          <cell r="N1229">
            <v>0</v>
          </cell>
        </row>
        <row r="1230">
          <cell r="A1230" t="str">
            <v>2540800</v>
          </cell>
          <cell r="B1230" t="str">
            <v>Oth Reg Liab-Miscellaneous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</row>
        <row r="1231">
          <cell r="A1231" t="str">
            <v>2550000</v>
          </cell>
          <cell r="B1231" t="str">
            <v>Accumulated Deferred Investment Tax Credits</v>
          </cell>
          <cell r="C1231">
            <v>242670727.5</v>
          </cell>
          <cell r="D1231">
            <v>242125864.77000001</v>
          </cell>
          <cell r="E1231">
            <v>242662828.69999999</v>
          </cell>
          <cell r="F1231">
            <v>241761559.47999999</v>
          </cell>
          <cell r="G1231">
            <v>241084965.34</v>
          </cell>
          <cell r="H1231">
            <v>240444494.78</v>
          </cell>
          <cell r="I1231">
            <v>239774735.66999999</v>
          </cell>
          <cell r="J1231">
            <v>239107806.81</v>
          </cell>
          <cell r="K1231">
            <v>238438518.94999999</v>
          </cell>
          <cell r="L1231">
            <v>237769231.16</v>
          </cell>
          <cell r="M1231">
            <v>237495795.30000001</v>
          </cell>
          <cell r="N1231">
            <v>237150717.75</v>
          </cell>
        </row>
        <row r="1232">
          <cell r="A1232" t="str">
            <v>2550005</v>
          </cell>
          <cell r="B1232" t="str">
            <v>Accumulated Defd Investment Tax Credit Non Utility</v>
          </cell>
          <cell r="C1232">
            <v>897.38</v>
          </cell>
          <cell r="D1232">
            <v>895.94</v>
          </cell>
          <cell r="E1232">
            <v>894.49</v>
          </cell>
          <cell r="F1232">
            <v>893.05</v>
          </cell>
          <cell r="G1232">
            <v>891.61</v>
          </cell>
          <cell r="H1232">
            <v>890.17</v>
          </cell>
          <cell r="I1232">
            <v>888.73</v>
          </cell>
          <cell r="J1232">
            <v>887.29</v>
          </cell>
          <cell r="K1232">
            <v>885.84</v>
          </cell>
          <cell r="L1232">
            <v>884.4</v>
          </cell>
          <cell r="M1232">
            <v>882.96</v>
          </cell>
          <cell r="N1232">
            <v>881.52</v>
          </cell>
        </row>
        <row r="1233">
          <cell r="A1233" t="str">
            <v>2560000</v>
          </cell>
          <cell r="B1233" t="str">
            <v>Deferred Gains From Disposition of Utility Plant</v>
          </cell>
          <cell r="C1233">
            <v>-7876.12</v>
          </cell>
          <cell r="D1233">
            <v>-7876.12</v>
          </cell>
          <cell r="E1233">
            <v>-7876.12</v>
          </cell>
          <cell r="F1233">
            <v>-7876.12</v>
          </cell>
          <cell r="G1233">
            <v>-7876.12</v>
          </cell>
          <cell r="H1233">
            <v>-7876.12</v>
          </cell>
          <cell r="I1233">
            <v>-7876.12</v>
          </cell>
          <cell r="J1233">
            <v>-7876.12</v>
          </cell>
          <cell r="K1233">
            <v>-7876.12</v>
          </cell>
          <cell r="L1233">
            <v>-7876.12</v>
          </cell>
          <cell r="M1233">
            <v>-7876.12</v>
          </cell>
          <cell r="N1233">
            <v>-7876.12</v>
          </cell>
        </row>
        <row r="1234">
          <cell r="A1234" t="str">
            <v>2560080</v>
          </cell>
          <cell r="B1234" t="str">
            <v>Inactive Account   Do not use</v>
          </cell>
          <cell r="C1234">
            <v>0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</row>
        <row r="1235">
          <cell r="A1235" t="str">
            <v>2560081</v>
          </cell>
          <cell r="B1235" t="str">
            <v>Inactive Account   Do not use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</row>
        <row r="1236">
          <cell r="A1236" t="str">
            <v>2560082</v>
          </cell>
          <cell r="B1236" t="str">
            <v>Inactive Account   Do not use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</row>
        <row r="1237">
          <cell r="A1237" t="str">
            <v>2570000</v>
          </cell>
          <cell r="B1237" t="str">
            <v>Unamortized Gain on Reacquired Debt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</row>
        <row r="1238">
          <cell r="A1238" t="str">
            <v>2810300</v>
          </cell>
          <cell r="B1238" t="str">
            <v>DIT Federal Accelerated Amortization Property</v>
          </cell>
          <cell r="C1238">
            <v>45118397</v>
          </cell>
          <cell r="D1238">
            <v>45193157.990000002</v>
          </cell>
          <cell r="E1238">
            <v>45272726.299999997</v>
          </cell>
          <cell r="F1238">
            <v>45351001.520000003</v>
          </cell>
          <cell r="G1238">
            <v>45429276.729999997</v>
          </cell>
          <cell r="H1238">
            <v>45551037.880000003</v>
          </cell>
          <cell r="I1238">
            <v>45636560.759999998</v>
          </cell>
          <cell r="J1238">
            <v>45722932.530000001</v>
          </cell>
          <cell r="K1238">
            <v>45810662.579999998</v>
          </cell>
          <cell r="L1238">
            <v>45896525.020000003</v>
          </cell>
          <cell r="M1238">
            <v>47055555.039999999</v>
          </cell>
          <cell r="N1238">
            <v>47213964.520000003</v>
          </cell>
        </row>
        <row r="1239">
          <cell r="A1239" t="str">
            <v>2810400</v>
          </cell>
          <cell r="B1239" t="str">
            <v>DIT State Accelerated Amortization Property</v>
          </cell>
          <cell r="C1239">
            <v>7258116.8799999999</v>
          </cell>
          <cell r="D1239">
            <v>7281876.6399999997</v>
          </cell>
          <cell r="E1239">
            <v>7306968.7400000002</v>
          </cell>
          <cell r="F1239">
            <v>7331702.46</v>
          </cell>
          <cell r="G1239">
            <v>7356436.1799999997</v>
          </cell>
          <cell r="H1239">
            <v>7393221.9400000004</v>
          </cell>
          <cell r="I1239">
            <v>7419964.3300000001</v>
          </cell>
          <cell r="J1239">
            <v>7446942</v>
          </cell>
          <cell r="K1239">
            <v>7474296.1100000003</v>
          </cell>
          <cell r="L1239">
            <v>7501132.6100000003</v>
          </cell>
          <cell r="M1239">
            <v>7825395.25</v>
          </cell>
          <cell r="N1239">
            <v>7872338.0199999996</v>
          </cell>
        </row>
        <row r="1240">
          <cell r="A1240" t="str">
            <v>2820300</v>
          </cell>
          <cell r="B1240" t="str">
            <v>Defd Inc Tax Other Property - Federal</v>
          </cell>
          <cell r="C1240">
            <v>1386249547.1600001</v>
          </cell>
          <cell r="D1240">
            <v>1390631995.6300001</v>
          </cell>
          <cell r="E1240">
            <v>1395837366.27</v>
          </cell>
          <cell r="F1240">
            <v>1402050543.8900001</v>
          </cell>
          <cell r="G1240">
            <v>1405909371.25</v>
          </cell>
          <cell r="H1240">
            <v>1411705718.1400001</v>
          </cell>
          <cell r="I1240">
            <v>1416660731.1700001</v>
          </cell>
          <cell r="J1240">
            <v>1419401382.53</v>
          </cell>
          <cell r="K1240">
            <v>1423142565.29</v>
          </cell>
          <cell r="L1240">
            <v>1427572672.49</v>
          </cell>
          <cell r="M1240">
            <v>1430868488.79</v>
          </cell>
          <cell r="N1240">
            <v>1435327835.5599999</v>
          </cell>
        </row>
        <row r="1241">
          <cell r="A1241" t="str">
            <v>2820305</v>
          </cell>
          <cell r="B1241" t="str">
            <v>Defd Inc Tax Other Property - Federal Non Utility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</row>
        <row r="1242">
          <cell r="A1242" t="str">
            <v>2820400</v>
          </cell>
          <cell r="B1242" t="str">
            <v>Defd Inc Tax Other Property - State</v>
          </cell>
          <cell r="C1242">
            <v>247842515.33000001</v>
          </cell>
          <cell r="D1242">
            <v>249906066.47</v>
          </cell>
          <cell r="E1242">
            <v>252255570.87</v>
          </cell>
          <cell r="F1242">
            <v>254853805.78</v>
          </cell>
          <cell r="G1242">
            <v>256799224.08000001</v>
          </cell>
          <cell r="H1242">
            <v>259259646.84999999</v>
          </cell>
          <cell r="I1242">
            <v>261504386.31999999</v>
          </cell>
          <cell r="J1242">
            <v>263132618.56999999</v>
          </cell>
          <cell r="K1242">
            <v>265144091.49000001</v>
          </cell>
          <cell r="L1242">
            <v>267240967.84999999</v>
          </cell>
          <cell r="M1242">
            <v>268947952.19</v>
          </cell>
          <cell r="N1242">
            <v>271296923.45999998</v>
          </cell>
        </row>
        <row r="1243">
          <cell r="A1243" t="str">
            <v>2820405</v>
          </cell>
          <cell r="B1243" t="str">
            <v>Defd Inc Tax Other Property - State Non Utility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</row>
        <row r="1244">
          <cell r="A1244" t="str">
            <v>2820610</v>
          </cell>
          <cell r="B1244" t="str">
            <v>Defd Inc Tax Other Property - FAS109</v>
          </cell>
          <cell r="C1244">
            <v>-248029509.16999999</v>
          </cell>
          <cell r="D1244">
            <v>-246064179.84999999</v>
          </cell>
          <cell r="E1244">
            <v>-246555638.31999999</v>
          </cell>
          <cell r="F1244">
            <v>-244247691.41</v>
          </cell>
          <cell r="G1244">
            <v>-242088393.61000001</v>
          </cell>
          <cell r="H1244">
            <v>-237564952.25999999</v>
          </cell>
          <cell r="I1244">
            <v>-235341689.43000001</v>
          </cell>
          <cell r="J1244">
            <v>-233088214.36000001</v>
          </cell>
          <cell r="K1244">
            <v>-224786306.74000001</v>
          </cell>
          <cell r="L1244">
            <v>-222461314.81999999</v>
          </cell>
          <cell r="M1244">
            <v>-220281594.58000001</v>
          </cell>
          <cell r="N1244">
            <v>-222922291.34999999</v>
          </cell>
        </row>
        <row r="1245">
          <cell r="A1245" t="str">
            <v>2830100</v>
          </cell>
          <cell r="B1245" t="str">
            <v>DIT Liab-Current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</row>
        <row r="1246">
          <cell r="A1246" t="str">
            <v>2830300</v>
          </cell>
          <cell r="B1246" t="str">
            <v>DIT Liab-Federal</v>
          </cell>
          <cell r="C1246">
            <v>108507727.40000001</v>
          </cell>
          <cell r="D1246">
            <v>103686315.59999999</v>
          </cell>
          <cell r="E1246">
            <v>108417160.72</v>
          </cell>
          <cell r="F1246">
            <v>101164884.45</v>
          </cell>
          <cell r="G1246">
            <v>93403679.939999998</v>
          </cell>
          <cell r="H1246">
            <v>80999236.909999996</v>
          </cell>
          <cell r="I1246">
            <v>71115446.730000004</v>
          </cell>
          <cell r="J1246">
            <v>63982132.219999999</v>
          </cell>
          <cell r="K1246">
            <v>47917705.329999998</v>
          </cell>
          <cell r="L1246">
            <v>39535299.049999997</v>
          </cell>
          <cell r="M1246">
            <v>33474458.68</v>
          </cell>
          <cell r="N1246">
            <v>32882248.190000001</v>
          </cell>
        </row>
        <row r="1247">
          <cell r="A1247" t="str">
            <v>2830305</v>
          </cell>
          <cell r="B1247" t="str">
            <v>DIT Liab-Federal Non Utility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</row>
        <row r="1248">
          <cell r="A1248" t="str">
            <v>2830310</v>
          </cell>
          <cell r="B1248" t="str">
            <v>DIT Liab - Estimated NOL - Federal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</row>
        <row r="1249">
          <cell r="A1249" t="str">
            <v>2830320</v>
          </cell>
          <cell r="B1249" t="str">
            <v>DIT Liab -Tax Allocation - Federal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</row>
        <row r="1250">
          <cell r="A1250" t="str">
            <v>2830330</v>
          </cell>
          <cell r="B1250" t="str">
            <v>DIT Liab-FAS 158 - Federal</v>
          </cell>
          <cell r="C1250">
            <v>80232144.909999996</v>
          </cell>
          <cell r="D1250">
            <v>80232144.909999996</v>
          </cell>
          <cell r="E1250">
            <v>80149988.400000006</v>
          </cell>
          <cell r="F1250">
            <v>80149988.400000006</v>
          </cell>
          <cell r="G1250">
            <v>80149988.400000006</v>
          </cell>
          <cell r="H1250">
            <v>79281358.200000003</v>
          </cell>
          <cell r="I1250">
            <v>79281358.200000003</v>
          </cell>
          <cell r="J1250">
            <v>79281047.430000007</v>
          </cell>
          <cell r="K1250">
            <v>79191543.890000001</v>
          </cell>
          <cell r="L1250">
            <v>79191543.890000001</v>
          </cell>
          <cell r="M1250">
            <v>79191543.890000001</v>
          </cell>
          <cell r="N1250">
            <v>79139921.349999994</v>
          </cell>
        </row>
        <row r="1251">
          <cell r="A1251" t="str">
            <v>2830331</v>
          </cell>
          <cell r="B1251" t="str">
            <v>DIT Liab-FAS 158 - Medicare Part D - Federal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</row>
        <row r="1252">
          <cell r="A1252" t="str">
            <v>2830340</v>
          </cell>
          <cell r="B1252" t="str">
            <v>DIT Liab-FAS 133 - Federal</v>
          </cell>
          <cell r="C1252">
            <v>1926507.62</v>
          </cell>
          <cell r="D1252">
            <v>1926507.62</v>
          </cell>
          <cell r="E1252">
            <v>1926507.62</v>
          </cell>
          <cell r="F1252">
            <v>1926507.62</v>
          </cell>
          <cell r="G1252">
            <v>1926507.62</v>
          </cell>
          <cell r="H1252">
            <v>1926507.62</v>
          </cell>
          <cell r="I1252">
            <v>1926507.62</v>
          </cell>
          <cell r="J1252">
            <v>1926507.62</v>
          </cell>
          <cell r="K1252">
            <v>1926507.62</v>
          </cell>
          <cell r="L1252">
            <v>1926507.62</v>
          </cell>
          <cell r="M1252">
            <v>1926507.62</v>
          </cell>
          <cell r="N1252">
            <v>1926507.62</v>
          </cell>
        </row>
        <row r="1253">
          <cell r="A1253" t="str">
            <v>2830400</v>
          </cell>
          <cell r="B1253" t="str">
            <v>DIT Liab-State</v>
          </cell>
          <cell r="C1253">
            <v>28087193.140000001</v>
          </cell>
          <cell r="D1253">
            <v>26734157.25</v>
          </cell>
          <cell r="E1253">
            <v>27283808.43</v>
          </cell>
          <cell r="F1253">
            <v>25258669.43</v>
          </cell>
          <cell r="G1253">
            <v>23092649.809999999</v>
          </cell>
          <cell r="H1253">
            <v>20267274.43</v>
          </cell>
          <cell r="I1253">
            <v>17513919.440000001</v>
          </cell>
          <cell r="J1253">
            <v>15525479.390000001</v>
          </cell>
          <cell r="K1253">
            <v>12621964.67</v>
          </cell>
          <cell r="L1253">
            <v>10288318.310000001</v>
          </cell>
          <cell r="M1253">
            <v>8550006.75</v>
          </cell>
          <cell r="N1253">
            <v>6804586.3700000001</v>
          </cell>
        </row>
        <row r="1254">
          <cell r="A1254" t="str">
            <v>2830405</v>
          </cell>
          <cell r="B1254" t="str">
            <v>DIT Liab-State Non Utility</v>
          </cell>
          <cell r="C1254">
            <v>0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</row>
        <row r="1255">
          <cell r="A1255" t="str">
            <v>2830410</v>
          </cell>
          <cell r="B1255" t="str">
            <v>DIT Liab-Estimated NOL - State</v>
          </cell>
          <cell r="C1255">
            <v>0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</row>
        <row r="1256">
          <cell r="A1256" t="str">
            <v>2830420</v>
          </cell>
          <cell r="B1256" t="str">
            <v>DIT Liab-Tax Allocation - State</v>
          </cell>
          <cell r="C1256">
            <v>0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</row>
        <row r="1257">
          <cell r="A1257" t="str">
            <v>2830430</v>
          </cell>
          <cell r="B1257" t="str">
            <v>DIT Liab-FAS 158 - State</v>
          </cell>
          <cell r="C1257">
            <v>13300602.880000001</v>
          </cell>
          <cell r="D1257">
            <v>13300602.880000001</v>
          </cell>
          <cell r="E1257">
            <v>13277833.369999999</v>
          </cell>
          <cell r="F1257">
            <v>13277833.369999999</v>
          </cell>
          <cell r="G1257">
            <v>13277833.369999999</v>
          </cell>
          <cell r="H1257">
            <v>13037094.34</v>
          </cell>
          <cell r="I1257">
            <v>13037094.34</v>
          </cell>
          <cell r="J1257">
            <v>13037008.210000001</v>
          </cell>
          <cell r="K1257">
            <v>13012202.5</v>
          </cell>
          <cell r="L1257">
            <v>13012202.5</v>
          </cell>
          <cell r="M1257">
            <v>13012202.5</v>
          </cell>
          <cell r="N1257">
            <v>12997895.41</v>
          </cell>
        </row>
        <row r="1258">
          <cell r="A1258" t="str">
            <v>2830431</v>
          </cell>
          <cell r="B1258" t="str">
            <v>DIT Liab-FAS 158 - Medicare Part D - State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</row>
        <row r="1259">
          <cell r="A1259" t="str">
            <v>2830440</v>
          </cell>
          <cell r="B1259" t="str">
            <v>DIT Liab-FAS 133 - State</v>
          </cell>
          <cell r="C1259">
            <v>0.03</v>
          </cell>
          <cell r="D1259">
            <v>0.03</v>
          </cell>
          <cell r="E1259">
            <v>0.03</v>
          </cell>
          <cell r="F1259">
            <v>0.03</v>
          </cell>
          <cell r="G1259">
            <v>0.03</v>
          </cell>
          <cell r="H1259">
            <v>0.03</v>
          </cell>
          <cell r="I1259">
            <v>0.03</v>
          </cell>
          <cell r="J1259">
            <v>0.03</v>
          </cell>
          <cell r="K1259">
            <v>0.03</v>
          </cell>
          <cell r="L1259">
            <v>0.03</v>
          </cell>
          <cell r="M1259">
            <v>0.03</v>
          </cell>
          <cell r="N1259">
            <v>0.03</v>
          </cell>
        </row>
        <row r="1260">
          <cell r="A1260" t="str">
            <v>2830500</v>
          </cell>
          <cell r="B1260" t="str">
            <v>DIT Liab-Foreign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</row>
        <row r="1261">
          <cell r="A1261" t="str">
            <v>2830600</v>
          </cell>
          <cell r="B1261" t="str">
            <v>DIT Liab-Federal - State NOL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</row>
        <row r="1262">
          <cell r="A1262" t="str">
            <v>2830610</v>
          </cell>
          <cell r="B1262" t="str">
            <v>DIT Liab-FAS109 - Other</v>
          </cell>
          <cell r="C1262">
            <v>-84444022.909999996</v>
          </cell>
          <cell r="D1262">
            <v>-83777841.920000002</v>
          </cell>
          <cell r="E1262">
            <v>-83945728.159999996</v>
          </cell>
          <cell r="F1262">
            <v>-83163230.25</v>
          </cell>
          <cell r="G1262">
            <v>-82431197.959999993</v>
          </cell>
          <cell r="H1262">
            <v>-80896550.659999996</v>
          </cell>
          <cell r="I1262">
            <v>-80142802.540000007</v>
          </cell>
          <cell r="J1262">
            <v>-79378797.510000005</v>
          </cell>
          <cell r="K1262">
            <v>-76561379.799999997</v>
          </cell>
          <cell r="L1262">
            <v>-75773095.159999996</v>
          </cell>
          <cell r="M1262">
            <v>-75034129.569999993</v>
          </cell>
          <cell r="N1262">
            <v>-75931671.549999997</v>
          </cell>
        </row>
        <row r="1263">
          <cell r="A1263" t="str">
            <v>2830611</v>
          </cell>
          <cell r="B1263" t="str">
            <v>DIT Liab-Other Gross Up Medicare Part D</v>
          </cell>
          <cell r="C1263">
            <v>361857.35</v>
          </cell>
          <cell r="D1263">
            <v>356220.39</v>
          </cell>
          <cell r="E1263">
            <v>350583.46</v>
          </cell>
          <cell r="F1263">
            <v>344946.5</v>
          </cell>
          <cell r="G1263">
            <v>339309.56</v>
          </cell>
          <cell r="H1263">
            <v>333672.61</v>
          </cell>
          <cell r="I1263">
            <v>328035.65999999997</v>
          </cell>
          <cell r="J1263">
            <v>322398.71999999997</v>
          </cell>
          <cell r="K1263">
            <v>316761.77</v>
          </cell>
          <cell r="L1263">
            <v>311124.83</v>
          </cell>
          <cell r="M1263">
            <v>305487.88</v>
          </cell>
          <cell r="N1263">
            <v>299850.93</v>
          </cell>
        </row>
        <row r="1264">
          <cell r="A1264" t="str">
            <v>4070211</v>
          </cell>
          <cell r="B1264" t="str">
            <v>Unrecov Plant DR Defd - CETM</v>
          </cell>
          <cell r="C1264">
            <v>2598881.14</v>
          </cell>
          <cell r="D1264">
            <v>2598881.14</v>
          </cell>
          <cell r="E1264">
            <v>2598881.14</v>
          </cell>
          <cell r="F1264">
            <v>2598881.14</v>
          </cell>
          <cell r="G1264">
            <v>2598881.14</v>
          </cell>
          <cell r="H1264">
            <v>2598881.14</v>
          </cell>
          <cell r="I1264">
            <v>2598881.14</v>
          </cell>
          <cell r="J1264">
            <v>2598881.14</v>
          </cell>
          <cell r="K1264">
            <v>2598881.14</v>
          </cell>
          <cell r="L1264">
            <v>2598881.14</v>
          </cell>
          <cell r="M1264">
            <v>2598881.14</v>
          </cell>
          <cell r="N1264">
            <v>2598881.23</v>
          </cell>
        </row>
        <row r="1265">
          <cell r="A1265" t="str">
            <v>4073020</v>
          </cell>
          <cell r="B1265" t="str">
            <v>REG DR Defd Fuel and Purchased Power</v>
          </cell>
          <cell r="C1265">
            <v>-16522067</v>
          </cell>
          <cell r="D1265">
            <v>-24851605</v>
          </cell>
          <cell r="E1265">
            <v>-24114644</v>
          </cell>
          <cell r="F1265">
            <v>-29758188</v>
          </cell>
          <cell r="G1265">
            <v>-30191575</v>
          </cell>
          <cell r="H1265">
            <v>-39423064</v>
          </cell>
          <cell r="I1265">
            <v>-42424642</v>
          </cell>
          <cell r="J1265">
            <v>-41581500</v>
          </cell>
          <cell r="K1265">
            <v>-47867907</v>
          </cell>
          <cell r="L1265">
            <v>-37054248</v>
          </cell>
          <cell r="M1265">
            <v>-26839086</v>
          </cell>
          <cell r="N1265">
            <v>-25985524</v>
          </cell>
        </row>
        <row r="1266">
          <cell r="A1266" t="str">
            <v>4073021</v>
          </cell>
          <cell r="B1266" t="str">
            <v>REG DR Defd Fuel and Purchased Power - Amortiz</v>
          </cell>
          <cell r="C1266">
            <v>0</v>
          </cell>
          <cell r="D1266">
            <v>0</v>
          </cell>
          <cell r="E1266">
            <v>0</v>
          </cell>
          <cell r="F1266">
            <v>7221028.1100000003</v>
          </cell>
          <cell r="G1266">
            <v>7221028.1100000003</v>
          </cell>
          <cell r="H1266">
            <v>7221028.1100000003</v>
          </cell>
          <cell r="I1266">
            <v>7221028.1100000003</v>
          </cell>
          <cell r="J1266">
            <v>7221028.1100000003</v>
          </cell>
          <cell r="K1266">
            <v>7221028.1100000003</v>
          </cell>
          <cell r="L1266">
            <v>7221028.1100000003</v>
          </cell>
          <cell r="M1266">
            <v>7221028.1100000003</v>
          </cell>
          <cell r="N1266">
            <v>7221028.1100000003</v>
          </cell>
        </row>
        <row r="1267">
          <cell r="A1267" t="str">
            <v>4073022</v>
          </cell>
          <cell r="B1267" t="str">
            <v>REG DR Asset Optimization</v>
          </cell>
          <cell r="C1267">
            <v>-401656</v>
          </cell>
          <cell r="D1267">
            <v>-401656</v>
          </cell>
          <cell r="E1267">
            <v>-401660</v>
          </cell>
          <cell r="F1267">
            <v>-401656</v>
          </cell>
          <cell r="G1267">
            <v>-401656</v>
          </cell>
          <cell r="H1267">
            <v>-401656</v>
          </cell>
          <cell r="I1267">
            <v>-401656</v>
          </cell>
          <cell r="J1267">
            <v>-401656</v>
          </cell>
          <cell r="K1267">
            <v>-401656</v>
          </cell>
          <cell r="L1267">
            <v>-401656</v>
          </cell>
          <cell r="M1267">
            <v>-401656</v>
          </cell>
          <cell r="N1267">
            <v>-401650</v>
          </cell>
        </row>
        <row r="1268">
          <cell r="A1268" t="str">
            <v>4073030</v>
          </cell>
          <cell r="B1268" t="str">
            <v>REG DR Defd Capacity</v>
          </cell>
          <cell r="C1268">
            <v>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-158822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</row>
        <row r="1269">
          <cell r="A1269" t="str">
            <v>4073031</v>
          </cell>
          <cell r="B1269" t="str">
            <v>REG DR Defd Capacity - Amortization</v>
          </cell>
          <cell r="C1269">
            <v>0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</row>
        <row r="1270">
          <cell r="A1270" t="str">
            <v>4073040</v>
          </cell>
          <cell r="B1270" t="str">
            <v>REG DR Defd Conservation Electric</v>
          </cell>
          <cell r="C1270">
            <v>-369611</v>
          </cell>
          <cell r="D1270">
            <v>1716</v>
          </cell>
          <cell r="E1270">
            <v>0</v>
          </cell>
          <cell r="F1270">
            <v>-42498</v>
          </cell>
          <cell r="G1270">
            <v>-5625</v>
          </cell>
          <cell r="H1270">
            <v>-440887</v>
          </cell>
          <cell r="I1270">
            <v>-1009913</v>
          </cell>
          <cell r="J1270">
            <v>-711432</v>
          </cell>
          <cell r="K1270">
            <v>-1558635</v>
          </cell>
          <cell r="L1270">
            <v>-550394.01</v>
          </cell>
          <cell r="M1270">
            <v>-99111</v>
          </cell>
          <cell r="N1270">
            <v>0</v>
          </cell>
        </row>
        <row r="1271">
          <cell r="A1271" t="str">
            <v>4073041</v>
          </cell>
          <cell r="B1271" t="str">
            <v>REG DR Defd Conservation  Elec - Amortization</v>
          </cell>
          <cell r="C1271">
            <v>0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</row>
        <row r="1272">
          <cell r="A1272" t="str">
            <v>4073050</v>
          </cell>
          <cell r="B1272" t="str">
            <v>REG DR Defd Environmental</v>
          </cell>
          <cell r="C1272">
            <v>-135620</v>
          </cell>
          <cell r="D1272">
            <v>-13032</v>
          </cell>
          <cell r="E1272">
            <v>-141599</v>
          </cell>
          <cell r="F1272">
            <v>-221002</v>
          </cell>
          <cell r="G1272">
            <v>-257588</v>
          </cell>
          <cell r="H1272">
            <v>-441445</v>
          </cell>
          <cell r="I1272">
            <v>-588939</v>
          </cell>
          <cell r="J1272">
            <v>-39929</v>
          </cell>
          <cell r="K1272">
            <v>-1015508</v>
          </cell>
          <cell r="L1272">
            <v>-396122</v>
          </cell>
          <cell r="M1272">
            <v>-1330740</v>
          </cell>
          <cell r="N1272">
            <v>-2239076</v>
          </cell>
        </row>
        <row r="1273">
          <cell r="A1273" t="str">
            <v>4073051</v>
          </cell>
          <cell r="B1273" t="str">
            <v>REG DR Defd Environmental  - Amortization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</row>
        <row r="1274">
          <cell r="A1274" t="str">
            <v>4073052</v>
          </cell>
          <cell r="B1274" t="str">
            <v>REG DR Defd Environmental Tax Credit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</row>
        <row r="1275">
          <cell r="A1275" t="str">
            <v>4073060</v>
          </cell>
          <cell r="B1275" t="str">
            <v>REG DR Defd Purchased Gas Adjustment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</row>
        <row r="1276">
          <cell r="A1276" t="str">
            <v>4073061</v>
          </cell>
          <cell r="B1276" t="str">
            <v>REG DR Defd PGA - Amortization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</row>
        <row r="1277">
          <cell r="A1277" t="str">
            <v>4073071</v>
          </cell>
          <cell r="B1277" t="str">
            <v>REG DR CI/BS Rider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</row>
        <row r="1278">
          <cell r="A1278" t="str">
            <v>4073072</v>
          </cell>
          <cell r="B1278" t="str">
            <v>REG DR Defd CIBSR - Amortization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</row>
        <row r="1279">
          <cell r="A1279" t="str">
            <v>4073090</v>
          </cell>
          <cell r="B1279" t="str">
            <v>REG DR Defd SPPCRC</v>
          </cell>
          <cell r="C1279">
            <v>-583818</v>
          </cell>
          <cell r="D1279">
            <v>139738</v>
          </cell>
          <cell r="E1279">
            <v>0</v>
          </cell>
          <cell r="F1279">
            <v>54574</v>
          </cell>
          <cell r="G1279">
            <v>0</v>
          </cell>
          <cell r="H1279">
            <v>-219673</v>
          </cell>
          <cell r="I1279">
            <v>-423978</v>
          </cell>
          <cell r="J1279">
            <v>-387196</v>
          </cell>
          <cell r="K1279">
            <v>-1310882</v>
          </cell>
          <cell r="L1279">
            <v>0</v>
          </cell>
          <cell r="M1279">
            <v>0</v>
          </cell>
          <cell r="N1279">
            <v>0</v>
          </cell>
        </row>
        <row r="1280">
          <cell r="A1280" t="str">
            <v>4073091</v>
          </cell>
          <cell r="B1280" t="str">
            <v>REG DR Defd SPPCRC – Amortization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</row>
        <row r="1281">
          <cell r="A1281" t="str">
            <v>4073140</v>
          </cell>
          <cell r="B1281" t="str">
            <v>REG DR Defd Conservation - Gas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</row>
        <row r="1282">
          <cell r="A1282" t="str">
            <v>4073141</v>
          </cell>
          <cell r="B1282" t="str">
            <v>REG DR Defd Conservation - Gas - Amortization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</row>
        <row r="1283">
          <cell r="A1283" t="str">
            <v>4073200</v>
          </cell>
          <cell r="B1283" t="str">
            <v>REG DR Deferred PBOP FAS106</v>
          </cell>
          <cell r="C1283">
            <v>0</v>
          </cell>
          <cell r="D1283">
            <v>0</v>
          </cell>
          <cell r="E1283">
            <v>1585.46</v>
          </cell>
          <cell r="F1283">
            <v>0</v>
          </cell>
          <cell r="G1283">
            <v>0</v>
          </cell>
          <cell r="H1283">
            <v>1544.31</v>
          </cell>
          <cell r="I1283">
            <v>0</v>
          </cell>
          <cell r="J1283">
            <v>0</v>
          </cell>
          <cell r="K1283">
            <v>32900.79</v>
          </cell>
          <cell r="L1283">
            <v>0</v>
          </cell>
          <cell r="M1283">
            <v>0</v>
          </cell>
          <cell r="N1283">
            <v>3613.42</v>
          </cell>
        </row>
        <row r="1284">
          <cell r="A1284" t="str">
            <v>4073210</v>
          </cell>
          <cell r="B1284" t="str">
            <v>REG DR FERC Wholesale (AFUDC)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</row>
        <row r="1285">
          <cell r="A1285" t="str">
            <v>4073212</v>
          </cell>
          <cell r="B1285" t="str">
            <v>REG DR Tax Reform</v>
          </cell>
          <cell r="C1285">
            <v>825553.66</v>
          </cell>
          <cell r="D1285">
            <v>1175380.44</v>
          </cell>
          <cell r="E1285">
            <v>1677879.24</v>
          </cell>
          <cell r="F1285">
            <v>1518041.51</v>
          </cell>
          <cell r="G1285">
            <v>1962684.6</v>
          </cell>
          <cell r="H1285">
            <v>2006467.46</v>
          </cell>
          <cell r="I1285">
            <v>1635278.36</v>
          </cell>
          <cell r="J1285">
            <v>1459866.32</v>
          </cell>
          <cell r="K1285">
            <v>1541287.6</v>
          </cell>
          <cell r="L1285">
            <v>1087840.6399999999</v>
          </cell>
          <cell r="M1285">
            <v>845684.12</v>
          </cell>
          <cell r="N1285">
            <v>1510511.43</v>
          </cell>
        </row>
        <row r="1286">
          <cell r="A1286" t="str">
            <v>4073213</v>
          </cell>
          <cell r="B1286" t="str">
            <v>REG DR Defd (CETM) Clean Energy Trans Mechanism</v>
          </cell>
          <cell r="C1286">
            <v>-133158.09</v>
          </cell>
          <cell r="D1286">
            <v>52780</v>
          </cell>
          <cell r="E1286">
            <v>-257991</v>
          </cell>
          <cell r="F1286">
            <v>-512010</v>
          </cell>
          <cell r="G1286">
            <v>-165805</v>
          </cell>
          <cell r="H1286">
            <v>145862</v>
          </cell>
          <cell r="I1286">
            <v>-425414</v>
          </cell>
          <cell r="J1286">
            <v>-489900</v>
          </cell>
          <cell r="K1286">
            <v>-535981</v>
          </cell>
          <cell r="L1286">
            <v>130381</v>
          </cell>
          <cell r="M1286">
            <v>101955</v>
          </cell>
          <cell r="N1286">
            <v>29881</v>
          </cell>
        </row>
        <row r="1287">
          <cell r="A1287" t="str">
            <v>4074020</v>
          </cell>
          <cell r="B1287" t="str">
            <v>REG CR Defd Fuel and Purchased Power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</row>
        <row r="1288">
          <cell r="A1288" t="str">
            <v>4074021</v>
          </cell>
          <cell r="B1288" t="str">
            <v>REG CR Defd Fuel and Purchased Power  - Amortiz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</row>
        <row r="1289">
          <cell r="A1289" t="str">
            <v>4074030</v>
          </cell>
          <cell r="B1289" t="str">
            <v>REG CR Defd Capacity</v>
          </cell>
          <cell r="C1289">
            <v>-1794564</v>
          </cell>
          <cell r="D1289">
            <v>-1735280</v>
          </cell>
          <cell r="E1289">
            <v>-176305</v>
          </cell>
          <cell r="F1289">
            <v>-1433187</v>
          </cell>
          <cell r="G1289">
            <v>-238942</v>
          </cell>
          <cell r="H1289">
            <v>-110904</v>
          </cell>
          <cell r="I1289">
            <v>202</v>
          </cell>
          <cell r="J1289">
            <v>-177282</v>
          </cell>
          <cell r="K1289">
            <v>-170245</v>
          </cell>
          <cell r="L1289">
            <v>-1234</v>
          </cell>
          <cell r="M1289">
            <v>-67572</v>
          </cell>
          <cell r="N1289">
            <v>-1082520</v>
          </cell>
        </row>
        <row r="1290">
          <cell r="A1290" t="str">
            <v>4074031</v>
          </cell>
          <cell r="B1290" t="str">
            <v>REG CR Defd Capacity - Amortization</v>
          </cell>
          <cell r="C1290">
            <v>330652</v>
          </cell>
          <cell r="D1290">
            <v>330652</v>
          </cell>
          <cell r="E1290">
            <v>330652</v>
          </cell>
          <cell r="F1290">
            <v>330652</v>
          </cell>
          <cell r="G1290">
            <v>330652</v>
          </cell>
          <cell r="H1290">
            <v>330652</v>
          </cell>
          <cell r="I1290">
            <v>330652</v>
          </cell>
          <cell r="J1290">
            <v>330652</v>
          </cell>
          <cell r="K1290">
            <v>330652</v>
          </cell>
          <cell r="L1290">
            <v>330652</v>
          </cell>
          <cell r="M1290">
            <v>330652</v>
          </cell>
          <cell r="N1290">
            <v>330652</v>
          </cell>
        </row>
        <row r="1291">
          <cell r="A1291" t="str">
            <v>4074040</v>
          </cell>
          <cell r="B1291" t="str">
            <v>REG CR Defd Conservation - Elec</v>
          </cell>
          <cell r="C1291">
            <v>0</v>
          </cell>
          <cell r="D1291">
            <v>-160631</v>
          </cell>
          <cell r="E1291">
            <v>-421785</v>
          </cell>
          <cell r="F1291">
            <v>-1640</v>
          </cell>
          <cell r="G1291">
            <v>-230328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M1291">
            <v>0</v>
          </cell>
          <cell r="N1291">
            <v>-598001</v>
          </cell>
        </row>
        <row r="1292">
          <cell r="A1292" t="str">
            <v>4074041</v>
          </cell>
          <cell r="B1292" t="str">
            <v>REG CR Defd Conservation - Elec - Amortiz</v>
          </cell>
          <cell r="C1292">
            <v>30160</v>
          </cell>
          <cell r="D1292">
            <v>30160</v>
          </cell>
          <cell r="E1292">
            <v>30160</v>
          </cell>
          <cell r="F1292">
            <v>30160</v>
          </cell>
          <cell r="G1292">
            <v>30160</v>
          </cell>
          <cell r="H1292">
            <v>30160</v>
          </cell>
          <cell r="I1292">
            <v>30160</v>
          </cell>
          <cell r="J1292">
            <v>30160</v>
          </cell>
          <cell r="K1292">
            <v>30160</v>
          </cell>
          <cell r="L1292">
            <v>30160</v>
          </cell>
          <cell r="M1292">
            <v>30160</v>
          </cell>
          <cell r="N1292">
            <v>30163</v>
          </cell>
        </row>
        <row r="1293">
          <cell r="A1293" t="str">
            <v>4074050</v>
          </cell>
          <cell r="B1293" t="str">
            <v>REG CR Defd Environmental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  <cell r="N1293">
            <v>-8</v>
          </cell>
        </row>
        <row r="1294">
          <cell r="A1294" t="str">
            <v>4074051</v>
          </cell>
          <cell r="B1294" t="str">
            <v>REG CR Defd Environmental - Amortization</v>
          </cell>
          <cell r="C1294">
            <v>547547</v>
          </cell>
          <cell r="D1294">
            <v>547547</v>
          </cell>
          <cell r="E1294">
            <v>547547</v>
          </cell>
          <cell r="F1294">
            <v>547547</v>
          </cell>
          <cell r="G1294">
            <v>547547</v>
          </cell>
          <cell r="H1294">
            <v>547547</v>
          </cell>
          <cell r="I1294">
            <v>547547</v>
          </cell>
          <cell r="J1294">
            <v>547547</v>
          </cell>
          <cell r="K1294">
            <v>547547</v>
          </cell>
          <cell r="L1294">
            <v>547547</v>
          </cell>
          <cell r="M1294">
            <v>547547</v>
          </cell>
          <cell r="N1294">
            <v>547541</v>
          </cell>
        </row>
        <row r="1295">
          <cell r="A1295" t="str">
            <v>4074060</v>
          </cell>
          <cell r="B1295" t="str">
            <v>REG CR Defd Purchased Gas Adjustment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</row>
        <row r="1296">
          <cell r="A1296" t="str">
            <v>4074061</v>
          </cell>
          <cell r="B1296" t="str">
            <v>REG CR Defd PGA - Amortization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</row>
        <row r="1297">
          <cell r="A1297" t="str">
            <v>4074071</v>
          </cell>
          <cell r="B1297" t="str">
            <v>REG CR Defd CI/BSR Rider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</row>
        <row r="1298">
          <cell r="A1298" t="str">
            <v>4074072</v>
          </cell>
          <cell r="B1298" t="str">
            <v>REG CR Defd CIBSR - Amortization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</row>
        <row r="1299">
          <cell r="A1299" t="str">
            <v>4074075</v>
          </cell>
          <cell r="B1299" t="str">
            <v>REG CR Defd IMP Regulatory Credits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</row>
        <row r="1300">
          <cell r="A1300" t="str">
            <v>4074076</v>
          </cell>
          <cell r="B1300" t="str">
            <v>REG CR Defd COVID-19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</row>
        <row r="1301">
          <cell r="A1301" t="str">
            <v>4074090</v>
          </cell>
          <cell r="B1301" t="str">
            <v>REG CR Defd SPPCRC</v>
          </cell>
          <cell r="C1301">
            <v>0</v>
          </cell>
          <cell r="D1301">
            <v>-506868</v>
          </cell>
          <cell r="E1301">
            <v>-759698</v>
          </cell>
          <cell r="F1301">
            <v>-184041</v>
          </cell>
          <cell r="G1301">
            <v>-143901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-427434</v>
          </cell>
          <cell r="M1301">
            <v>-2757648</v>
          </cell>
          <cell r="N1301">
            <v>-1916082</v>
          </cell>
        </row>
        <row r="1302">
          <cell r="A1302" t="str">
            <v>4074091</v>
          </cell>
          <cell r="B1302" t="str">
            <v>REG CR Defd SPPCRC - Amortization</v>
          </cell>
          <cell r="C1302">
            <v>850373</v>
          </cell>
          <cell r="D1302">
            <v>850373</v>
          </cell>
          <cell r="E1302">
            <v>850373</v>
          </cell>
          <cell r="F1302">
            <v>850373</v>
          </cell>
          <cell r="G1302">
            <v>850373</v>
          </cell>
          <cell r="H1302">
            <v>850373</v>
          </cell>
          <cell r="I1302">
            <v>850373</v>
          </cell>
          <cell r="J1302">
            <v>850373</v>
          </cell>
          <cell r="K1302">
            <v>850373</v>
          </cell>
          <cell r="L1302">
            <v>850373</v>
          </cell>
          <cell r="M1302">
            <v>850373</v>
          </cell>
          <cell r="N1302">
            <v>850372</v>
          </cell>
        </row>
        <row r="1303">
          <cell r="A1303" t="str">
            <v>4074140</v>
          </cell>
          <cell r="B1303" t="str">
            <v>REG CR Defd Conservation - Gas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</row>
        <row r="1304">
          <cell r="A1304" t="str">
            <v>4074141</v>
          </cell>
          <cell r="B1304" t="str">
            <v>REG CR Defd Conservation - Gas - Amortiz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</row>
        <row r="1305">
          <cell r="A1305" t="str">
            <v>4074200</v>
          </cell>
          <cell r="B1305" t="str">
            <v>REG CR Deferred PBOP FAS106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</row>
        <row r="1306">
          <cell r="A1306" t="str">
            <v>4074211</v>
          </cell>
          <cell r="B1306" t="str">
            <v>REG CR FERC Wholesale (AFUDC) - Amortization</v>
          </cell>
          <cell r="C1306">
            <v>-198</v>
          </cell>
          <cell r="D1306">
            <v>-198</v>
          </cell>
          <cell r="E1306">
            <v>-198</v>
          </cell>
          <cell r="F1306">
            <v>-198</v>
          </cell>
          <cell r="G1306">
            <v>-198</v>
          </cell>
          <cell r="H1306">
            <v>-198</v>
          </cell>
          <cell r="I1306">
            <v>-198</v>
          </cell>
          <cell r="J1306">
            <v>-198</v>
          </cell>
          <cell r="K1306">
            <v>-198</v>
          </cell>
          <cell r="L1306">
            <v>-198</v>
          </cell>
          <cell r="M1306">
            <v>-198</v>
          </cell>
          <cell r="N1306">
            <v>-198</v>
          </cell>
        </row>
        <row r="1307">
          <cell r="A1307" t="str">
            <v>4074212</v>
          </cell>
          <cell r="B1307" t="str">
            <v>REG CR Tax Reform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</row>
        <row r="1308">
          <cell r="A1308" t="str">
            <v>4118010</v>
          </cell>
          <cell r="B1308" t="str">
            <v>SO2 Allowance Sales - Retail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53.4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</row>
        <row r="1309">
          <cell r="A1309" t="str">
            <v>4118011</v>
          </cell>
          <cell r="B1309" t="str">
            <v>SO2 Allowance Sales - Wholesale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</row>
        <row r="1310">
          <cell r="A1310" t="str">
            <v>4118020</v>
          </cell>
          <cell r="B1310" t="str">
            <v>NOX Allowance Sales - Retail</v>
          </cell>
          <cell r="C1310">
            <v>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  <cell r="M1310">
            <v>0</v>
          </cell>
          <cell r="N1310">
            <v>0</v>
          </cell>
        </row>
        <row r="1311">
          <cell r="A1311" t="str">
            <v>4118021</v>
          </cell>
          <cell r="B1311" t="str">
            <v>NOX Allowance Sales - Wholesale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</row>
        <row r="1312">
          <cell r="A1312" t="str">
            <v>4118030</v>
          </cell>
          <cell r="B1312" t="str">
            <v>REC Sales - Retail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  <cell r="M1312">
            <v>1216800</v>
          </cell>
          <cell r="N1312">
            <v>2256347.85</v>
          </cell>
        </row>
        <row r="1313">
          <cell r="A1313" t="str">
            <v>4118031</v>
          </cell>
          <cell r="B1313" t="str">
            <v>REC Sales - Wholesale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</row>
        <row r="1314">
          <cell r="A1314" t="str">
            <v>4118040</v>
          </cell>
          <cell r="B1314" t="str">
            <v>Environmental ROI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  <cell r="M1314">
            <v>0</v>
          </cell>
          <cell r="N1314">
            <v>0</v>
          </cell>
        </row>
        <row r="1315">
          <cell r="A1315" t="str">
            <v>4118050</v>
          </cell>
          <cell r="B1315" t="str">
            <v>GPIF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</row>
        <row r="1316">
          <cell r="A1316" t="str">
            <v>4118060</v>
          </cell>
          <cell r="B1316" t="str">
            <v>Line Loss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  <cell r="M1316">
            <v>0</v>
          </cell>
          <cell r="N1316">
            <v>0</v>
          </cell>
        </row>
        <row r="1317">
          <cell r="A1317" t="str">
            <v>4119030</v>
          </cell>
          <cell r="B1317" t="str">
            <v>Recoverable Conservation Benefit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</row>
        <row r="1318">
          <cell r="A1318" t="str">
            <v>4119040</v>
          </cell>
          <cell r="B1318" t="str">
            <v>Recoverable ECRC (Environmental O&amp;M expense)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  <cell r="M1318">
            <v>0</v>
          </cell>
          <cell r="N1318">
            <v>0</v>
          </cell>
        </row>
        <row r="1319">
          <cell r="A1319" t="str">
            <v>4120000</v>
          </cell>
          <cell r="B1319" t="str">
            <v>Revenues from Gas Plant leased to Others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</row>
        <row r="1320">
          <cell r="A1320" t="str">
            <v>4120001</v>
          </cell>
          <cell r="B1320" t="str">
            <v>Revenues from Gas Plant leased to Others-GAAP adj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  <cell r="M1320">
            <v>0</v>
          </cell>
          <cell r="N1320">
            <v>0</v>
          </cell>
        </row>
        <row r="1321">
          <cell r="A1321" t="str">
            <v>4120002</v>
          </cell>
          <cell r="B1321" t="str">
            <v>Rev from Gas Plant leased-Interest Earned GAAP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</row>
        <row r="1322">
          <cell r="A1322" t="str">
            <v>4400010</v>
          </cell>
          <cell r="B1322" t="str">
            <v>Residential Base Revenue</v>
          </cell>
          <cell r="C1322">
            <v>69269822.829999998</v>
          </cell>
          <cell r="D1322">
            <v>58869928.869999997</v>
          </cell>
          <cell r="E1322">
            <v>60696837.310000002</v>
          </cell>
          <cell r="F1322">
            <v>68591917.129999995</v>
          </cell>
          <cell r="G1322">
            <v>72621989.640000001</v>
          </cell>
          <cell r="H1322">
            <v>81787104.650000006</v>
          </cell>
          <cell r="I1322">
            <v>94300963.439999998</v>
          </cell>
          <cell r="J1322">
            <v>94311377.819999993</v>
          </cell>
          <cell r="K1322">
            <v>98080134.75</v>
          </cell>
          <cell r="L1322">
            <v>79226687.310000002</v>
          </cell>
          <cell r="M1322">
            <v>63130627.799999997</v>
          </cell>
          <cell r="N1322">
            <v>62070646.460000001</v>
          </cell>
        </row>
        <row r="1323">
          <cell r="A1323" t="str">
            <v>4400020</v>
          </cell>
          <cell r="B1323" t="str">
            <v>Residential Sales Fuel Adjustment Revenue</v>
          </cell>
          <cell r="C1323">
            <v>36586462.82</v>
          </cell>
          <cell r="D1323">
            <v>30094821.460000001</v>
          </cell>
          <cell r="E1323">
            <v>31492274.199999999</v>
          </cell>
          <cell r="F1323">
            <v>39743842.68</v>
          </cell>
          <cell r="G1323">
            <v>42986935.950000003</v>
          </cell>
          <cell r="H1323">
            <v>49736513.359999999</v>
          </cell>
          <cell r="I1323">
            <v>59420228.950000003</v>
          </cell>
          <cell r="J1323">
            <v>59744924.560000002</v>
          </cell>
          <cell r="K1323">
            <v>61811259.049999997</v>
          </cell>
          <cell r="L1323">
            <v>48024876.170000002</v>
          </cell>
          <cell r="M1323">
            <v>35782610.140000001</v>
          </cell>
          <cell r="N1323">
            <v>34175467.25</v>
          </cell>
        </row>
        <row r="1324">
          <cell r="A1324" t="str">
            <v>4400030</v>
          </cell>
          <cell r="B1324" t="str">
            <v>Residential Capacity Revenue</v>
          </cell>
          <cell r="C1324">
            <v>-137369.32999999999</v>
          </cell>
          <cell r="D1324">
            <v>-114915.2</v>
          </cell>
          <cell r="E1324">
            <v>-119970.07</v>
          </cell>
          <cell r="F1324">
            <v>-138568.04</v>
          </cell>
          <cell r="G1324">
            <v>-148924.51</v>
          </cell>
          <cell r="H1324">
            <v>-170462.93</v>
          </cell>
          <cell r="I1324">
            <v>-201019.62</v>
          </cell>
          <cell r="J1324">
            <v>-202147.82</v>
          </cell>
          <cell r="K1324">
            <v>-208606.15</v>
          </cell>
          <cell r="L1324">
            <v>-165230.64000000001</v>
          </cell>
          <cell r="M1324">
            <v>-125713.60000000001</v>
          </cell>
          <cell r="N1324">
            <v>-120437.53</v>
          </cell>
        </row>
        <row r="1325">
          <cell r="A1325" t="str">
            <v>4400040</v>
          </cell>
          <cell r="B1325" t="str">
            <v>Residential Conservation Revenue</v>
          </cell>
          <cell r="C1325">
            <v>2095954.8</v>
          </cell>
          <cell r="D1325">
            <v>1753536.31</v>
          </cell>
          <cell r="E1325">
            <v>1823567.82</v>
          </cell>
          <cell r="F1325">
            <v>2100430.0099999998</v>
          </cell>
          <cell r="G1325">
            <v>2277823.96</v>
          </cell>
          <cell r="H1325">
            <v>2632148.27</v>
          </cell>
          <cell r="I1325">
            <v>3099741.04</v>
          </cell>
          <cell r="J1325">
            <v>3117866.65</v>
          </cell>
          <cell r="K1325">
            <v>3216174.51</v>
          </cell>
          <cell r="L1325">
            <v>2549142.3199999998</v>
          </cell>
          <cell r="M1325">
            <v>1929104.02</v>
          </cell>
          <cell r="N1325">
            <v>1833664.28</v>
          </cell>
        </row>
        <row r="1326">
          <cell r="A1326" t="str">
            <v>4400050</v>
          </cell>
          <cell r="B1326" t="str">
            <v>Residential Environmental Revenue</v>
          </cell>
          <cell r="C1326">
            <v>704657.24</v>
          </cell>
          <cell r="D1326">
            <v>588714.35</v>
          </cell>
          <cell r="E1326">
            <v>613975.51</v>
          </cell>
          <cell r="F1326">
            <v>708617.3</v>
          </cell>
          <cell r="G1326">
            <v>762113.51</v>
          </cell>
          <cell r="H1326">
            <v>871714.27</v>
          </cell>
          <cell r="I1326">
            <v>1027727.97</v>
          </cell>
          <cell r="J1326">
            <v>1033407.03</v>
          </cell>
          <cell r="K1326">
            <v>1066485.08</v>
          </cell>
          <cell r="L1326">
            <v>844949.21</v>
          </cell>
          <cell r="M1326">
            <v>642913.84</v>
          </cell>
          <cell r="N1326">
            <v>615875.38</v>
          </cell>
        </row>
        <row r="1327">
          <cell r="A1327" t="str">
            <v>4400060</v>
          </cell>
          <cell r="B1327" t="str">
            <v>Residential Franchise Revenue</v>
          </cell>
          <cell r="C1327">
            <v>2379889.13</v>
          </cell>
          <cell r="D1327">
            <v>2000818.59</v>
          </cell>
          <cell r="E1327">
            <v>2065775.99</v>
          </cell>
          <cell r="F1327">
            <v>2567443.91</v>
          </cell>
          <cell r="G1327">
            <v>2730754.82</v>
          </cell>
          <cell r="H1327">
            <v>3121625.46</v>
          </cell>
          <cell r="I1327">
            <v>3650347.82</v>
          </cell>
          <cell r="J1327">
            <v>3626455.1</v>
          </cell>
          <cell r="K1327">
            <v>3794043.85</v>
          </cell>
          <cell r="L1327">
            <v>2989156.12</v>
          </cell>
          <cell r="M1327">
            <v>2332106.5699999998</v>
          </cell>
          <cell r="N1327">
            <v>2279265.6</v>
          </cell>
        </row>
        <row r="1328">
          <cell r="A1328" t="str">
            <v>4400070</v>
          </cell>
          <cell r="B1328" t="str">
            <v>Residential Gross Receipts Tax Revenue</v>
          </cell>
          <cell r="C1328">
            <v>2930421.21</v>
          </cell>
          <cell r="D1328">
            <v>2460163.08</v>
          </cell>
          <cell r="E1328">
            <v>2550750.94</v>
          </cell>
          <cell r="F1328">
            <v>3196615.34</v>
          </cell>
          <cell r="G1328">
            <v>3415900.91</v>
          </cell>
          <cell r="H1328">
            <v>3891194.24</v>
          </cell>
          <cell r="I1328">
            <v>4554921.59</v>
          </cell>
          <cell r="J1328">
            <v>4566989.3899999997</v>
          </cell>
          <cell r="K1328">
            <v>4736630.16</v>
          </cell>
          <cell r="L1328">
            <v>3765360.62</v>
          </cell>
          <cell r="M1328">
            <v>2915876.39</v>
          </cell>
          <cell r="N1328">
            <v>2830765.95</v>
          </cell>
        </row>
        <row r="1329">
          <cell r="A1329" t="str">
            <v>4400090</v>
          </cell>
          <cell r="B1329" t="str">
            <v>Residential Storm Revenue</v>
          </cell>
          <cell r="C1329">
            <v>2863324.14</v>
          </cell>
          <cell r="D1329">
            <v>2394045.73</v>
          </cell>
          <cell r="E1329">
            <v>2496424.59</v>
          </cell>
          <cell r="F1329">
            <v>2880565.67</v>
          </cell>
          <cell r="G1329">
            <v>3097094.72</v>
          </cell>
          <cell r="H1329">
            <v>3541652.87</v>
          </cell>
          <cell r="I1329">
            <v>4174167.61</v>
          </cell>
          <cell r="J1329">
            <v>4197065.83</v>
          </cell>
          <cell r="K1329">
            <v>4331213.34</v>
          </cell>
          <cell r="L1329">
            <v>3433006.96</v>
          </cell>
          <cell r="M1329">
            <v>2614075.98</v>
          </cell>
          <cell r="N1329">
            <v>2504454.09</v>
          </cell>
        </row>
        <row r="1330">
          <cell r="A1330" t="str">
            <v>4400091</v>
          </cell>
          <cell r="B1330" t="str">
            <v>Residential CETM Revenue</v>
          </cell>
          <cell r="C1330">
            <v>3290399.6</v>
          </cell>
          <cell r="D1330">
            <v>2749168.27</v>
          </cell>
          <cell r="E1330">
            <v>2867077.43</v>
          </cell>
          <cell r="F1330">
            <v>3309989.16</v>
          </cell>
          <cell r="G1330">
            <v>3559703.26</v>
          </cell>
          <cell r="H1330">
            <v>4072211.85</v>
          </cell>
          <cell r="I1330">
            <v>4801445.82</v>
          </cell>
          <cell r="J1330">
            <v>4827729.72</v>
          </cell>
          <cell r="K1330">
            <v>4982470.1100000003</v>
          </cell>
          <cell r="L1330">
            <v>3947063.76</v>
          </cell>
          <cell r="M1330">
            <v>3002975.05</v>
          </cell>
          <cell r="N1330">
            <v>2876599.85</v>
          </cell>
        </row>
        <row r="1331">
          <cell r="A1331" t="str">
            <v>4400092</v>
          </cell>
          <cell r="B1331" t="str">
            <v>Residential Storm Surcharge</v>
          </cell>
          <cell r="C1331">
            <v>0</v>
          </cell>
          <cell r="D1331">
            <v>0</v>
          </cell>
          <cell r="E1331">
            <v>6.94</v>
          </cell>
          <cell r="F1331">
            <v>7864225.8700000001</v>
          </cell>
          <cell r="G1331">
            <v>8458331.25</v>
          </cell>
          <cell r="H1331">
            <v>9678170.4499999993</v>
          </cell>
          <cell r="I1331">
            <v>11411541.449999999</v>
          </cell>
          <cell r="J1331">
            <v>11474914.439999999</v>
          </cell>
          <cell r="K1331">
            <v>11842699.02</v>
          </cell>
          <cell r="L1331">
            <v>9380916.5899999999</v>
          </cell>
          <cell r="M1331">
            <v>7137378.5</v>
          </cell>
          <cell r="N1331">
            <v>6837080.7300000004</v>
          </cell>
        </row>
        <row r="1332">
          <cell r="A1332" t="str">
            <v>4420010</v>
          </cell>
          <cell r="B1332" t="str">
            <v>Commercial Small Base Revenue</v>
          </cell>
          <cell r="C1332">
            <v>9298428.3399999999</v>
          </cell>
          <cell r="D1332">
            <v>8997502.6600000001</v>
          </cell>
          <cell r="E1332">
            <v>9329658.1600000001</v>
          </cell>
          <cell r="F1332">
            <v>9906910.0199999996</v>
          </cell>
          <cell r="G1332">
            <v>10244843.17</v>
          </cell>
          <cell r="H1332">
            <v>10891981.59</v>
          </cell>
          <cell r="I1332">
            <v>11605160.619999999</v>
          </cell>
          <cell r="J1332">
            <v>11658699.85</v>
          </cell>
          <cell r="K1332">
            <v>11931616.4</v>
          </cell>
          <cell r="L1332">
            <v>10687866.32</v>
          </cell>
          <cell r="M1332">
            <v>9618453.8100000005</v>
          </cell>
          <cell r="N1332">
            <v>9293685.1199999992</v>
          </cell>
        </row>
        <row r="1333">
          <cell r="A1333" t="str">
            <v>4420020</v>
          </cell>
          <cell r="B1333" t="str">
            <v>Commercial Small Sales Fuel Adjustment Revenue</v>
          </cell>
          <cell r="C1333">
            <v>3141694.56</v>
          </cell>
          <cell r="D1333">
            <v>2964171.14</v>
          </cell>
          <cell r="E1333">
            <v>3210113.68</v>
          </cell>
          <cell r="F1333">
            <v>3850528.45</v>
          </cell>
          <cell r="G1333">
            <v>4074969.44</v>
          </cell>
          <cell r="H1333">
            <v>4488007.0599999996</v>
          </cell>
          <cell r="I1333">
            <v>4979957.1900000004</v>
          </cell>
          <cell r="J1333">
            <v>5033391.68</v>
          </cell>
          <cell r="K1333">
            <v>5147005.9000000004</v>
          </cell>
          <cell r="L1333">
            <v>4352228.5999999996</v>
          </cell>
          <cell r="M1333">
            <v>3614739.29</v>
          </cell>
          <cell r="N1333">
            <v>3341670.86</v>
          </cell>
        </row>
        <row r="1334">
          <cell r="A1334" t="str">
            <v>4420030</v>
          </cell>
          <cell r="B1334" t="str">
            <v>Commercial Small Capacity Revenue</v>
          </cell>
          <cell r="C1334">
            <v>-10423.620000000001</v>
          </cell>
          <cell r="D1334">
            <v>-9811.86</v>
          </cell>
          <cell r="E1334">
            <v>-10668.22</v>
          </cell>
          <cell r="F1334">
            <v>-11898.65</v>
          </cell>
          <cell r="G1334">
            <v>-12570.43</v>
          </cell>
          <cell r="H1334">
            <v>-13887.42</v>
          </cell>
          <cell r="I1334">
            <v>-15565.71</v>
          </cell>
          <cell r="J1334">
            <v>-15718.32</v>
          </cell>
          <cell r="K1334">
            <v>-16120.14</v>
          </cell>
          <cell r="L1334">
            <v>-13519.22</v>
          </cell>
          <cell r="M1334">
            <v>-11123.99</v>
          </cell>
          <cell r="N1334">
            <v>-10252.129999999999</v>
          </cell>
        </row>
        <row r="1335">
          <cell r="A1335" t="str">
            <v>4420040</v>
          </cell>
          <cell r="B1335" t="str">
            <v>Commercial Small Conservation Revenue</v>
          </cell>
          <cell r="C1335">
            <v>178102.39999999999</v>
          </cell>
          <cell r="D1335">
            <v>167981.93</v>
          </cell>
          <cell r="E1335">
            <v>181991.34</v>
          </cell>
          <cell r="F1335">
            <v>201443.72</v>
          </cell>
          <cell r="G1335">
            <v>213221.15</v>
          </cell>
          <cell r="H1335">
            <v>234911.49</v>
          </cell>
          <cell r="I1335">
            <v>260727</v>
          </cell>
          <cell r="J1335">
            <v>263536.17</v>
          </cell>
          <cell r="K1335">
            <v>269521.09000000003</v>
          </cell>
          <cell r="L1335">
            <v>227800.67</v>
          </cell>
          <cell r="M1335">
            <v>189069.78</v>
          </cell>
          <cell r="N1335">
            <v>174747.3</v>
          </cell>
        </row>
        <row r="1336">
          <cell r="A1336" t="str">
            <v>4420050</v>
          </cell>
          <cell r="B1336" t="str">
            <v>Commercial Small Environmental Revenue</v>
          </cell>
          <cell r="C1336">
            <v>57562.42</v>
          </cell>
          <cell r="D1336">
            <v>54262.8</v>
          </cell>
          <cell r="E1336">
            <v>58770.99</v>
          </cell>
          <cell r="F1336">
            <v>65204.160000000003</v>
          </cell>
          <cell r="G1336">
            <v>69127.600000000006</v>
          </cell>
          <cell r="H1336">
            <v>76252.94</v>
          </cell>
          <cell r="I1336">
            <v>84607.61</v>
          </cell>
          <cell r="J1336">
            <v>85579.7</v>
          </cell>
          <cell r="K1336">
            <v>87465.8</v>
          </cell>
          <cell r="L1336">
            <v>73839.350000000006</v>
          </cell>
          <cell r="M1336">
            <v>61167.09</v>
          </cell>
          <cell r="N1336">
            <v>56415.98</v>
          </cell>
        </row>
        <row r="1337">
          <cell r="A1337" t="str">
            <v>4420060</v>
          </cell>
          <cell r="B1337" t="str">
            <v>Commercial Small Franchise Revenue</v>
          </cell>
          <cell r="C1337">
            <v>327823.95</v>
          </cell>
          <cell r="D1337">
            <v>311228.48</v>
          </cell>
          <cell r="E1337">
            <v>331875.96000000002</v>
          </cell>
          <cell r="F1337">
            <v>389844.1</v>
          </cell>
          <cell r="G1337">
            <v>407387.76</v>
          </cell>
          <cell r="H1337">
            <v>435091.5</v>
          </cell>
          <cell r="I1337">
            <v>482487.57</v>
          </cell>
          <cell r="J1337">
            <v>486199.41</v>
          </cell>
          <cell r="K1337">
            <v>497177.8</v>
          </cell>
          <cell r="L1337">
            <v>428275.24</v>
          </cell>
          <cell r="M1337">
            <v>368860.75</v>
          </cell>
          <cell r="N1337">
            <v>347697.54</v>
          </cell>
        </row>
        <row r="1338">
          <cell r="A1338" t="str">
            <v>4420070</v>
          </cell>
          <cell r="B1338" t="str">
            <v>Commercial Small Gross Receipts Tax Revenue</v>
          </cell>
          <cell r="C1338">
            <v>263598.34999999998</v>
          </cell>
          <cell r="D1338">
            <v>247809.98</v>
          </cell>
          <cell r="E1338">
            <v>265410.11</v>
          </cell>
          <cell r="F1338">
            <v>318146.55</v>
          </cell>
          <cell r="G1338">
            <v>334311.02</v>
          </cell>
          <cell r="H1338">
            <v>365939.87</v>
          </cell>
          <cell r="I1338">
            <v>401884.82</v>
          </cell>
          <cell r="J1338">
            <v>405182.73</v>
          </cell>
          <cell r="K1338">
            <v>415880.04</v>
          </cell>
          <cell r="L1338">
            <v>354731.36</v>
          </cell>
          <cell r="M1338">
            <v>299607.48</v>
          </cell>
          <cell r="N1338">
            <v>281676.88</v>
          </cell>
        </row>
        <row r="1339">
          <cell r="A1339" t="str">
            <v>4420080</v>
          </cell>
          <cell r="B1339" t="str">
            <v>Commercial Small Optional Billing Provision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</row>
        <row r="1340">
          <cell r="A1340" t="str">
            <v>4420090</v>
          </cell>
          <cell r="B1340" t="str">
            <v>Commercial Small Storm Revenue</v>
          </cell>
          <cell r="C1340">
            <v>306227.89</v>
          </cell>
          <cell r="D1340">
            <v>291502.94</v>
          </cell>
          <cell r="E1340">
            <v>311676.33</v>
          </cell>
          <cell r="F1340">
            <v>339009.67</v>
          </cell>
          <cell r="G1340">
            <v>356195.14</v>
          </cell>
          <cell r="H1340">
            <v>387558.25</v>
          </cell>
          <cell r="I1340">
            <v>425242.64</v>
          </cell>
          <cell r="J1340">
            <v>429042.04</v>
          </cell>
          <cell r="K1340">
            <v>438194.56</v>
          </cell>
          <cell r="L1340">
            <v>377619.14</v>
          </cell>
          <cell r="M1340">
            <v>321597.36</v>
          </cell>
          <cell r="N1340">
            <v>301188.42</v>
          </cell>
        </row>
        <row r="1341">
          <cell r="A1341" t="str">
            <v>4420091</v>
          </cell>
          <cell r="B1341" t="str">
            <v>Commercial Small CETM Revenue</v>
          </cell>
          <cell r="C1341">
            <v>261245.02</v>
          </cell>
          <cell r="D1341">
            <v>245517.01</v>
          </cell>
          <cell r="E1341">
            <v>267503.06</v>
          </cell>
          <cell r="F1341">
            <v>297830.03999999998</v>
          </cell>
          <cell r="G1341">
            <v>316131.32</v>
          </cell>
          <cell r="H1341">
            <v>349904.56</v>
          </cell>
          <cell r="I1341">
            <v>389879.03</v>
          </cell>
          <cell r="J1341">
            <v>394310.26</v>
          </cell>
          <cell r="K1341">
            <v>403493.26</v>
          </cell>
          <cell r="L1341">
            <v>338673.26</v>
          </cell>
          <cell r="M1341">
            <v>278415.73</v>
          </cell>
          <cell r="N1341">
            <v>256085.83</v>
          </cell>
        </row>
        <row r="1342">
          <cell r="A1342" t="str">
            <v>4420092</v>
          </cell>
          <cell r="B1342" t="str">
            <v>Commercial Small Storm Surcharge</v>
          </cell>
          <cell r="C1342">
            <v>0</v>
          </cell>
          <cell r="D1342">
            <v>0</v>
          </cell>
          <cell r="E1342">
            <v>0</v>
          </cell>
          <cell r="F1342">
            <v>749762.43</v>
          </cell>
          <cell r="G1342">
            <v>794193.42</v>
          </cell>
          <cell r="H1342">
            <v>877919.49</v>
          </cell>
          <cell r="I1342">
            <v>978844.06</v>
          </cell>
          <cell r="J1342">
            <v>989469.8</v>
          </cell>
          <cell r="K1342">
            <v>1012675.5</v>
          </cell>
          <cell r="L1342">
            <v>851450.34</v>
          </cell>
          <cell r="M1342">
            <v>701855.23</v>
          </cell>
          <cell r="N1342">
            <v>646630.67000000004</v>
          </cell>
        </row>
        <row r="1343">
          <cell r="A1343" t="str">
            <v>4420110</v>
          </cell>
          <cell r="B1343" t="str">
            <v>Commercial Large Base Revenue</v>
          </cell>
          <cell r="C1343">
            <v>18536285.09</v>
          </cell>
          <cell r="D1343">
            <v>17783152.539999999</v>
          </cell>
          <cell r="E1343">
            <v>18435119.760000002</v>
          </cell>
          <cell r="F1343">
            <v>19043248.920000002</v>
          </cell>
          <cell r="G1343">
            <v>19536739.23</v>
          </cell>
          <cell r="H1343">
            <v>20167206.129999999</v>
          </cell>
          <cell r="I1343">
            <v>21624144.27</v>
          </cell>
          <cell r="J1343">
            <v>21984097.52</v>
          </cell>
          <cell r="K1343">
            <v>22041345.850000001</v>
          </cell>
          <cell r="L1343">
            <v>20814440.350000001</v>
          </cell>
          <cell r="M1343">
            <v>19621603.309999999</v>
          </cell>
          <cell r="N1343">
            <v>18356653.059999999</v>
          </cell>
        </row>
        <row r="1344">
          <cell r="A1344" t="str">
            <v>4420120</v>
          </cell>
          <cell r="B1344" t="str">
            <v>Commercial Large Sales Fuel Adjustment</v>
          </cell>
          <cell r="C1344">
            <v>19969935.379999999</v>
          </cell>
          <cell r="D1344">
            <v>18451363.969999999</v>
          </cell>
          <cell r="E1344">
            <v>19659411.73</v>
          </cell>
          <cell r="F1344">
            <v>22433403.870000001</v>
          </cell>
          <cell r="G1344">
            <v>23561874.129999999</v>
          </cell>
          <cell r="H1344">
            <v>24802317.579999998</v>
          </cell>
          <cell r="I1344">
            <v>27581461.719999999</v>
          </cell>
          <cell r="J1344">
            <v>27856865.460000001</v>
          </cell>
          <cell r="K1344">
            <v>28690704.710000001</v>
          </cell>
          <cell r="L1344">
            <v>25635517.390000001</v>
          </cell>
          <cell r="M1344">
            <v>23042658.359999999</v>
          </cell>
          <cell r="N1344">
            <v>21727922.739999998</v>
          </cell>
        </row>
        <row r="1345">
          <cell r="A1345" t="str">
            <v>4420130</v>
          </cell>
          <cell r="B1345" t="str">
            <v>Commercial Large Capacity Revenue</v>
          </cell>
          <cell r="C1345">
            <v>-60339.95</v>
          </cell>
          <cell r="D1345">
            <v>-59530.37</v>
          </cell>
          <cell r="E1345">
            <v>-61084.83</v>
          </cell>
          <cell r="F1345">
            <v>-62731.82</v>
          </cell>
          <cell r="G1345">
            <v>-63513.62</v>
          </cell>
          <cell r="H1345">
            <v>-65472.3</v>
          </cell>
          <cell r="I1345">
            <v>-69732.22</v>
          </cell>
          <cell r="J1345">
            <v>-71140.41</v>
          </cell>
          <cell r="K1345">
            <v>-70987.5</v>
          </cell>
          <cell r="L1345">
            <v>-67887.649999999994</v>
          </cell>
          <cell r="M1345">
            <v>-64873.23</v>
          </cell>
          <cell r="N1345">
            <v>-60916.09</v>
          </cell>
        </row>
        <row r="1346">
          <cell r="A1346" t="str">
            <v>4420140</v>
          </cell>
          <cell r="B1346" t="str">
            <v>Commercial Large Conservation Revenue</v>
          </cell>
          <cell r="C1346">
            <v>908485.31</v>
          </cell>
          <cell r="D1346">
            <v>878456.48</v>
          </cell>
          <cell r="E1346">
            <v>904666.33</v>
          </cell>
          <cell r="F1346">
            <v>928465.11</v>
          </cell>
          <cell r="G1346">
            <v>944716.68</v>
          </cell>
          <cell r="H1346">
            <v>970950.53</v>
          </cell>
          <cell r="I1346">
            <v>1034713.34</v>
          </cell>
          <cell r="J1346">
            <v>1054221.55</v>
          </cell>
          <cell r="K1346">
            <v>1051847.6000000001</v>
          </cell>
          <cell r="L1346">
            <v>1005234.61</v>
          </cell>
          <cell r="M1346">
            <v>960595.54</v>
          </cell>
          <cell r="N1346">
            <v>900074.98</v>
          </cell>
        </row>
        <row r="1347">
          <cell r="A1347" t="str">
            <v>4420150</v>
          </cell>
          <cell r="B1347" t="str">
            <v>Commercial Large Environmental Revenue</v>
          </cell>
          <cell r="C1347">
            <v>348199.24</v>
          </cell>
          <cell r="D1347">
            <v>320317.96000000002</v>
          </cell>
          <cell r="E1347">
            <v>341261.05</v>
          </cell>
          <cell r="F1347">
            <v>358922.34</v>
          </cell>
          <cell r="G1347">
            <v>376944.41</v>
          </cell>
          <cell r="H1347">
            <v>396438.69</v>
          </cell>
          <cell r="I1347">
            <v>440574.93</v>
          </cell>
          <cell r="J1347">
            <v>444497.38</v>
          </cell>
          <cell r="K1347">
            <v>457037.59</v>
          </cell>
          <cell r="L1347">
            <v>408761.36</v>
          </cell>
          <cell r="M1347">
            <v>366777.8</v>
          </cell>
          <cell r="N1347">
            <v>347429.22</v>
          </cell>
        </row>
        <row r="1348">
          <cell r="A1348" t="str">
            <v>4420160</v>
          </cell>
          <cell r="B1348" t="str">
            <v>Commercial Large Franchise Revenue</v>
          </cell>
          <cell r="C1348">
            <v>1425200.58</v>
          </cell>
          <cell r="D1348">
            <v>1352257.93</v>
          </cell>
          <cell r="E1348">
            <v>1415379.33</v>
          </cell>
          <cell r="F1348">
            <v>1572435.94</v>
          </cell>
          <cell r="G1348">
            <v>1636239.99</v>
          </cell>
          <cell r="H1348">
            <v>1712028.16</v>
          </cell>
          <cell r="I1348">
            <v>1859227.23</v>
          </cell>
          <cell r="J1348">
            <v>1879528.11</v>
          </cell>
          <cell r="K1348">
            <v>1903947.47</v>
          </cell>
          <cell r="L1348">
            <v>1768291.01</v>
          </cell>
          <cell r="M1348">
            <v>1661728.08</v>
          </cell>
          <cell r="N1348">
            <v>1504138.99</v>
          </cell>
        </row>
        <row r="1349">
          <cell r="A1349" t="str">
            <v>4420170</v>
          </cell>
          <cell r="B1349" t="str">
            <v>Commercial Large Gross Receipts Tax Revenue</v>
          </cell>
          <cell r="C1349">
            <v>1055456.46</v>
          </cell>
          <cell r="D1349">
            <v>994223.89</v>
          </cell>
          <cell r="E1349">
            <v>1044270.71</v>
          </cell>
          <cell r="F1349">
            <v>1158408.3500000001</v>
          </cell>
          <cell r="G1349">
            <v>1202927.77</v>
          </cell>
          <cell r="H1349">
            <v>1254648.3700000001</v>
          </cell>
          <cell r="I1349">
            <v>1371934.01</v>
          </cell>
          <cell r="J1349">
            <v>1389926.89</v>
          </cell>
          <cell r="K1349">
            <v>1414308.42</v>
          </cell>
          <cell r="L1349">
            <v>1295594.94</v>
          </cell>
          <cell r="M1349">
            <v>1190687.6399999999</v>
          </cell>
          <cell r="N1349">
            <v>1119841.8600000001</v>
          </cell>
        </row>
        <row r="1350">
          <cell r="A1350" t="str">
            <v>4420180</v>
          </cell>
          <cell r="B1350" t="str">
            <v>Commercial Large Optional Billing Provision</v>
          </cell>
          <cell r="C1350">
            <v>76.09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3767.54</v>
          </cell>
          <cell r="N1350">
            <v>1607.55</v>
          </cell>
        </row>
        <row r="1351">
          <cell r="A1351" t="str">
            <v>4420190</v>
          </cell>
          <cell r="B1351" t="str">
            <v>Commercial Large Storm Revenue</v>
          </cell>
          <cell r="C1351">
            <v>633341.1</v>
          </cell>
          <cell r="D1351">
            <v>612797.92000000004</v>
          </cell>
          <cell r="E1351">
            <v>631218.43000000005</v>
          </cell>
          <cell r="F1351">
            <v>647691.19999999995</v>
          </cell>
          <cell r="G1351">
            <v>659088.89</v>
          </cell>
          <cell r="H1351">
            <v>676843.45</v>
          </cell>
          <cell r="I1351">
            <v>720348.96</v>
          </cell>
          <cell r="J1351">
            <v>733784.09</v>
          </cell>
          <cell r="K1351">
            <v>732370.4</v>
          </cell>
          <cell r="L1351">
            <v>700680.57</v>
          </cell>
          <cell r="M1351">
            <v>668068.21</v>
          </cell>
          <cell r="N1351">
            <v>628816.05000000005</v>
          </cell>
        </row>
        <row r="1352">
          <cell r="A1352" t="str">
            <v>4420191</v>
          </cell>
          <cell r="B1352" t="str">
            <v>Commercial Large CETM Revenue</v>
          </cell>
          <cell r="C1352">
            <v>1143699.33</v>
          </cell>
          <cell r="D1352">
            <v>1106847.19</v>
          </cell>
          <cell r="E1352">
            <v>1140051.5</v>
          </cell>
          <cell r="F1352">
            <v>1169666.81</v>
          </cell>
          <cell r="G1352">
            <v>1190292.1200000001</v>
          </cell>
          <cell r="H1352">
            <v>1221994.3999999999</v>
          </cell>
          <cell r="I1352">
            <v>1299828.03</v>
          </cell>
          <cell r="J1352">
            <v>1324045.24</v>
          </cell>
          <cell r="K1352">
            <v>1321627.58</v>
          </cell>
          <cell r="L1352">
            <v>1264907.42</v>
          </cell>
          <cell r="M1352">
            <v>1205772.6499999999</v>
          </cell>
          <cell r="N1352">
            <v>1136049.73</v>
          </cell>
        </row>
        <row r="1353">
          <cell r="A1353" t="str">
            <v>4420192</v>
          </cell>
          <cell r="B1353" t="str">
            <v>Commercial Large Storm Surcharge</v>
          </cell>
          <cell r="C1353">
            <v>0</v>
          </cell>
          <cell r="D1353">
            <v>0</v>
          </cell>
          <cell r="E1353">
            <v>0</v>
          </cell>
          <cell r="F1353">
            <v>985493.85</v>
          </cell>
          <cell r="G1353">
            <v>1034804.01</v>
          </cell>
          <cell r="H1353">
            <v>1087614.04</v>
          </cell>
          <cell r="I1353">
            <v>1208656.99</v>
          </cell>
          <cell r="J1353">
            <v>1217510.99</v>
          </cell>
          <cell r="K1353">
            <v>1253853.77</v>
          </cell>
          <cell r="L1353">
            <v>1121295.7</v>
          </cell>
          <cell r="M1353">
            <v>998418.7</v>
          </cell>
          <cell r="N1353">
            <v>960862.99</v>
          </cell>
        </row>
        <row r="1354">
          <cell r="A1354" t="str">
            <v>4420210</v>
          </cell>
          <cell r="B1354" t="str">
            <v>Industrial-Phosphate Small Base Revenue</v>
          </cell>
          <cell r="C1354">
            <v>307.2</v>
          </cell>
          <cell r="D1354">
            <v>307.2</v>
          </cell>
          <cell r="E1354">
            <v>307.2</v>
          </cell>
          <cell r="F1354">
            <v>307.2</v>
          </cell>
          <cell r="G1354">
            <v>307.2</v>
          </cell>
          <cell r="H1354">
            <v>307.2</v>
          </cell>
          <cell r="I1354">
            <v>307.2</v>
          </cell>
          <cell r="J1354">
            <v>307.2</v>
          </cell>
          <cell r="K1354">
            <v>307.2</v>
          </cell>
          <cell r="L1354">
            <v>307.2</v>
          </cell>
          <cell r="M1354">
            <v>307.2</v>
          </cell>
          <cell r="N1354">
            <v>307.2</v>
          </cell>
        </row>
        <row r="1355">
          <cell r="A1355" t="str">
            <v>4420220</v>
          </cell>
          <cell r="B1355" t="str">
            <v>Industrial-Phosphate Small Sales Fuel Adjustment</v>
          </cell>
          <cell r="C1355">
            <v>53.2</v>
          </cell>
          <cell r="D1355">
            <v>53.2</v>
          </cell>
          <cell r="E1355">
            <v>53.2</v>
          </cell>
          <cell r="F1355">
            <v>57.69</v>
          </cell>
          <cell r="G1355">
            <v>57.69</v>
          </cell>
          <cell r="H1355">
            <v>57.69</v>
          </cell>
          <cell r="I1355">
            <v>57.69</v>
          </cell>
          <cell r="J1355">
            <v>57.69</v>
          </cell>
          <cell r="K1355">
            <v>57.69</v>
          </cell>
          <cell r="L1355">
            <v>57.69</v>
          </cell>
          <cell r="M1355">
            <v>57.69</v>
          </cell>
          <cell r="N1355">
            <v>57.69</v>
          </cell>
        </row>
        <row r="1356">
          <cell r="A1356" t="str">
            <v>4420230</v>
          </cell>
          <cell r="B1356" t="str">
            <v>Industrial-Phosphate Small Capacity Revenue</v>
          </cell>
          <cell r="C1356">
            <v>-0.03</v>
          </cell>
          <cell r="D1356">
            <v>-0.03</v>
          </cell>
          <cell r="E1356">
            <v>-0.03</v>
          </cell>
          <cell r="F1356">
            <v>-0.03</v>
          </cell>
          <cell r="G1356">
            <v>-0.03</v>
          </cell>
          <cell r="H1356">
            <v>-0.03</v>
          </cell>
          <cell r="I1356">
            <v>-0.03</v>
          </cell>
          <cell r="J1356">
            <v>-0.03</v>
          </cell>
          <cell r="K1356">
            <v>-0.03</v>
          </cell>
          <cell r="L1356">
            <v>-0.03</v>
          </cell>
          <cell r="M1356">
            <v>-0.03</v>
          </cell>
          <cell r="N1356">
            <v>-0.03</v>
          </cell>
        </row>
        <row r="1357">
          <cell r="A1357" t="str">
            <v>4420240</v>
          </cell>
          <cell r="B1357" t="str">
            <v>Industrial-Phosphate Small Conservation Revenue</v>
          </cell>
          <cell r="C1357">
            <v>2.82</v>
          </cell>
          <cell r="D1357">
            <v>2.82</v>
          </cell>
          <cell r="E1357">
            <v>2.82</v>
          </cell>
          <cell r="F1357">
            <v>2.82</v>
          </cell>
          <cell r="G1357">
            <v>2.82</v>
          </cell>
          <cell r="H1357">
            <v>2.82</v>
          </cell>
          <cell r="I1357">
            <v>2.82</v>
          </cell>
          <cell r="J1357">
            <v>2.82</v>
          </cell>
          <cell r="K1357">
            <v>2.82</v>
          </cell>
          <cell r="L1357">
            <v>2.82</v>
          </cell>
          <cell r="M1357">
            <v>2.82</v>
          </cell>
          <cell r="N1357">
            <v>2.82</v>
          </cell>
        </row>
        <row r="1358">
          <cell r="A1358" t="str">
            <v>4420250</v>
          </cell>
          <cell r="B1358" t="str">
            <v>Industrial-Phosphate Small Environmental Revenue</v>
          </cell>
          <cell r="C1358">
            <v>0.74</v>
          </cell>
          <cell r="D1358">
            <v>0.74</v>
          </cell>
          <cell r="E1358">
            <v>0.74</v>
          </cell>
          <cell r="F1358">
            <v>0.74</v>
          </cell>
          <cell r="G1358">
            <v>0.74</v>
          </cell>
          <cell r="H1358">
            <v>0.74</v>
          </cell>
          <cell r="I1358">
            <v>0.74</v>
          </cell>
          <cell r="J1358">
            <v>0.74</v>
          </cell>
          <cell r="K1358">
            <v>0.74</v>
          </cell>
          <cell r="L1358">
            <v>0.74</v>
          </cell>
          <cell r="M1358">
            <v>0.74</v>
          </cell>
          <cell r="N1358">
            <v>0.74</v>
          </cell>
        </row>
        <row r="1359">
          <cell r="A1359" t="str">
            <v>4420260</v>
          </cell>
          <cell r="B1359" t="str">
            <v>Industrial-Phosphate Small Franchise Revenue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</row>
        <row r="1360">
          <cell r="A1360" t="str">
            <v>4420270</v>
          </cell>
          <cell r="B1360" t="str">
            <v>Industrial-Phosphate Small Gross Receipts Tax Rev</v>
          </cell>
          <cell r="C1360">
            <v>2.8</v>
          </cell>
          <cell r="D1360">
            <v>2.8</v>
          </cell>
          <cell r="E1360">
            <v>2.8</v>
          </cell>
          <cell r="F1360">
            <v>3.01</v>
          </cell>
          <cell r="G1360">
            <v>3.01</v>
          </cell>
          <cell r="H1360">
            <v>3.01</v>
          </cell>
          <cell r="I1360">
            <v>3.01</v>
          </cell>
          <cell r="J1360">
            <v>3.01</v>
          </cell>
          <cell r="K1360">
            <v>3.01</v>
          </cell>
          <cell r="L1360">
            <v>3.01</v>
          </cell>
          <cell r="M1360">
            <v>3.01</v>
          </cell>
          <cell r="N1360">
            <v>3.01</v>
          </cell>
        </row>
        <row r="1361">
          <cell r="A1361" t="str">
            <v>4420280</v>
          </cell>
          <cell r="B1361" t="str">
            <v>Industrial-Phosphate Small Optional Billing Provsn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</row>
        <row r="1362">
          <cell r="A1362" t="str">
            <v>4420290</v>
          </cell>
          <cell r="B1362" t="str">
            <v>Industrial-Phosphate Small Storm Revenue</v>
          </cell>
          <cell r="C1362">
            <v>16.36</v>
          </cell>
          <cell r="D1362">
            <v>16.36</v>
          </cell>
          <cell r="E1362">
            <v>16.36</v>
          </cell>
          <cell r="F1362">
            <v>16.36</v>
          </cell>
          <cell r="G1362">
            <v>16.36</v>
          </cell>
          <cell r="H1362">
            <v>16.36</v>
          </cell>
          <cell r="I1362">
            <v>16.36</v>
          </cell>
          <cell r="J1362">
            <v>16.36</v>
          </cell>
          <cell r="K1362">
            <v>16.36</v>
          </cell>
          <cell r="L1362">
            <v>16.36</v>
          </cell>
          <cell r="M1362">
            <v>16.36</v>
          </cell>
          <cell r="N1362">
            <v>16.36</v>
          </cell>
        </row>
        <row r="1363">
          <cell r="A1363" t="str">
            <v>4420291</v>
          </cell>
          <cell r="B1363" t="str">
            <v>Industrial-Phosphate Small CETM Revenue</v>
          </cell>
          <cell r="C1363">
            <v>0.4</v>
          </cell>
          <cell r="D1363">
            <v>0.4</v>
          </cell>
          <cell r="E1363">
            <v>0.4</v>
          </cell>
          <cell r="F1363">
            <v>0.4</v>
          </cell>
          <cell r="G1363">
            <v>0.4</v>
          </cell>
          <cell r="H1363">
            <v>0.4</v>
          </cell>
          <cell r="I1363">
            <v>0.4</v>
          </cell>
          <cell r="J1363">
            <v>0.4</v>
          </cell>
          <cell r="K1363">
            <v>0.4</v>
          </cell>
          <cell r="L1363">
            <v>0.4</v>
          </cell>
          <cell r="M1363">
            <v>0.4</v>
          </cell>
          <cell r="N1363">
            <v>0.4</v>
          </cell>
        </row>
        <row r="1364">
          <cell r="A1364" t="str">
            <v>4420292</v>
          </cell>
          <cell r="B1364" t="str">
            <v>Industrial Phosphate Small Storm Surcharge</v>
          </cell>
          <cell r="C1364">
            <v>0</v>
          </cell>
          <cell r="D1364">
            <v>0</v>
          </cell>
          <cell r="E1364">
            <v>0</v>
          </cell>
          <cell r="F1364">
            <v>3.64</v>
          </cell>
          <cell r="G1364">
            <v>3.64</v>
          </cell>
          <cell r="H1364">
            <v>3.64</v>
          </cell>
          <cell r="I1364">
            <v>3.64</v>
          </cell>
          <cell r="J1364">
            <v>3.64</v>
          </cell>
          <cell r="K1364">
            <v>3.64</v>
          </cell>
          <cell r="L1364">
            <v>3.64</v>
          </cell>
          <cell r="M1364">
            <v>3.64</v>
          </cell>
          <cell r="N1364">
            <v>3.64</v>
          </cell>
        </row>
        <row r="1365">
          <cell r="A1365" t="str">
            <v>4420310</v>
          </cell>
          <cell r="B1365" t="str">
            <v>Industrial-Phosphate Large Base Revenue</v>
          </cell>
          <cell r="C1365">
            <v>2611198.33</v>
          </cell>
          <cell r="D1365">
            <v>2082431.9</v>
          </cell>
          <cell r="E1365">
            <v>2430538.44</v>
          </cell>
          <cell r="F1365">
            <v>2170564.0099999998</v>
          </cell>
          <cell r="G1365">
            <v>2379748.2599999998</v>
          </cell>
          <cell r="H1365">
            <v>2419769.63</v>
          </cell>
          <cell r="I1365">
            <v>2356329.5499999998</v>
          </cell>
          <cell r="J1365">
            <v>2552054.0099999998</v>
          </cell>
          <cell r="K1365">
            <v>2679449.7400000002</v>
          </cell>
          <cell r="L1365">
            <v>2417984.9300000002</v>
          </cell>
          <cell r="M1365">
            <v>2011313.86</v>
          </cell>
          <cell r="N1365">
            <v>2133161.19</v>
          </cell>
        </row>
        <row r="1366">
          <cell r="A1366" t="str">
            <v>4420320</v>
          </cell>
          <cell r="B1366" t="str">
            <v>Industrial-Phosphate Large Sales Fuel Adjustment</v>
          </cell>
          <cell r="C1366">
            <v>3897005.35</v>
          </cell>
          <cell r="D1366">
            <v>2582450.16</v>
          </cell>
          <cell r="E1366">
            <v>3493862.93</v>
          </cell>
          <cell r="F1366">
            <v>3485241.48</v>
          </cell>
          <cell r="G1366">
            <v>3880027.93</v>
          </cell>
          <cell r="H1366">
            <v>3823348.91</v>
          </cell>
          <cell r="I1366">
            <v>3950015.68</v>
          </cell>
          <cell r="J1366">
            <v>3985104.98</v>
          </cell>
          <cell r="K1366">
            <v>4576718.54</v>
          </cell>
          <cell r="L1366">
            <v>3973396.96</v>
          </cell>
          <cell r="M1366">
            <v>3132695.44</v>
          </cell>
          <cell r="N1366">
            <v>3577753.88</v>
          </cell>
        </row>
        <row r="1367">
          <cell r="A1367" t="str">
            <v>4420330</v>
          </cell>
          <cell r="B1367" t="str">
            <v>Industrial-Phosphate Large Capacity Revenue</v>
          </cell>
          <cell r="C1367">
            <v>-6892.7</v>
          </cell>
          <cell r="D1367">
            <v>-6035.45</v>
          </cell>
          <cell r="E1367">
            <v>-6429.79</v>
          </cell>
          <cell r="F1367">
            <v>-6204.06</v>
          </cell>
          <cell r="G1367">
            <v>-6556.83</v>
          </cell>
          <cell r="H1367">
            <v>-6718.61</v>
          </cell>
          <cell r="I1367">
            <v>-6172.89</v>
          </cell>
          <cell r="J1367">
            <v>-7068.12</v>
          </cell>
          <cell r="K1367">
            <v>-6893.16</v>
          </cell>
          <cell r="L1367">
            <v>-6446.58</v>
          </cell>
          <cell r="M1367">
            <v>-5454.4</v>
          </cell>
          <cell r="N1367">
            <v>-5561.16</v>
          </cell>
        </row>
        <row r="1368">
          <cell r="A1368" t="str">
            <v>4420340</v>
          </cell>
          <cell r="B1368" t="str">
            <v>Industrial-Phosphate Large Conservation Revenue</v>
          </cell>
          <cell r="C1368">
            <v>127142.67</v>
          </cell>
          <cell r="D1368">
            <v>111355.64</v>
          </cell>
          <cell r="E1368">
            <v>118673.99</v>
          </cell>
          <cell r="F1368">
            <v>114450.4</v>
          </cell>
          <cell r="G1368">
            <v>120968.39</v>
          </cell>
          <cell r="H1368">
            <v>123926.6</v>
          </cell>
          <cell r="I1368">
            <v>113851.46</v>
          </cell>
          <cell r="J1368">
            <v>130421.53</v>
          </cell>
          <cell r="K1368">
            <v>127074</v>
          </cell>
          <cell r="L1368">
            <v>118844.23</v>
          </cell>
          <cell r="M1368">
            <v>100603.2</v>
          </cell>
          <cell r="N1368">
            <v>102523.47</v>
          </cell>
        </row>
        <row r="1369">
          <cell r="A1369" t="str">
            <v>4420350</v>
          </cell>
          <cell r="B1369" t="str">
            <v>Industrial-Phosphate Large Environmental Revenue</v>
          </cell>
          <cell r="C1369">
            <v>62229.67</v>
          </cell>
          <cell r="D1369">
            <v>41249.33</v>
          </cell>
          <cell r="E1369">
            <v>55734.53</v>
          </cell>
          <cell r="F1369">
            <v>51249.66</v>
          </cell>
          <cell r="G1369">
            <v>57016.86</v>
          </cell>
          <cell r="H1369">
            <v>56030.59</v>
          </cell>
          <cell r="I1369">
            <v>58139.519999999997</v>
          </cell>
          <cell r="J1369">
            <v>58430.36</v>
          </cell>
          <cell r="K1369">
            <v>67328.240000000005</v>
          </cell>
          <cell r="L1369">
            <v>58370.96</v>
          </cell>
          <cell r="M1369">
            <v>46094.28</v>
          </cell>
          <cell r="N1369">
            <v>52775.3</v>
          </cell>
        </row>
        <row r="1370">
          <cell r="A1370" t="str">
            <v>4420360</v>
          </cell>
          <cell r="B1370" t="str">
            <v>Industrial-Phosphate Large Franchise Revenue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</row>
        <row r="1371">
          <cell r="A1371" t="str">
            <v>4420370</v>
          </cell>
          <cell r="B1371" t="str">
            <v>Industrial-Phosphate Large Gross Receipts Tax Rev</v>
          </cell>
          <cell r="C1371">
            <v>136592.06</v>
          </cell>
          <cell r="D1371">
            <v>97203.68</v>
          </cell>
          <cell r="E1371">
            <v>124280.77</v>
          </cell>
          <cell r="F1371">
            <v>119294.59</v>
          </cell>
          <cell r="G1371">
            <v>132430.67000000001</v>
          </cell>
          <cell r="H1371">
            <v>130887.02</v>
          </cell>
          <cell r="I1371">
            <v>133779.98000000001</v>
          </cell>
          <cell r="J1371">
            <v>137130.39000000001</v>
          </cell>
          <cell r="K1371">
            <v>153829.54</v>
          </cell>
          <cell r="L1371">
            <v>134862.04999999999</v>
          </cell>
          <cell r="M1371">
            <v>111492.01</v>
          </cell>
          <cell r="N1371">
            <v>122299.36</v>
          </cell>
        </row>
        <row r="1372">
          <cell r="A1372" t="str">
            <v>4420380</v>
          </cell>
          <cell r="B1372" t="str">
            <v>Industrial-Phosphate Large Optional Billing Provsn</v>
          </cell>
          <cell r="C1372">
            <v>252.08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  <cell r="M1372">
            <v>115878.25</v>
          </cell>
          <cell r="N1372">
            <v>44695.47</v>
          </cell>
        </row>
        <row r="1373">
          <cell r="A1373" t="str">
            <v>4420390</v>
          </cell>
          <cell r="B1373" t="str">
            <v>Industrial-Phosphate Large Storm Revenue</v>
          </cell>
          <cell r="C1373">
            <v>15361.45</v>
          </cell>
          <cell r="D1373">
            <v>15197.45</v>
          </cell>
          <cell r="E1373">
            <v>14962.51</v>
          </cell>
          <cell r="F1373">
            <v>13868.81</v>
          </cell>
          <cell r="G1373">
            <v>14133.8</v>
          </cell>
          <cell r="H1373">
            <v>14497.49</v>
          </cell>
          <cell r="I1373">
            <v>14242.24</v>
          </cell>
          <cell r="J1373">
            <v>15029.89</v>
          </cell>
          <cell r="K1373">
            <v>14932.84</v>
          </cell>
          <cell r="L1373">
            <v>14032.35</v>
          </cell>
          <cell r="M1373">
            <v>12665.6</v>
          </cell>
          <cell r="N1373">
            <v>12733.61</v>
          </cell>
        </row>
        <row r="1374">
          <cell r="A1374" t="str">
            <v>4420391</v>
          </cell>
          <cell r="B1374" t="str">
            <v>Industrial-Phosphate Large CETM Revenue</v>
          </cell>
          <cell r="C1374">
            <v>101314.64</v>
          </cell>
          <cell r="D1374">
            <v>96328.03</v>
          </cell>
          <cell r="E1374">
            <v>97771.9</v>
          </cell>
          <cell r="F1374">
            <v>93468.93</v>
          </cell>
          <cell r="G1374">
            <v>95413.15</v>
          </cell>
          <cell r="H1374">
            <v>97255.63</v>
          </cell>
          <cell r="I1374">
            <v>93581.759999999995</v>
          </cell>
          <cell r="J1374">
            <v>99499.94</v>
          </cell>
          <cell r="K1374">
            <v>98553.2</v>
          </cell>
          <cell r="L1374">
            <v>94030.66</v>
          </cell>
          <cell r="M1374">
            <v>86368.4</v>
          </cell>
          <cell r="N1374">
            <v>87485.56</v>
          </cell>
        </row>
        <row r="1375">
          <cell r="A1375" t="str">
            <v>4420392</v>
          </cell>
          <cell r="B1375" t="str">
            <v>Industrial-Phosphate Large Storm Surcharge</v>
          </cell>
          <cell r="C1375">
            <v>0</v>
          </cell>
          <cell r="D1375">
            <v>0</v>
          </cell>
          <cell r="E1375">
            <v>0</v>
          </cell>
          <cell r="F1375">
            <v>19678.080000000002</v>
          </cell>
          <cell r="G1375">
            <v>21900.65</v>
          </cell>
          <cell r="H1375">
            <v>21737.23</v>
          </cell>
          <cell r="I1375">
            <v>22402.45</v>
          </cell>
          <cell r="J1375">
            <v>22522.93</v>
          </cell>
          <cell r="K1375">
            <v>25994.12</v>
          </cell>
          <cell r="L1375">
            <v>22530.69</v>
          </cell>
          <cell r="M1375">
            <v>17847.759999999998</v>
          </cell>
          <cell r="N1375">
            <v>20414.25</v>
          </cell>
        </row>
        <row r="1376">
          <cell r="A1376" t="str">
            <v>4420410</v>
          </cell>
          <cell r="B1376" t="str">
            <v>Industrial-Other Small Base Revenue</v>
          </cell>
          <cell r="C1376">
            <v>136637.07999999999</v>
          </cell>
          <cell r="D1376">
            <v>135557.66</v>
          </cell>
          <cell r="E1376">
            <v>139170.42000000001</v>
          </cell>
          <cell r="F1376">
            <v>147278.84</v>
          </cell>
          <cell r="G1376">
            <v>155263.6</v>
          </cell>
          <cell r="H1376">
            <v>160410.13</v>
          </cell>
          <cell r="I1376">
            <v>172747.15</v>
          </cell>
          <cell r="J1376">
            <v>170769.46</v>
          </cell>
          <cell r="K1376">
            <v>172938.44</v>
          </cell>
          <cell r="L1376">
            <v>156984.92000000001</v>
          </cell>
          <cell r="M1376">
            <v>136898.06</v>
          </cell>
          <cell r="N1376">
            <v>130898.27</v>
          </cell>
        </row>
        <row r="1377">
          <cell r="A1377" t="str">
            <v>4420420</v>
          </cell>
          <cell r="B1377" t="str">
            <v>Industrial-Other Small Sales Fuel Adjustment Rev</v>
          </cell>
          <cell r="C1377">
            <v>53056.52</v>
          </cell>
          <cell r="D1377">
            <v>52013.07</v>
          </cell>
          <cell r="E1377">
            <v>55162.13</v>
          </cell>
          <cell r="F1377">
            <v>65051.65</v>
          </cell>
          <cell r="G1377">
            <v>70276.600000000006</v>
          </cell>
          <cell r="H1377">
            <v>74400.23</v>
          </cell>
          <cell r="I1377">
            <v>82608.77</v>
          </cell>
          <cell r="J1377">
            <v>82079.16</v>
          </cell>
          <cell r="K1377">
            <v>83015.37</v>
          </cell>
          <cell r="L1377">
            <v>72673.02</v>
          </cell>
          <cell r="M1377">
            <v>59522.97</v>
          </cell>
          <cell r="N1377">
            <v>54789.09</v>
          </cell>
        </row>
        <row r="1378">
          <cell r="A1378" t="str">
            <v>4420430</v>
          </cell>
          <cell r="B1378" t="str">
            <v>Industrial-Other Small Capacity Revenue</v>
          </cell>
          <cell r="C1378">
            <v>-167.25</v>
          </cell>
          <cell r="D1378">
            <v>-163.27000000000001</v>
          </cell>
          <cell r="E1378">
            <v>-174.5</v>
          </cell>
          <cell r="F1378">
            <v>-191.66</v>
          </cell>
          <cell r="G1378">
            <v>-194.04</v>
          </cell>
          <cell r="H1378">
            <v>-222.52</v>
          </cell>
          <cell r="I1378">
            <v>-245.39</v>
          </cell>
          <cell r="J1378">
            <v>-247.62</v>
          </cell>
          <cell r="K1378">
            <v>-250.58</v>
          </cell>
          <cell r="L1378">
            <v>-216.9</v>
          </cell>
          <cell r="M1378">
            <v>-174.66</v>
          </cell>
          <cell r="N1378">
            <v>-159.36000000000001</v>
          </cell>
        </row>
        <row r="1379">
          <cell r="A1379" t="str">
            <v>4420440</v>
          </cell>
          <cell r="B1379" t="str">
            <v>Industrial-Other Small Conservation Revenue</v>
          </cell>
          <cell r="C1379">
            <v>2994</v>
          </cell>
          <cell r="D1379">
            <v>2934.18</v>
          </cell>
          <cell r="E1379">
            <v>3113.78</v>
          </cell>
          <cell r="F1379">
            <v>3388.83</v>
          </cell>
          <cell r="G1379">
            <v>3663.25</v>
          </cell>
          <cell r="H1379">
            <v>3880.82</v>
          </cell>
          <cell r="I1379">
            <v>4311.58</v>
          </cell>
          <cell r="J1379">
            <v>4283.63</v>
          </cell>
          <cell r="K1379">
            <v>4332.66</v>
          </cell>
          <cell r="L1379">
            <v>3789.76</v>
          </cell>
          <cell r="M1379">
            <v>3100.24</v>
          </cell>
          <cell r="N1379">
            <v>2851.61</v>
          </cell>
        </row>
        <row r="1380">
          <cell r="A1380" t="str">
            <v>4420450</v>
          </cell>
          <cell r="B1380" t="str">
            <v>Industrial-Other Small Environmental Revenue</v>
          </cell>
          <cell r="C1380">
            <v>956.29</v>
          </cell>
          <cell r="D1380">
            <v>935.86</v>
          </cell>
          <cell r="E1380">
            <v>995.35</v>
          </cell>
          <cell r="F1380">
            <v>1085.31</v>
          </cell>
          <cell r="G1380">
            <v>1189.49</v>
          </cell>
          <cell r="H1380">
            <v>1247.23</v>
          </cell>
          <cell r="I1380">
            <v>1391.48</v>
          </cell>
          <cell r="J1380">
            <v>1379.1</v>
          </cell>
          <cell r="K1380">
            <v>1395.32</v>
          </cell>
          <cell r="L1380">
            <v>1217.43</v>
          </cell>
          <cell r="M1380">
            <v>991.93</v>
          </cell>
          <cell r="N1380">
            <v>910.8</v>
          </cell>
        </row>
        <row r="1381">
          <cell r="A1381" t="str">
            <v>4420460</v>
          </cell>
          <cell r="B1381" t="str">
            <v>Industrial-Other Small Franchise Revenue</v>
          </cell>
          <cell r="C1381">
            <v>5897.01</v>
          </cell>
          <cell r="D1381">
            <v>5827.79</v>
          </cell>
          <cell r="E1381">
            <v>6176.35</v>
          </cell>
          <cell r="F1381">
            <v>7060.44</v>
          </cell>
          <cell r="G1381">
            <v>7726.54</v>
          </cell>
          <cell r="H1381">
            <v>7880.67</v>
          </cell>
          <cell r="I1381">
            <v>8623.1</v>
          </cell>
          <cell r="J1381">
            <v>8437.48</v>
          </cell>
          <cell r="K1381">
            <v>8583.08</v>
          </cell>
          <cell r="L1381">
            <v>7527.33</v>
          </cell>
          <cell r="M1381">
            <v>6403.53</v>
          </cell>
          <cell r="N1381">
            <v>6058.59</v>
          </cell>
        </row>
        <row r="1382">
          <cell r="A1382" t="str">
            <v>4420470</v>
          </cell>
          <cell r="B1382" t="str">
            <v>Industrial-Other Small Gross Receipts Tax Rev</v>
          </cell>
          <cell r="C1382">
            <v>4056.67</v>
          </cell>
          <cell r="D1382">
            <v>3952.53</v>
          </cell>
          <cell r="E1382">
            <v>4175.5600000000004</v>
          </cell>
          <cell r="F1382">
            <v>4974.68</v>
          </cell>
          <cell r="G1382">
            <v>5357.7</v>
          </cell>
          <cell r="H1382">
            <v>5680.07</v>
          </cell>
          <cell r="I1382">
            <v>6284.18</v>
          </cell>
          <cell r="J1382">
            <v>6232.37</v>
          </cell>
          <cell r="K1382">
            <v>6321.57</v>
          </cell>
          <cell r="L1382">
            <v>5534.96</v>
          </cell>
          <cell r="M1382">
            <v>4555.6099999999997</v>
          </cell>
          <cell r="N1382">
            <v>4230.59</v>
          </cell>
        </row>
        <row r="1383">
          <cell r="A1383" t="str">
            <v>4420480</v>
          </cell>
          <cell r="B1383" t="str">
            <v>Industrial-Other Small Optional Billing Provision</v>
          </cell>
          <cell r="C1383">
            <v>0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</row>
        <row r="1384">
          <cell r="A1384" t="str">
            <v>4420490</v>
          </cell>
          <cell r="B1384" t="str">
            <v>Industrial-Other Small Storm Revenue</v>
          </cell>
          <cell r="C1384">
            <v>5899.8</v>
          </cell>
          <cell r="D1384">
            <v>5846.58</v>
          </cell>
          <cell r="E1384">
            <v>6075.54</v>
          </cell>
          <cell r="F1384">
            <v>6476.69</v>
          </cell>
          <cell r="G1384">
            <v>6892.52</v>
          </cell>
          <cell r="H1384">
            <v>7142.35</v>
          </cell>
          <cell r="I1384">
            <v>7788.91</v>
          </cell>
          <cell r="J1384">
            <v>7723.26</v>
          </cell>
          <cell r="K1384">
            <v>7794.6</v>
          </cell>
          <cell r="L1384">
            <v>7006.75</v>
          </cell>
          <cell r="M1384">
            <v>5979.04</v>
          </cell>
          <cell r="N1384">
            <v>5614.72</v>
          </cell>
        </row>
        <row r="1385">
          <cell r="A1385" t="str">
            <v>4420491</v>
          </cell>
          <cell r="B1385" t="str">
            <v>Industrial-Other Small CETM Revenue</v>
          </cell>
          <cell r="C1385">
            <v>4146.62</v>
          </cell>
          <cell r="D1385">
            <v>4042.37</v>
          </cell>
          <cell r="E1385">
            <v>4332.37</v>
          </cell>
          <cell r="F1385">
            <v>4758.99</v>
          </cell>
          <cell r="G1385">
            <v>5193.8</v>
          </cell>
          <cell r="H1385">
            <v>5539.24</v>
          </cell>
          <cell r="I1385">
            <v>6204.89</v>
          </cell>
          <cell r="J1385">
            <v>6165.93</v>
          </cell>
          <cell r="K1385">
            <v>6242.28</v>
          </cell>
          <cell r="L1385">
            <v>5398.65</v>
          </cell>
          <cell r="M1385">
            <v>4335.8999999999996</v>
          </cell>
          <cell r="N1385">
            <v>3950.87</v>
          </cell>
        </row>
        <row r="1386">
          <cell r="A1386" t="str">
            <v>4420492</v>
          </cell>
          <cell r="B1386" t="str">
            <v>Industrial-Other Small Storm Surcharge</v>
          </cell>
          <cell r="C1386">
            <v>0</v>
          </cell>
          <cell r="D1386">
            <v>0</v>
          </cell>
          <cell r="E1386">
            <v>0</v>
          </cell>
          <cell r="F1386">
            <v>12158.22</v>
          </cell>
          <cell r="G1386">
            <v>13010.82</v>
          </cell>
          <cell r="H1386">
            <v>14063.12</v>
          </cell>
          <cell r="I1386">
            <v>15662.96</v>
          </cell>
          <cell r="J1386">
            <v>15642.46</v>
          </cell>
          <cell r="K1386">
            <v>15832.28</v>
          </cell>
          <cell r="L1386">
            <v>13736.16</v>
          </cell>
          <cell r="M1386">
            <v>11090.07</v>
          </cell>
          <cell r="N1386">
            <v>10133.07</v>
          </cell>
        </row>
        <row r="1387">
          <cell r="A1387" t="str">
            <v>4420510</v>
          </cell>
          <cell r="B1387" t="str">
            <v>Industrial-Other Large Base Revenue</v>
          </cell>
          <cell r="C1387">
            <v>2924719.71</v>
          </cell>
          <cell r="D1387">
            <v>4202036.47</v>
          </cell>
          <cell r="E1387">
            <v>3665478.62</v>
          </cell>
          <cell r="F1387">
            <v>3699037.03</v>
          </cell>
          <cell r="G1387">
            <v>3797514.67</v>
          </cell>
          <cell r="H1387">
            <v>3287876.26</v>
          </cell>
          <cell r="I1387">
            <v>4237802.6100000003</v>
          </cell>
          <cell r="J1387">
            <v>4108402.86</v>
          </cell>
          <cell r="K1387">
            <v>3857860.45</v>
          </cell>
          <cell r="L1387">
            <v>3950770.67</v>
          </cell>
          <cell r="M1387">
            <v>3730343.57</v>
          </cell>
          <cell r="N1387">
            <v>3663119.52</v>
          </cell>
        </row>
        <row r="1388">
          <cell r="A1388" t="str">
            <v>4420520</v>
          </cell>
          <cell r="B1388" t="str">
            <v>Industrial-Other Large Sales Fuel Adjustment</v>
          </cell>
          <cell r="C1388">
            <v>3527411.41</v>
          </cell>
          <cell r="D1388">
            <v>5231582.26</v>
          </cell>
          <cell r="E1388">
            <v>4532147.46</v>
          </cell>
          <cell r="F1388">
            <v>4948167.3499999996</v>
          </cell>
          <cell r="G1388">
            <v>5203238.6100000003</v>
          </cell>
          <cell r="H1388">
            <v>4321653.01</v>
          </cell>
          <cell r="I1388">
            <v>5971972.5</v>
          </cell>
          <cell r="J1388">
            <v>5754565.0099999998</v>
          </cell>
          <cell r="K1388">
            <v>5400882.54</v>
          </cell>
          <cell r="L1388">
            <v>5463216.2199999997</v>
          </cell>
          <cell r="M1388">
            <v>4945878.47</v>
          </cell>
          <cell r="N1388">
            <v>4970512.45</v>
          </cell>
        </row>
        <row r="1389">
          <cell r="A1389" t="str">
            <v>4420530</v>
          </cell>
          <cell r="B1389" t="str">
            <v>Industrial-Other Large Capacity Revenue</v>
          </cell>
          <cell r="C1389">
            <v>-14294.32</v>
          </cell>
          <cell r="D1389">
            <v>-8523.76</v>
          </cell>
          <cell r="E1389">
            <v>-11645.81</v>
          </cell>
          <cell r="F1389">
            <v>-11796.55</v>
          </cell>
          <cell r="G1389">
            <v>-11954.78</v>
          </cell>
          <cell r="H1389">
            <v>-10278.36</v>
          </cell>
          <cell r="I1389">
            <v>-13398.97</v>
          </cell>
          <cell r="J1389">
            <v>-12926.67</v>
          </cell>
          <cell r="K1389">
            <v>-12050.11</v>
          </cell>
          <cell r="L1389">
            <v>-12421.51</v>
          </cell>
          <cell r="M1389">
            <v>-11917.88</v>
          </cell>
          <cell r="N1389">
            <v>-11698.04</v>
          </cell>
        </row>
        <row r="1390">
          <cell r="A1390" t="str">
            <v>4420540</v>
          </cell>
          <cell r="B1390" t="str">
            <v>Industrial-Other Large Conservation Revenue</v>
          </cell>
          <cell r="C1390">
            <v>143323.28</v>
          </cell>
          <cell r="D1390">
            <v>203626.36</v>
          </cell>
          <cell r="E1390">
            <v>177134.63</v>
          </cell>
          <cell r="F1390">
            <v>179363.28</v>
          </cell>
          <cell r="G1390">
            <v>181499.32</v>
          </cell>
          <cell r="H1390">
            <v>156864.85</v>
          </cell>
          <cell r="I1390">
            <v>202837.22</v>
          </cell>
          <cell r="J1390">
            <v>196059.32</v>
          </cell>
          <cell r="K1390">
            <v>183144.66</v>
          </cell>
          <cell r="L1390">
            <v>188510.58</v>
          </cell>
          <cell r="M1390">
            <v>181047.48</v>
          </cell>
          <cell r="N1390">
            <v>178218.68</v>
          </cell>
        </row>
        <row r="1391">
          <cell r="A1391" t="str">
            <v>4420550</v>
          </cell>
          <cell r="B1391" t="str">
            <v>Industrial-Other Large Environmental Revenue</v>
          </cell>
          <cell r="C1391">
            <v>52042.34</v>
          </cell>
          <cell r="D1391">
            <v>96930.26</v>
          </cell>
          <cell r="E1391">
            <v>77047.81</v>
          </cell>
          <cell r="F1391">
            <v>77645.98</v>
          </cell>
          <cell r="G1391">
            <v>81538.11</v>
          </cell>
          <cell r="H1391">
            <v>67477.14</v>
          </cell>
          <cell r="I1391">
            <v>93959.84</v>
          </cell>
          <cell r="J1391">
            <v>90351.76</v>
          </cell>
          <cell r="K1391">
            <v>84696.06</v>
          </cell>
          <cell r="L1391">
            <v>85707.5</v>
          </cell>
          <cell r="M1391">
            <v>77633.78</v>
          </cell>
          <cell r="N1391">
            <v>78046.31</v>
          </cell>
        </row>
        <row r="1392">
          <cell r="A1392" t="str">
            <v>4420560</v>
          </cell>
          <cell r="B1392" t="str">
            <v>Industrial-Other Large Franchise Revenue</v>
          </cell>
          <cell r="C1392">
            <v>287999.19</v>
          </cell>
          <cell r="D1392">
            <v>420724.97</v>
          </cell>
          <cell r="E1392">
            <v>357941.98</v>
          </cell>
          <cell r="F1392">
            <v>378908.15999999997</v>
          </cell>
          <cell r="G1392">
            <v>408725.07</v>
          </cell>
          <cell r="H1392">
            <v>317473.5</v>
          </cell>
          <cell r="I1392">
            <v>482448.09</v>
          </cell>
          <cell r="J1392">
            <v>463658.06</v>
          </cell>
          <cell r="K1392">
            <v>416884.86</v>
          </cell>
          <cell r="L1392">
            <v>435385.66</v>
          </cell>
          <cell r="M1392">
            <v>396977.43</v>
          </cell>
          <cell r="N1392">
            <v>390801.04</v>
          </cell>
        </row>
        <row r="1393">
          <cell r="A1393" t="str">
            <v>4420570</v>
          </cell>
          <cell r="B1393" t="str">
            <v>Industrial-Other Large Gross Receipts Tax Revenue</v>
          </cell>
          <cell r="C1393">
            <v>177212.91</v>
          </cell>
          <cell r="D1393">
            <v>236308.81</v>
          </cell>
          <cell r="E1393">
            <v>213140.64</v>
          </cell>
          <cell r="F1393">
            <v>229573.16</v>
          </cell>
          <cell r="G1393">
            <v>238792.42</v>
          </cell>
          <cell r="H1393">
            <v>202181.42</v>
          </cell>
          <cell r="I1393">
            <v>270713.14</v>
          </cell>
          <cell r="J1393">
            <v>262522.3</v>
          </cell>
          <cell r="K1393">
            <v>245173.34</v>
          </cell>
          <cell r="L1393">
            <v>249822.95</v>
          </cell>
          <cell r="M1393">
            <v>231046.72</v>
          </cell>
          <cell r="N1393">
            <v>229357.83</v>
          </cell>
        </row>
        <row r="1394">
          <cell r="A1394" t="str">
            <v>4420580</v>
          </cell>
          <cell r="B1394" t="str">
            <v>Industrial-Other Large Optional Billing Provision</v>
          </cell>
          <cell r="C1394">
            <v>-2840.74</v>
          </cell>
          <cell r="D1394">
            <v>2945.62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36482.239999999998</v>
          </cell>
          <cell r="N1394">
            <v>17502.400000000001</v>
          </cell>
        </row>
        <row r="1395">
          <cell r="A1395" t="str">
            <v>4420590</v>
          </cell>
          <cell r="B1395" t="str">
            <v>Industrial-Other Large Storm Revenue</v>
          </cell>
          <cell r="C1395">
            <v>96930.8</v>
          </cell>
          <cell r="D1395">
            <v>135546.92000000001</v>
          </cell>
          <cell r="E1395">
            <v>118959.48</v>
          </cell>
          <cell r="F1395">
            <v>120402.7</v>
          </cell>
          <cell r="G1395">
            <v>121548.19</v>
          </cell>
          <cell r="H1395">
            <v>103937.62</v>
          </cell>
          <cell r="I1395">
            <v>136162.70000000001</v>
          </cell>
          <cell r="J1395">
            <v>130992.29</v>
          </cell>
          <cell r="K1395">
            <v>122043.52</v>
          </cell>
          <cell r="L1395">
            <v>125871.99</v>
          </cell>
          <cell r="M1395">
            <v>120809.17</v>
          </cell>
          <cell r="N1395">
            <v>118771.73</v>
          </cell>
        </row>
        <row r="1396">
          <cell r="A1396" t="str">
            <v>4420591</v>
          </cell>
          <cell r="B1396" t="str">
            <v>Industrial-Other Large CETM Revenue</v>
          </cell>
          <cell r="C1396">
            <v>178562.3</v>
          </cell>
          <cell r="D1396">
            <v>244922.25</v>
          </cell>
          <cell r="E1396">
            <v>216275.06</v>
          </cell>
          <cell r="F1396">
            <v>218962.38</v>
          </cell>
          <cell r="G1396">
            <v>221640.88</v>
          </cell>
          <cell r="H1396">
            <v>190215.79</v>
          </cell>
          <cell r="I1396">
            <v>248197.65</v>
          </cell>
          <cell r="J1396">
            <v>239230.41</v>
          </cell>
          <cell r="K1396">
            <v>222870.56</v>
          </cell>
          <cell r="L1396">
            <v>229831.67999999999</v>
          </cell>
          <cell r="M1396">
            <v>220505.04</v>
          </cell>
          <cell r="N1396">
            <v>216153.9</v>
          </cell>
        </row>
        <row r="1397">
          <cell r="A1397" t="str">
            <v>4420592</v>
          </cell>
          <cell r="B1397" t="str">
            <v>Industrial-Other Large Storm Surcharge</v>
          </cell>
          <cell r="C1397">
            <v>0</v>
          </cell>
          <cell r="D1397">
            <v>0</v>
          </cell>
          <cell r="E1397">
            <v>0</v>
          </cell>
          <cell r="F1397">
            <v>190182.56</v>
          </cell>
          <cell r="G1397">
            <v>200671.43</v>
          </cell>
          <cell r="H1397">
            <v>162382.9</v>
          </cell>
          <cell r="I1397">
            <v>234383.66</v>
          </cell>
          <cell r="J1397">
            <v>224045.4</v>
          </cell>
          <cell r="K1397">
            <v>207872.69</v>
          </cell>
          <cell r="L1397">
            <v>210752.22</v>
          </cell>
          <cell r="M1397">
            <v>190182.53</v>
          </cell>
          <cell r="N1397">
            <v>189600.75</v>
          </cell>
        </row>
        <row r="1398">
          <cell r="A1398" t="str">
            <v>4440010</v>
          </cell>
          <cell r="B1398" t="str">
            <v>Public Street HW Lighting Base Revenue</v>
          </cell>
          <cell r="C1398">
            <v>2940906.46</v>
          </cell>
          <cell r="D1398">
            <v>2965328.77</v>
          </cell>
          <cell r="E1398">
            <v>2938103.44</v>
          </cell>
          <cell r="F1398">
            <v>2972553.35</v>
          </cell>
          <cell r="G1398">
            <v>2962063.91</v>
          </cell>
          <cell r="H1398">
            <v>2960617.74</v>
          </cell>
          <cell r="I1398">
            <v>2969310.74</v>
          </cell>
          <cell r="J1398">
            <v>2953858.3</v>
          </cell>
          <cell r="K1398">
            <v>2977410.97</v>
          </cell>
          <cell r="L1398">
            <v>2974715.98</v>
          </cell>
          <cell r="M1398">
            <v>2979742.95</v>
          </cell>
          <cell r="N1398">
            <v>2982699.42</v>
          </cell>
        </row>
        <row r="1399">
          <cell r="A1399" t="str">
            <v>4440020</v>
          </cell>
          <cell r="B1399" t="str">
            <v>Public Street HW Lighting Sales Fuel Adjustment</v>
          </cell>
          <cell r="C1399">
            <v>217627.01</v>
          </cell>
          <cell r="D1399">
            <v>213256.08</v>
          </cell>
          <cell r="E1399">
            <v>208916.78</v>
          </cell>
          <cell r="F1399">
            <v>224242.52</v>
          </cell>
          <cell r="G1399">
            <v>220566.13</v>
          </cell>
          <cell r="H1399">
            <v>220289.13</v>
          </cell>
          <cell r="I1399">
            <v>216027.97</v>
          </cell>
          <cell r="J1399">
            <v>216323.68</v>
          </cell>
          <cell r="K1399">
            <v>221885.86</v>
          </cell>
          <cell r="L1399">
            <v>211784.44</v>
          </cell>
          <cell r="M1399">
            <v>226695.86</v>
          </cell>
          <cell r="N1399">
            <v>223685.27</v>
          </cell>
        </row>
        <row r="1400">
          <cell r="A1400" t="str">
            <v>4440030</v>
          </cell>
          <cell r="B1400" t="str">
            <v>Public Street HW Lighting Capacity Revenue</v>
          </cell>
          <cell r="C1400">
            <v>-138.06</v>
          </cell>
          <cell r="D1400">
            <v>-131.97</v>
          </cell>
          <cell r="E1400">
            <v>-132.59</v>
          </cell>
          <cell r="F1400">
            <v>-130</v>
          </cell>
          <cell r="G1400">
            <v>-129.91999999999999</v>
          </cell>
          <cell r="H1400">
            <v>-128.83000000000001</v>
          </cell>
          <cell r="I1400">
            <v>-126.39</v>
          </cell>
          <cell r="J1400">
            <v>-126.69</v>
          </cell>
          <cell r="K1400">
            <v>-129.22</v>
          </cell>
          <cell r="L1400">
            <v>-123.87</v>
          </cell>
          <cell r="M1400">
            <v>-132.66999999999999</v>
          </cell>
          <cell r="N1400">
            <v>-130.69</v>
          </cell>
        </row>
        <row r="1401">
          <cell r="A1401" t="str">
            <v>4440040</v>
          </cell>
          <cell r="B1401" t="str">
            <v>Public Street HW Lighting Conservation Revenue</v>
          </cell>
          <cell r="C1401">
            <v>11550.57</v>
          </cell>
          <cell r="D1401">
            <v>11282.65</v>
          </cell>
          <cell r="E1401">
            <v>11088.75</v>
          </cell>
          <cell r="F1401">
            <v>10966.98</v>
          </cell>
          <cell r="G1401">
            <v>10803.82</v>
          </cell>
          <cell r="H1401">
            <v>10782.96</v>
          </cell>
          <cell r="I1401">
            <v>10573.94</v>
          </cell>
          <cell r="J1401">
            <v>10588.88</v>
          </cell>
          <cell r="K1401">
            <v>10856.04</v>
          </cell>
          <cell r="L1401">
            <v>10365.06</v>
          </cell>
          <cell r="M1401">
            <v>11096.61</v>
          </cell>
          <cell r="N1401">
            <v>10949.25</v>
          </cell>
        </row>
        <row r="1402">
          <cell r="A1402" t="str">
            <v>4440050</v>
          </cell>
          <cell r="B1402" t="str">
            <v>Public Street HW Lighting Environmental Revenue</v>
          </cell>
          <cell r="C1402">
            <v>3014.27</v>
          </cell>
          <cell r="D1402">
            <v>3002.28</v>
          </cell>
          <cell r="E1402">
            <v>2893.48</v>
          </cell>
          <cell r="F1402">
            <v>2880.52</v>
          </cell>
          <cell r="G1402">
            <v>2804.92</v>
          </cell>
          <cell r="H1402">
            <v>2813.56</v>
          </cell>
          <cell r="I1402">
            <v>2759.45</v>
          </cell>
          <cell r="J1402">
            <v>2763.06</v>
          </cell>
          <cell r="K1402">
            <v>2844.44</v>
          </cell>
          <cell r="L1402">
            <v>2706.64</v>
          </cell>
          <cell r="M1402">
            <v>2895.43</v>
          </cell>
          <cell r="N1402">
            <v>2856.8</v>
          </cell>
        </row>
        <row r="1403">
          <cell r="A1403" t="str">
            <v>4440060</v>
          </cell>
          <cell r="B1403" t="str">
            <v>Public Street HW Lighting Franchise Revenue</v>
          </cell>
          <cell r="C1403">
            <v>85146.03</v>
          </cell>
          <cell r="D1403">
            <v>87180.54</v>
          </cell>
          <cell r="E1403">
            <v>85012.39</v>
          </cell>
          <cell r="F1403">
            <v>87709.56</v>
          </cell>
          <cell r="G1403">
            <v>86869.24</v>
          </cell>
          <cell r="H1403">
            <v>77880.47</v>
          </cell>
          <cell r="I1403">
            <v>85467.48</v>
          </cell>
          <cell r="J1403">
            <v>83711.12</v>
          </cell>
          <cell r="K1403">
            <v>85160.48</v>
          </cell>
          <cell r="L1403">
            <v>86205.09</v>
          </cell>
          <cell r="M1403">
            <v>85950.28</v>
          </cell>
          <cell r="N1403">
            <v>85641.15</v>
          </cell>
        </row>
        <row r="1404">
          <cell r="A1404" t="str">
            <v>4440070</v>
          </cell>
          <cell r="B1404" t="str">
            <v>Public Street HW Lighting Gross Receipts Tax Rev</v>
          </cell>
          <cell r="C1404">
            <v>11557.55</v>
          </cell>
          <cell r="D1404">
            <v>11363.86</v>
          </cell>
          <cell r="E1404">
            <v>11093.23</v>
          </cell>
          <cell r="F1404">
            <v>11817.47</v>
          </cell>
          <cell r="G1404">
            <v>11590.65</v>
          </cell>
          <cell r="H1404">
            <v>11590.04</v>
          </cell>
          <cell r="I1404">
            <v>11367.33</v>
          </cell>
          <cell r="J1404">
            <v>11381.21</v>
          </cell>
          <cell r="K1404">
            <v>11691.43</v>
          </cell>
          <cell r="L1404">
            <v>11143.68</v>
          </cell>
          <cell r="M1404">
            <v>11921.41</v>
          </cell>
          <cell r="N1404">
            <v>11769.68</v>
          </cell>
        </row>
        <row r="1405">
          <cell r="A1405" t="str">
            <v>4440090</v>
          </cell>
          <cell r="B1405" t="str">
            <v>Public Street HW Lighting Storm Revenue</v>
          </cell>
          <cell r="C1405">
            <v>66926.210000000006</v>
          </cell>
          <cell r="D1405">
            <v>65428.35</v>
          </cell>
          <cell r="E1405">
            <v>64248.15</v>
          </cell>
          <cell r="F1405">
            <v>63564.44</v>
          </cell>
          <cell r="G1405">
            <v>62584.05</v>
          </cell>
          <cell r="H1405">
            <v>62476.74</v>
          </cell>
          <cell r="I1405">
            <v>61267.5</v>
          </cell>
          <cell r="J1405">
            <v>61352.07</v>
          </cell>
          <cell r="K1405">
            <v>62901.26</v>
          </cell>
          <cell r="L1405">
            <v>60064.09</v>
          </cell>
          <cell r="M1405">
            <v>64293.72</v>
          </cell>
          <cell r="N1405">
            <v>63439.94</v>
          </cell>
        </row>
        <row r="1406">
          <cell r="A1406" t="str">
            <v>4440091</v>
          </cell>
          <cell r="B1406" t="str">
            <v>Public Street HW Lighting CETM Revenue</v>
          </cell>
          <cell r="C1406">
            <v>1643.82</v>
          </cell>
          <cell r="D1406">
            <v>1606.94</v>
          </cell>
          <cell r="E1406">
            <v>1578.06</v>
          </cell>
          <cell r="F1406">
            <v>1561.43</v>
          </cell>
          <cell r="G1406">
            <v>1537.04</v>
          </cell>
          <cell r="H1406">
            <v>1534.54</v>
          </cell>
          <cell r="I1406">
            <v>1504.78</v>
          </cell>
          <cell r="J1406">
            <v>1506.81</v>
          </cell>
          <cell r="K1406">
            <v>1544.69</v>
          </cell>
          <cell r="L1406">
            <v>1475.41</v>
          </cell>
          <cell r="M1406">
            <v>1579.05</v>
          </cell>
          <cell r="N1406">
            <v>1558.15</v>
          </cell>
        </row>
        <row r="1407">
          <cell r="A1407" t="str">
            <v>4440092</v>
          </cell>
          <cell r="B1407" t="str">
            <v>Public Street HW Lighting Storm Surcharge</v>
          </cell>
          <cell r="C1407">
            <v>0</v>
          </cell>
          <cell r="D1407">
            <v>0</v>
          </cell>
          <cell r="E1407">
            <v>0</v>
          </cell>
          <cell r="F1407">
            <v>14096.19</v>
          </cell>
          <cell r="G1407">
            <v>13935.63</v>
          </cell>
          <cell r="H1407">
            <v>13893.17</v>
          </cell>
          <cell r="I1407">
            <v>13623.77</v>
          </cell>
          <cell r="J1407">
            <v>13643.1</v>
          </cell>
          <cell r="K1407">
            <v>13978.22</v>
          </cell>
          <cell r="L1407">
            <v>13350.46</v>
          </cell>
          <cell r="M1407">
            <v>14297.35</v>
          </cell>
          <cell r="N1407">
            <v>14107.38</v>
          </cell>
        </row>
        <row r="1408">
          <cell r="A1408" t="str">
            <v>4440500</v>
          </cell>
          <cell r="B1408" t="str">
            <v>Retail Sale - Electric Public Street Lighting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</row>
        <row r="1409">
          <cell r="A1409" t="str">
            <v>4440505</v>
          </cell>
          <cell r="B1409" t="str">
            <v>Number of Customers - Electric Public Street Lighting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</row>
        <row r="1410">
          <cell r="A1410" t="str">
            <v>4450010</v>
          </cell>
          <cell r="B1410" t="str">
            <v>Oth Sales Public Authority Base Revenue</v>
          </cell>
          <cell r="C1410">
            <v>6872106</v>
          </cell>
          <cell r="D1410">
            <v>6583526.7300000004</v>
          </cell>
          <cell r="E1410">
            <v>6666335.3200000003</v>
          </cell>
          <cell r="F1410">
            <v>6706309.8700000001</v>
          </cell>
          <cell r="G1410">
            <v>6628699.6699999999</v>
          </cell>
          <cell r="H1410">
            <v>6998569.0899999999</v>
          </cell>
          <cell r="I1410">
            <v>7143997.2300000004</v>
          </cell>
          <cell r="J1410">
            <v>7494828.9100000001</v>
          </cell>
          <cell r="K1410">
            <v>8100158.8499999996</v>
          </cell>
          <cell r="L1410">
            <v>7562878.2800000003</v>
          </cell>
          <cell r="M1410">
            <v>7065781.3099999996</v>
          </cell>
          <cell r="N1410">
            <v>6624653.4100000001</v>
          </cell>
        </row>
        <row r="1411">
          <cell r="A1411" t="str">
            <v>4450020</v>
          </cell>
          <cell r="B1411" t="str">
            <v>Oth Sales Public Authority Sales Fuel Adjustment</v>
          </cell>
          <cell r="C1411">
            <v>7483412.04</v>
          </cell>
          <cell r="D1411">
            <v>6706261.5300000003</v>
          </cell>
          <cell r="E1411">
            <v>6873277.9900000002</v>
          </cell>
          <cell r="F1411">
            <v>7672988.9699999997</v>
          </cell>
          <cell r="G1411">
            <v>7607204.2599999998</v>
          </cell>
          <cell r="H1411">
            <v>8006522.9199999999</v>
          </cell>
          <cell r="I1411">
            <v>8676105.5399999991</v>
          </cell>
          <cell r="J1411">
            <v>8883755.5899999999</v>
          </cell>
          <cell r="K1411">
            <v>10101344.24</v>
          </cell>
          <cell r="L1411">
            <v>8795197.1799999997</v>
          </cell>
          <cell r="M1411">
            <v>8011388.9299999997</v>
          </cell>
          <cell r="N1411">
            <v>7760342.5099999998</v>
          </cell>
        </row>
        <row r="1412">
          <cell r="A1412" t="str">
            <v>4450030</v>
          </cell>
          <cell r="B1412" t="str">
            <v>Oth Sales Public Authority Capacity Revenue</v>
          </cell>
          <cell r="C1412">
            <v>-21027.15</v>
          </cell>
          <cell r="D1412">
            <v>-20429.88</v>
          </cell>
          <cell r="E1412">
            <v>-20471.84</v>
          </cell>
          <cell r="F1412">
            <v>-20275.349999999999</v>
          </cell>
          <cell r="G1412">
            <v>-21054.28</v>
          </cell>
          <cell r="H1412">
            <v>-21070.32</v>
          </cell>
          <cell r="I1412">
            <v>-21421.1</v>
          </cell>
          <cell r="J1412">
            <v>-22600.47</v>
          </cell>
          <cell r="K1412">
            <v>-23913.73</v>
          </cell>
          <cell r="L1412">
            <v>-22815.88</v>
          </cell>
          <cell r="M1412">
            <v>-21586.68</v>
          </cell>
          <cell r="N1412">
            <v>-20042.310000000001</v>
          </cell>
        </row>
        <row r="1413">
          <cell r="A1413" t="str">
            <v>4450040</v>
          </cell>
          <cell r="B1413" t="str">
            <v>Oth Sales Public Authority Conservation Revenue</v>
          </cell>
          <cell r="C1413">
            <v>318261.84000000003</v>
          </cell>
          <cell r="D1413">
            <v>309152.09000000003</v>
          </cell>
          <cell r="E1413">
            <v>312923.26</v>
          </cell>
          <cell r="F1413">
            <v>310096.39</v>
          </cell>
          <cell r="G1413">
            <v>304770.5</v>
          </cell>
          <cell r="H1413">
            <v>322346.36</v>
          </cell>
          <cell r="I1413">
            <v>326169.53000000003</v>
          </cell>
          <cell r="J1413">
            <v>344752.34</v>
          </cell>
          <cell r="K1413">
            <v>364715.59</v>
          </cell>
          <cell r="L1413">
            <v>347140.8</v>
          </cell>
          <cell r="M1413">
            <v>329284.37</v>
          </cell>
          <cell r="N1413">
            <v>305623.51</v>
          </cell>
        </row>
        <row r="1414">
          <cell r="A1414" t="str">
            <v>4450050</v>
          </cell>
          <cell r="B1414" t="str">
            <v>Oth Sales Public Authority Environmental Revenue</v>
          </cell>
          <cell r="C1414">
            <v>126439.21</v>
          </cell>
          <cell r="D1414">
            <v>113449.02</v>
          </cell>
          <cell r="E1414">
            <v>116453.99</v>
          </cell>
          <cell r="F1414">
            <v>120118.81</v>
          </cell>
          <cell r="G1414">
            <v>117734.39</v>
          </cell>
          <cell r="H1414">
            <v>125465.04</v>
          </cell>
          <cell r="I1414">
            <v>135581.97</v>
          </cell>
          <cell r="J1414">
            <v>138891.01999999999</v>
          </cell>
          <cell r="K1414">
            <v>158161.79999999999</v>
          </cell>
          <cell r="L1414">
            <v>137709.41</v>
          </cell>
          <cell r="M1414">
            <v>125322.37</v>
          </cell>
          <cell r="N1414">
            <v>121542.24</v>
          </cell>
        </row>
        <row r="1415">
          <cell r="A1415" t="str">
            <v>4450060</v>
          </cell>
          <cell r="B1415" t="str">
            <v>Oth Sales Public Authority Franchise Revenue</v>
          </cell>
          <cell r="C1415">
            <v>422866.9</v>
          </cell>
          <cell r="D1415">
            <v>379955.59</v>
          </cell>
          <cell r="E1415">
            <v>389696.86</v>
          </cell>
          <cell r="F1415">
            <v>436928.13</v>
          </cell>
          <cell r="G1415">
            <v>445330.3</v>
          </cell>
          <cell r="H1415">
            <v>445779.69</v>
          </cell>
          <cell r="I1415">
            <v>477287.69</v>
          </cell>
          <cell r="J1415">
            <v>488496.99</v>
          </cell>
          <cell r="K1415">
            <v>533285.76</v>
          </cell>
          <cell r="L1415">
            <v>488752.38</v>
          </cell>
          <cell r="M1415">
            <v>441411.94</v>
          </cell>
          <cell r="N1415">
            <v>439720.72</v>
          </cell>
        </row>
        <row r="1416">
          <cell r="A1416" t="str">
            <v>4450070</v>
          </cell>
          <cell r="B1416" t="str">
            <v>Oth Sales Public Authority Gross Receipts Tax Rev</v>
          </cell>
          <cell r="C1416">
            <v>392517.91</v>
          </cell>
          <cell r="D1416">
            <v>364204.53</v>
          </cell>
          <cell r="E1416">
            <v>370607.53</v>
          </cell>
          <cell r="F1416">
            <v>400968.89</v>
          </cell>
          <cell r="G1416">
            <v>397028.72</v>
          </cell>
          <cell r="H1416">
            <v>418552.01</v>
          </cell>
          <cell r="I1416">
            <v>440650.4</v>
          </cell>
          <cell r="J1416">
            <v>456622.52</v>
          </cell>
          <cell r="K1416">
            <v>506745.61</v>
          </cell>
          <cell r="L1416">
            <v>456300.57</v>
          </cell>
          <cell r="M1416">
            <v>420809.63</v>
          </cell>
          <cell r="N1416">
            <v>401009.41</v>
          </cell>
        </row>
        <row r="1417">
          <cell r="A1417" t="str">
            <v>4450080</v>
          </cell>
          <cell r="B1417" t="str">
            <v>Oth Sales Public Authority Optional Billing Provsn</v>
          </cell>
          <cell r="C1417">
            <v>0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220.8</v>
          </cell>
          <cell r="N1417">
            <v>87.25</v>
          </cell>
        </row>
        <row r="1418">
          <cell r="A1418" t="str">
            <v>4450090</v>
          </cell>
          <cell r="B1418" t="str">
            <v>Oth Sales Public Authority Storm Revenue</v>
          </cell>
          <cell r="C1418">
            <v>226614.71</v>
          </cell>
          <cell r="D1418">
            <v>220061.35</v>
          </cell>
          <cell r="E1418">
            <v>222369.02</v>
          </cell>
          <cell r="F1418">
            <v>221215.6</v>
          </cell>
          <cell r="G1418">
            <v>217600.85</v>
          </cell>
          <cell r="H1418">
            <v>230614.13</v>
          </cell>
          <cell r="I1418">
            <v>232982.32</v>
          </cell>
          <cell r="J1418">
            <v>245605.62</v>
          </cell>
          <cell r="K1418">
            <v>260356.08</v>
          </cell>
          <cell r="L1418">
            <v>247599.87</v>
          </cell>
          <cell r="M1418">
            <v>234002.52</v>
          </cell>
          <cell r="N1418">
            <v>218242.87</v>
          </cell>
        </row>
        <row r="1419">
          <cell r="A1419" t="str">
            <v>4450091</v>
          </cell>
          <cell r="B1419" t="str">
            <v>Oth Sales Public Authority CETM Revenue</v>
          </cell>
          <cell r="C1419">
            <v>391474.98</v>
          </cell>
          <cell r="D1419">
            <v>381007.84</v>
          </cell>
          <cell r="E1419">
            <v>384445.52</v>
          </cell>
          <cell r="F1419">
            <v>382702.81</v>
          </cell>
          <cell r="G1419">
            <v>375660.77</v>
          </cell>
          <cell r="H1419">
            <v>398664.48</v>
          </cell>
          <cell r="I1419">
            <v>401920.45</v>
          </cell>
          <cell r="J1419">
            <v>424558.75</v>
          </cell>
          <cell r="K1419">
            <v>449515.11</v>
          </cell>
          <cell r="L1419">
            <v>428719.24</v>
          </cell>
          <cell r="M1419">
            <v>405389.6</v>
          </cell>
          <cell r="N1419">
            <v>377199.65</v>
          </cell>
        </row>
        <row r="1420">
          <cell r="A1420" t="str">
            <v>4450092</v>
          </cell>
          <cell r="B1420" t="str">
            <v>Oth Sales Public Authority Storm Surcharge</v>
          </cell>
          <cell r="C1420">
            <v>0</v>
          </cell>
          <cell r="D1420">
            <v>0</v>
          </cell>
          <cell r="E1420">
            <v>0</v>
          </cell>
          <cell r="F1420">
            <v>338281.25</v>
          </cell>
          <cell r="G1420">
            <v>347588.9</v>
          </cell>
          <cell r="H1420">
            <v>356521.82</v>
          </cell>
          <cell r="I1420">
            <v>383674.26</v>
          </cell>
          <cell r="J1420">
            <v>393166.68</v>
          </cell>
          <cell r="K1420">
            <v>447314.47</v>
          </cell>
          <cell r="L1420">
            <v>393139.93</v>
          </cell>
          <cell r="M1420">
            <v>354892.71</v>
          </cell>
          <cell r="N1420">
            <v>344464.1</v>
          </cell>
        </row>
        <row r="1421">
          <cell r="A1421" t="str">
            <v>4470010</v>
          </cell>
          <cell r="B1421" t="str">
            <v>Recoverable Retail Non-Separated Sales for Resale</v>
          </cell>
          <cell r="C1421">
            <v>394538.25</v>
          </cell>
          <cell r="D1421">
            <v>470296.32000000001</v>
          </cell>
          <cell r="E1421">
            <v>302690.93</v>
          </cell>
          <cell r="F1421">
            <v>163305.98000000001</v>
          </cell>
          <cell r="G1421">
            <v>73464.800000000003</v>
          </cell>
          <cell r="H1421">
            <v>78886.649999999994</v>
          </cell>
          <cell r="I1421">
            <v>667463.93000000005</v>
          </cell>
          <cell r="J1421">
            <v>979475.15</v>
          </cell>
          <cell r="K1421">
            <v>413297.72</v>
          </cell>
          <cell r="L1421">
            <v>491081.68</v>
          </cell>
          <cell r="M1421">
            <v>592424.68999999994</v>
          </cell>
          <cell r="N1421">
            <v>597553.55000000005</v>
          </cell>
        </row>
        <row r="1422">
          <cell r="A1422" t="str">
            <v>4470011</v>
          </cell>
          <cell r="B1422" t="str">
            <v>Non-Recoverable Retail Non-Separated Sales Resale</v>
          </cell>
          <cell r="C1422">
            <v>17258.63</v>
          </cell>
          <cell r="D1422">
            <v>44587.14</v>
          </cell>
          <cell r="E1422">
            <v>22717.42</v>
          </cell>
          <cell r="F1422">
            <v>68027.08</v>
          </cell>
          <cell r="G1422">
            <v>4229.66</v>
          </cell>
          <cell r="H1422">
            <v>4016.21</v>
          </cell>
          <cell r="I1422">
            <v>32989.75</v>
          </cell>
          <cell r="J1422">
            <v>55498.76</v>
          </cell>
          <cell r="K1422">
            <v>24046.19</v>
          </cell>
          <cell r="L1422">
            <v>35848.800000000003</v>
          </cell>
          <cell r="M1422">
            <v>31448.09</v>
          </cell>
          <cell r="N1422">
            <v>37665.440000000002</v>
          </cell>
        </row>
        <row r="1423">
          <cell r="A1423" t="str">
            <v>4470012</v>
          </cell>
          <cell r="B1423" t="str">
            <v>Recoverable Retail Non-Separated Sales for Resale-Margin</v>
          </cell>
          <cell r="C1423">
            <v>124074.16</v>
          </cell>
          <cell r="D1423">
            <v>181390.63</v>
          </cell>
          <cell r="E1423">
            <v>111863.77</v>
          </cell>
          <cell r="F1423">
            <v>701552.42</v>
          </cell>
          <cell r="G1423">
            <v>0</v>
          </cell>
          <cell r="H1423">
            <v>22516.400000000001</v>
          </cell>
          <cell r="I1423">
            <v>321164.45</v>
          </cell>
          <cell r="J1423">
            <v>530969.52</v>
          </cell>
          <cell r="K1423">
            <v>142966.29999999999</v>
          </cell>
          <cell r="L1423">
            <v>79029.63</v>
          </cell>
          <cell r="M1423">
            <v>170275.86</v>
          </cell>
          <cell r="N1423">
            <v>166678.32</v>
          </cell>
        </row>
        <row r="1424">
          <cell r="A1424" t="str">
            <v>4470020</v>
          </cell>
          <cell r="B1424" t="str">
            <v>Recoverable Wholesale Non-Separated Sales for Resale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  <cell r="M1424">
            <v>0</v>
          </cell>
          <cell r="N1424">
            <v>0</v>
          </cell>
        </row>
        <row r="1425">
          <cell r="A1425" t="str">
            <v>4470021</v>
          </cell>
          <cell r="B1425" t="str">
            <v>Non-Recoverable Wholesale Non-Separated for Resale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</row>
        <row r="1426">
          <cell r="A1426" t="str">
            <v>4470022</v>
          </cell>
          <cell r="B1426" t="str">
            <v>Recoverable Wholesale Non-Sep Sales Resale_Margin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</row>
        <row r="1427">
          <cell r="A1427" t="str">
            <v>4470030</v>
          </cell>
          <cell r="B1427" t="str">
            <v>P/R Separated Sales for Resale - Fuel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</row>
        <row r="1428">
          <cell r="A1428" t="str">
            <v>4470031</v>
          </cell>
          <cell r="B1428" t="str">
            <v>P/R Separated Sales for Resale - Non-Fuel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0</v>
          </cell>
        </row>
        <row r="1429">
          <cell r="A1429" t="str">
            <v>4470041</v>
          </cell>
          <cell r="B1429" t="str">
            <v>Separated D Sale - Retail Fuel</v>
          </cell>
          <cell r="C1429">
            <v>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</row>
        <row r="1430">
          <cell r="A1430" t="str">
            <v>4470042</v>
          </cell>
          <cell r="B1430" t="str">
            <v>Separated D Sale - Wholesale Fuel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</row>
        <row r="1431">
          <cell r="A1431" t="str">
            <v>4470043</v>
          </cell>
          <cell r="B1431" t="str">
            <v>Separated D Sale - Wholesale Non-Fuel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</row>
        <row r="1432">
          <cell r="A1432" t="str">
            <v>4470110</v>
          </cell>
          <cell r="B1432" t="str">
            <v>GSI Sales - Retail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</row>
        <row r="1433">
          <cell r="A1433" t="str">
            <v>4470120</v>
          </cell>
          <cell r="B1433" t="str">
            <v>GSI Sales - Wholesale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</row>
        <row r="1434">
          <cell r="A1434" t="str">
            <v>4470800</v>
          </cell>
          <cell r="B1434" t="str">
            <v>Interchange Sales - Other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</row>
        <row r="1435">
          <cell r="A1435" t="str">
            <v>4491010</v>
          </cell>
          <cell r="B1435" t="str">
            <v>Residential Provision for Refund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</row>
        <row r="1436">
          <cell r="A1436" t="str">
            <v>4491020</v>
          </cell>
          <cell r="B1436" t="str">
            <v>Commercial Provision for Refund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</row>
        <row r="1437">
          <cell r="A1437" t="str">
            <v>4491030</v>
          </cell>
          <cell r="B1437" t="str">
            <v>Industrial-Phosphate Provision for Refund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</row>
        <row r="1438">
          <cell r="A1438" t="str">
            <v>4491040</v>
          </cell>
          <cell r="B1438" t="str">
            <v>Industrial-Other Provision for Refund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</row>
        <row r="1439">
          <cell r="A1439" t="str">
            <v>4491050</v>
          </cell>
          <cell r="B1439" t="str">
            <v>Public Street HW Lighting Provision for Refund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</row>
        <row r="1440">
          <cell r="A1440" t="str">
            <v>4491060</v>
          </cell>
          <cell r="B1440" t="str">
            <v>Oth Sales to Public Authority Provision for Refund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</row>
        <row r="1441">
          <cell r="A1441" t="str">
            <v>4491070</v>
          </cell>
          <cell r="B1441" t="str">
            <v>Provision for Rate Refund - Requirements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</row>
        <row r="1442">
          <cell r="A1442" t="str">
            <v>4491080</v>
          </cell>
          <cell r="B1442" t="str">
            <v>Provision for Rate Refund - Transmission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</row>
        <row r="1443">
          <cell r="A1443" t="str">
            <v>4491900</v>
          </cell>
          <cell r="B1443" t="str">
            <v>Provision for Rate Refund - Clause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</row>
        <row r="1444">
          <cell r="A1444" t="str">
            <v>4500000</v>
          </cell>
          <cell r="B1444" t="str">
            <v>Forfeited Discounts</v>
          </cell>
          <cell r="C1444">
            <v>0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</row>
        <row r="1445">
          <cell r="A1445" t="str">
            <v>4510100</v>
          </cell>
          <cell r="B1445" t="str">
            <v>Misc Svc Rev - Connection - Same Day Service</v>
          </cell>
          <cell r="C1445">
            <v>34800</v>
          </cell>
          <cell r="D1445">
            <v>33270</v>
          </cell>
          <cell r="E1445">
            <v>39130</v>
          </cell>
          <cell r="F1445">
            <v>34180</v>
          </cell>
          <cell r="G1445">
            <v>43405</v>
          </cell>
          <cell r="H1445">
            <v>52020</v>
          </cell>
          <cell r="I1445">
            <v>47560</v>
          </cell>
          <cell r="J1445">
            <v>42560</v>
          </cell>
          <cell r="K1445">
            <v>35960</v>
          </cell>
          <cell r="L1445">
            <v>41840</v>
          </cell>
          <cell r="M1445">
            <v>38820</v>
          </cell>
          <cell r="N1445">
            <v>33510</v>
          </cell>
        </row>
        <row r="1446">
          <cell r="A1446" t="str">
            <v>4510101</v>
          </cell>
          <cell r="B1446" t="str">
            <v>Misc Svc Rev - Connection - Saturday</v>
          </cell>
          <cell r="C1446">
            <v>3860</v>
          </cell>
          <cell r="D1446">
            <v>4630</v>
          </cell>
          <cell r="E1446">
            <v>4260</v>
          </cell>
          <cell r="F1446">
            <v>10360</v>
          </cell>
          <cell r="G1446">
            <v>5740</v>
          </cell>
          <cell r="H1446">
            <v>6810</v>
          </cell>
          <cell r="I1446">
            <v>13250</v>
          </cell>
          <cell r="J1446">
            <v>6660</v>
          </cell>
          <cell r="K1446">
            <v>8540</v>
          </cell>
          <cell r="L1446">
            <v>5150</v>
          </cell>
          <cell r="M1446">
            <v>3800</v>
          </cell>
          <cell r="N1446">
            <v>6220</v>
          </cell>
        </row>
        <row r="1447">
          <cell r="A1447" t="str">
            <v>4510102</v>
          </cell>
          <cell r="B1447" t="str">
            <v>Misc Svc Rev - Reconnect - at Pole</v>
          </cell>
          <cell r="C1447">
            <v>0</v>
          </cell>
          <cell r="D1447">
            <v>185</v>
          </cell>
          <cell r="E1447">
            <v>925</v>
          </cell>
          <cell r="F1447">
            <v>370</v>
          </cell>
          <cell r="G1447">
            <v>370</v>
          </cell>
          <cell r="H1447">
            <v>370</v>
          </cell>
          <cell r="I1447">
            <v>925</v>
          </cell>
          <cell r="J1447">
            <v>0</v>
          </cell>
          <cell r="K1447">
            <v>-185</v>
          </cell>
          <cell r="L1447">
            <v>185</v>
          </cell>
          <cell r="M1447">
            <v>0</v>
          </cell>
          <cell r="N1447">
            <v>185</v>
          </cell>
        </row>
        <row r="1448">
          <cell r="A1448" t="str">
            <v>4510103</v>
          </cell>
          <cell r="B1448" t="str">
            <v>Misc Svc Rev - Reconnect - Subsequent Subscriber</v>
          </cell>
          <cell r="C1448">
            <v>97216</v>
          </cell>
          <cell r="D1448">
            <v>100348.52</v>
          </cell>
          <cell r="E1448">
            <v>122292</v>
          </cell>
          <cell r="F1448">
            <v>98798</v>
          </cell>
          <cell r="G1448">
            <v>118492</v>
          </cell>
          <cell r="H1448">
            <v>126874</v>
          </cell>
          <cell r="I1448">
            <v>114904</v>
          </cell>
          <cell r="J1448">
            <v>125548.21</v>
          </cell>
          <cell r="K1448">
            <v>109080</v>
          </cell>
          <cell r="L1448">
            <v>104612</v>
          </cell>
          <cell r="M1448">
            <v>95426</v>
          </cell>
          <cell r="N1448">
            <v>90233.02</v>
          </cell>
        </row>
        <row r="1449">
          <cell r="A1449" t="str">
            <v>4510104</v>
          </cell>
          <cell r="B1449" t="str">
            <v>Misc Svc Rev - Reconnect - at Meter</v>
          </cell>
          <cell r="C1449">
            <v>150744</v>
          </cell>
          <cell r="D1449">
            <v>153984</v>
          </cell>
          <cell r="E1449">
            <v>200328</v>
          </cell>
          <cell r="F1449">
            <v>157512</v>
          </cell>
          <cell r="G1449">
            <v>183456</v>
          </cell>
          <cell r="H1449">
            <v>187152</v>
          </cell>
          <cell r="I1449">
            <v>125916</v>
          </cell>
          <cell r="J1449">
            <v>8112</v>
          </cell>
          <cell r="K1449">
            <v>19560</v>
          </cell>
          <cell r="L1449">
            <v>153612</v>
          </cell>
          <cell r="M1449">
            <v>127860</v>
          </cell>
          <cell r="N1449">
            <v>72958</v>
          </cell>
        </row>
        <row r="1450">
          <cell r="A1450" t="str">
            <v>4510105</v>
          </cell>
          <cell r="B1450" t="str">
            <v>Misc Svc Rev - Bill Copies (977)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</row>
        <row r="1451">
          <cell r="A1451" t="str">
            <v>4510106</v>
          </cell>
          <cell r="B1451" t="str">
            <v>Misc Svc Rev - Bill Copies (978)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</row>
        <row r="1452">
          <cell r="A1452" t="str">
            <v>4510107</v>
          </cell>
          <cell r="B1452" t="str">
            <v>Misc Svc Rev - Late Payment Fee</v>
          </cell>
          <cell r="C1452">
            <v>1100451.23</v>
          </cell>
          <cell r="D1452">
            <v>987898.03</v>
          </cell>
          <cell r="E1452">
            <v>905185.82</v>
          </cell>
          <cell r="F1452">
            <v>915133.21</v>
          </cell>
          <cell r="G1452">
            <v>936618.12</v>
          </cell>
          <cell r="H1452">
            <v>1010341.08</v>
          </cell>
          <cell r="I1452">
            <v>1055983.07</v>
          </cell>
          <cell r="J1452">
            <v>1080194.8999999999</v>
          </cell>
          <cell r="K1452">
            <v>1308908.6299999999</v>
          </cell>
          <cell r="L1452">
            <v>1204911.98</v>
          </cell>
          <cell r="M1452">
            <v>1192662.77</v>
          </cell>
          <cell r="N1452">
            <v>1133122.03</v>
          </cell>
        </row>
        <row r="1453">
          <cell r="A1453" t="str">
            <v>4510108</v>
          </cell>
          <cell r="B1453" t="str">
            <v>Misc Svc Rev - Initial Turn On</v>
          </cell>
          <cell r="C1453">
            <v>142352</v>
          </cell>
          <cell r="D1453">
            <v>132943</v>
          </cell>
          <cell r="E1453">
            <v>152552</v>
          </cell>
          <cell r="F1453">
            <v>98448</v>
          </cell>
          <cell r="G1453">
            <v>127792</v>
          </cell>
          <cell r="H1453">
            <v>108501</v>
          </cell>
          <cell r="I1453">
            <v>137088</v>
          </cell>
          <cell r="J1453">
            <v>145344</v>
          </cell>
          <cell r="K1453">
            <v>110738</v>
          </cell>
          <cell r="L1453">
            <v>201262</v>
          </cell>
          <cell r="M1453">
            <v>180096</v>
          </cell>
          <cell r="N1453">
            <v>129920</v>
          </cell>
        </row>
        <row r="1454">
          <cell r="A1454" t="str">
            <v>4510109</v>
          </cell>
          <cell r="B1454" t="str">
            <v>Misc Svc Rev - Temp. Svcs</v>
          </cell>
          <cell r="C1454">
            <v>32350</v>
          </cell>
          <cell r="D1454">
            <v>32000</v>
          </cell>
          <cell r="E1454">
            <v>41280</v>
          </cell>
          <cell r="F1454">
            <v>30400</v>
          </cell>
          <cell r="G1454">
            <v>37120</v>
          </cell>
          <cell r="H1454">
            <v>35840</v>
          </cell>
          <cell r="I1454">
            <v>24320</v>
          </cell>
          <cell r="J1454">
            <v>26560</v>
          </cell>
          <cell r="K1454">
            <v>19520</v>
          </cell>
          <cell r="L1454">
            <v>28190</v>
          </cell>
          <cell r="M1454">
            <v>29090</v>
          </cell>
          <cell r="N1454">
            <v>16320</v>
          </cell>
        </row>
        <row r="1455">
          <cell r="A1455" t="str">
            <v>4510110</v>
          </cell>
          <cell r="B1455" t="str">
            <v>Misc Svc Rev - Tampering</v>
          </cell>
          <cell r="C1455">
            <v>400</v>
          </cell>
          <cell r="D1455">
            <v>962</v>
          </cell>
          <cell r="E1455">
            <v>1150</v>
          </cell>
          <cell r="F1455">
            <v>505</v>
          </cell>
          <cell r="G1455">
            <v>600</v>
          </cell>
          <cell r="H1455">
            <v>1100</v>
          </cell>
          <cell r="I1455">
            <v>1450</v>
          </cell>
          <cell r="J1455">
            <v>150</v>
          </cell>
          <cell r="K1455">
            <v>200</v>
          </cell>
          <cell r="L1455">
            <v>750</v>
          </cell>
          <cell r="M1455">
            <v>450</v>
          </cell>
          <cell r="N1455">
            <v>200</v>
          </cell>
        </row>
        <row r="1456">
          <cell r="A1456" t="str">
            <v>4510111</v>
          </cell>
          <cell r="B1456" t="str">
            <v>Misc Svc Rev - Returned Check</v>
          </cell>
          <cell r="C1456">
            <v>138583.39000000001</v>
          </cell>
          <cell r="D1456">
            <v>121870.52</v>
          </cell>
          <cell r="E1456">
            <v>136613.26</v>
          </cell>
          <cell r="F1456">
            <v>122836.57</v>
          </cell>
          <cell r="G1456">
            <v>140334.01999999999</v>
          </cell>
          <cell r="H1456">
            <v>176691.98</v>
          </cell>
          <cell r="I1456">
            <v>169756.78</v>
          </cell>
          <cell r="J1456">
            <v>250352.28</v>
          </cell>
          <cell r="K1456">
            <v>77053.61</v>
          </cell>
          <cell r="L1456">
            <v>190007.15</v>
          </cell>
          <cell r="M1456">
            <v>173261.05</v>
          </cell>
          <cell r="N1456">
            <v>146412.9</v>
          </cell>
        </row>
        <row r="1457">
          <cell r="A1457" t="str">
            <v>4510112</v>
          </cell>
          <cell r="B1457" t="str">
            <v>Misc Svc Rev - Field Credit Check</v>
          </cell>
          <cell r="C1457">
            <v>7550</v>
          </cell>
          <cell r="D1457">
            <v>5625</v>
          </cell>
          <cell r="E1457">
            <v>4975</v>
          </cell>
          <cell r="F1457">
            <v>1500</v>
          </cell>
          <cell r="G1457">
            <v>1150</v>
          </cell>
          <cell r="H1457">
            <v>3000</v>
          </cell>
          <cell r="I1457">
            <v>2750</v>
          </cell>
          <cell r="J1457">
            <v>250</v>
          </cell>
          <cell r="K1457">
            <v>775</v>
          </cell>
          <cell r="L1457">
            <v>4350</v>
          </cell>
          <cell r="M1457">
            <v>3900</v>
          </cell>
          <cell r="N1457">
            <v>2850</v>
          </cell>
        </row>
        <row r="1458">
          <cell r="A1458" t="str">
            <v>4510113</v>
          </cell>
          <cell r="B1458" t="str">
            <v>Misc Svc Rev - Billing Adjustments</v>
          </cell>
          <cell r="C1458">
            <v>-781.77</v>
          </cell>
          <cell r="D1458">
            <v>23245.21</v>
          </cell>
          <cell r="E1458">
            <v>4534.26</v>
          </cell>
          <cell r="F1458">
            <v>-319596.92</v>
          </cell>
          <cell r="G1458">
            <v>2196.2800000000002</v>
          </cell>
          <cell r="H1458">
            <v>4617.3999999999996</v>
          </cell>
          <cell r="I1458">
            <v>-837.05</v>
          </cell>
          <cell r="J1458">
            <v>-158355.26999999999</v>
          </cell>
          <cell r="K1458">
            <v>8202.9</v>
          </cell>
          <cell r="L1458">
            <v>-2353.3200000000002</v>
          </cell>
          <cell r="M1458">
            <v>4515.92</v>
          </cell>
          <cell r="N1458">
            <v>-975.28</v>
          </cell>
        </row>
        <row r="1459">
          <cell r="A1459" t="str">
            <v>4510800</v>
          </cell>
          <cell r="B1459" t="str">
            <v>Miscellaneous Service Revenues - Other</v>
          </cell>
          <cell r="C1459">
            <v>8300.99</v>
          </cell>
          <cell r="D1459">
            <v>7137.87</v>
          </cell>
          <cell r="E1459">
            <v>8632.0499999999993</v>
          </cell>
          <cell r="F1459">
            <v>8412.5400000000009</v>
          </cell>
          <cell r="G1459">
            <v>8581.39</v>
          </cell>
          <cell r="H1459">
            <v>7806.96</v>
          </cell>
          <cell r="I1459">
            <v>8574.36</v>
          </cell>
          <cell r="J1459">
            <v>8483.32</v>
          </cell>
          <cell r="K1459">
            <v>8217.5400000000009</v>
          </cell>
          <cell r="L1459">
            <v>8394.19</v>
          </cell>
          <cell r="M1459">
            <v>8207.1</v>
          </cell>
          <cell r="N1459">
            <v>9008.02</v>
          </cell>
        </row>
        <row r="1460">
          <cell r="A1460" t="str">
            <v>4540010</v>
          </cell>
          <cell r="B1460" t="str">
            <v>Rental Revenue - Commercial Property</v>
          </cell>
          <cell r="C1460">
            <v>27257.360000000001</v>
          </cell>
          <cell r="D1460">
            <v>429504.7</v>
          </cell>
          <cell r="E1460">
            <v>19919.16</v>
          </cell>
          <cell r="F1460">
            <v>33116.81</v>
          </cell>
          <cell r="G1460">
            <v>242.32</v>
          </cell>
          <cell r="H1460">
            <v>3546.98</v>
          </cell>
          <cell r="I1460">
            <v>8249.41</v>
          </cell>
          <cell r="J1460">
            <v>31796.42</v>
          </cell>
          <cell r="K1460">
            <v>8495.02</v>
          </cell>
          <cell r="L1460">
            <v>44988.97</v>
          </cell>
          <cell r="M1460">
            <v>15474.32</v>
          </cell>
          <cell r="N1460">
            <v>0</v>
          </cell>
        </row>
        <row r="1461">
          <cell r="A1461" t="str">
            <v>4540020</v>
          </cell>
          <cell r="B1461" t="str">
            <v>Rental Revenue - Agricultural Property</v>
          </cell>
          <cell r="C1461">
            <v>3923</v>
          </cell>
          <cell r="D1461">
            <v>360</v>
          </cell>
          <cell r="E1461">
            <v>368</v>
          </cell>
          <cell r="F1461">
            <v>6521.8</v>
          </cell>
          <cell r="G1461">
            <v>2125</v>
          </cell>
          <cell r="H1461">
            <v>0</v>
          </cell>
          <cell r="I1461">
            <v>0</v>
          </cell>
          <cell r="J1461">
            <v>4865.7</v>
          </cell>
          <cell r="K1461">
            <v>3020.94</v>
          </cell>
          <cell r="L1461">
            <v>425</v>
          </cell>
          <cell r="M1461">
            <v>4851.8</v>
          </cell>
          <cell r="N1461">
            <v>0</v>
          </cell>
        </row>
        <row r="1462">
          <cell r="A1462" t="str">
            <v>4540030</v>
          </cell>
          <cell r="B1462" t="str">
            <v>Rental Revenue - Electric Equipment</v>
          </cell>
          <cell r="C1462">
            <v>9913.81</v>
          </cell>
          <cell r="D1462">
            <v>9913.81</v>
          </cell>
          <cell r="E1462">
            <v>9913.81</v>
          </cell>
          <cell r="F1462">
            <v>9913.81</v>
          </cell>
          <cell r="G1462">
            <v>9913.81</v>
          </cell>
          <cell r="H1462">
            <v>9277.61</v>
          </cell>
          <cell r="I1462">
            <v>10550.01</v>
          </cell>
          <cell r="J1462">
            <v>9913.81</v>
          </cell>
          <cell r="K1462">
            <v>9913.81</v>
          </cell>
          <cell r="L1462">
            <v>9913.81</v>
          </cell>
          <cell r="M1462">
            <v>9913.81</v>
          </cell>
          <cell r="N1462">
            <v>9913.81</v>
          </cell>
        </row>
        <row r="1463">
          <cell r="A1463" t="str">
            <v>4540040</v>
          </cell>
          <cell r="B1463" t="str">
            <v>Rental Revenue - Big Bend Station</v>
          </cell>
          <cell r="C1463">
            <v>16184.38</v>
          </cell>
          <cell r="D1463">
            <v>16184.38</v>
          </cell>
          <cell r="E1463">
            <v>16184.38</v>
          </cell>
          <cell r="F1463">
            <v>16184.38</v>
          </cell>
          <cell r="G1463">
            <v>16184.38</v>
          </cell>
          <cell r="H1463">
            <v>16184.38</v>
          </cell>
          <cell r="I1463">
            <v>11763.99</v>
          </cell>
          <cell r="J1463">
            <v>11763.99</v>
          </cell>
          <cell r="K1463">
            <v>16184.38</v>
          </cell>
          <cell r="L1463">
            <v>21680</v>
          </cell>
          <cell r="M1463">
            <v>17259.61</v>
          </cell>
          <cell r="N1463">
            <v>12839.22</v>
          </cell>
        </row>
        <row r="1464">
          <cell r="A1464" t="str">
            <v>4540050</v>
          </cell>
          <cell r="B1464" t="str">
            <v>Rental Revenue - Miscellaneous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</row>
        <row r="1465">
          <cell r="A1465" t="str">
            <v>4540080</v>
          </cell>
          <cell r="B1465" t="str">
            <v>Rental Revenue - Pole Attachments - Transmission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</row>
        <row r="1466">
          <cell r="A1466" t="str">
            <v>4540081</v>
          </cell>
          <cell r="B1466" t="str">
            <v>Rental Revenue - Pole Attachments - Distribution</v>
          </cell>
          <cell r="C1466">
            <v>389553.84</v>
          </cell>
          <cell r="D1466">
            <v>389567.59</v>
          </cell>
          <cell r="E1466">
            <v>394005.8</v>
          </cell>
          <cell r="F1466">
            <v>394005.8</v>
          </cell>
          <cell r="G1466">
            <v>393098.83</v>
          </cell>
          <cell r="H1466">
            <v>394912.76</v>
          </cell>
          <cell r="I1466">
            <v>400817.32</v>
          </cell>
          <cell r="J1466">
            <v>393992.31</v>
          </cell>
          <cell r="K1466">
            <v>393992.33</v>
          </cell>
          <cell r="L1466">
            <v>393992.32</v>
          </cell>
          <cell r="M1466">
            <v>393868.74</v>
          </cell>
          <cell r="N1466">
            <v>393868.77</v>
          </cell>
        </row>
        <row r="1467">
          <cell r="A1467" t="str">
            <v>4540090</v>
          </cell>
          <cell r="B1467" t="str">
            <v>Rental Revenue - Other Property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</row>
        <row r="1468">
          <cell r="A1468" t="str">
            <v>4540700</v>
          </cell>
          <cell r="B1468" t="str">
            <v>Rental Revenue - Intercompany</v>
          </cell>
          <cell r="C1468">
            <v>1464.47</v>
          </cell>
          <cell r="D1468">
            <v>1464.47</v>
          </cell>
          <cell r="E1468">
            <v>1464.47</v>
          </cell>
          <cell r="F1468">
            <v>1464.47</v>
          </cell>
          <cell r="G1468">
            <v>1464.47</v>
          </cell>
          <cell r="H1468">
            <v>1464.47</v>
          </cell>
          <cell r="I1468">
            <v>1464.47</v>
          </cell>
          <cell r="J1468">
            <v>1464.47</v>
          </cell>
          <cell r="K1468">
            <v>1464.47</v>
          </cell>
          <cell r="L1468">
            <v>1464.47</v>
          </cell>
          <cell r="M1468">
            <v>1464.47</v>
          </cell>
          <cell r="N1468">
            <v>1464.47</v>
          </cell>
        </row>
        <row r="1469">
          <cell r="A1469" t="str">
            <v>4540701</v>
          </cell>
          <cell r="B1469" t="str">
            <v>Rental Revenue - Intercompany - Asset Usage Fee</v>
          </cell>
          <cell r="C1469">
            <v>137316.88</v>
          </cell>
          <cell r="D1469">
            <v>151762.60999999999</v>
          </cell>
          <cell r="E1469">
            <v>151320.97</v>
          </cell>
          <cell r="F1469">
            <v>151456.71</v>
          </cell>
          <cell r="G1469">
            <v>152460.14000000001</v>
          </cell>
          <cell r="H1469">
            <v>152079.63</v>
          </cell>
          <cell r="I1469">
            <v>152079.63</v>
          </cell>
          <cell r="J1469">
            <v>155484.43</v>
          </cell>
          <cell r="K1469">
            <v>152175.65</v>
          </cell>
          <cell r="L1469">
            <v>152175.65</v>
          </cell>
          <cell r="M1469">
            <v>151594.23999999999</v>
          </cell>
          <cell r="N1469">
            <v>150336.56</v>
          </cell>
        </row>
        <row r="1470">
          <cell r="A1470" t="str">
            <v>4540800</v>
          </cell>
          <cell r="B1470" t="str">
            <v>Rental Revenue - MetroLink</v>
          </cell>
          <cell r="C1470">
            <v>201457.93</v>
          </cell>
          <cell r="D1470">
            <v>220264.3</v>
          </cell>
          <cell r="E1470">
            <v>227192.7</v>
          </cell>
          <cell r="F1470">
            <v>237562.31</v>
          </cell>
          <cell r="G1470">
            <v>6937.61</v>
          </cell>
          <cell r="H1470">
            <v>346720.58</v>
          </cell>
          <cell r="I1470">
            <v>238188.03</v>
          </cell>
          <cell r="J1470">
            <v>255333.78</v>
          </cell>
          <cell r="K1470">
            <v>193731.57</v>
          </cell>
          <cell r="L1470">
            <v>290926.52</v>
          </cell>
          <cell r="M1470">
            <v>211499.22</v>
          </cell>
          <cell r="N1470">
            <v>222714.47</v>
          </cell>
        </row>
        <row r="1471">
          <cell r="A1471" t="str">
            <v>4550000</v>
          </cell>
          <cell r="B1471" t="str">
            <v>Interdepartmental Rents</v>
          </cell>
          <cell r="C1471">
            <v>45742</v>
          </cell>
          <cell r="D1471">
            <v>45742</v>
          </cell>
          <cell r="E1471">
            <v>45742</v>
          </cell>
          <cell r="F1471">
            <v>45742</v>
          </cell>
          <cell r="G1471">
            <v>45742</v>
          </cell>
          <cell r="H1471">
            <v>45742</v>
          </cell>
          <cell r="I1471">
            <v>45742</v>
          </cell>
          <cell r="J1471">
            <v>45742</v>
          </cell>
          <cell r="K1471">
            <v>45742</v>
          </cell>
          <cell r="L1471">
            <v>45742</v>
          </cell>
          <cell r="M1471">
            <v>45742</v>
          </cell>
          <cell r="N1471">
            <v>45742</v>
          </cell>
        </row>
        <row r="1472">
          <cell r="A1472" t="str">
            <v>4550001</v>
          </cell>
          <cell r="B1472" t="str">
            <v>Interdepartmental Rents - Asset Usage Fee</v>
          </cell>
          <cell r="C1472">
            <v>279486.96999999997</v>
          </cell>
          <cell r="D1472">
            <v>303073.31</v>
          </cell>
          <cell r="E1472">
            <v>303187</v>
          </cell>
          <cell r="F1472">
            <v>303288.46999999997</v>
          </cell>
          <cell r="G1472">
            <v>304283.59000000003</v>
          </cell>
          <cell r="H1472">
            <v>304393.98</v>
          </cell>
          <cell r="I1472">
            <v>304393.98</v>
          </cell>
          <cell r="J1472">
            <v>307807.34000000003</v>
          </cell>
          <cell r="K1472">
            <v>303297.05</v>
          </cell>
          <cell r="L1472">
            <v>303297.05</v>
          </cell>
          <cell r="M1472">
            <v>303383.96000000002</v>
          </cell>
          <cell r="N1472">
            <v>302851.84000000003</v>
          </cell>
        </row>
        <row r="1473">
          <cell r="A1473" t="str">
            <v>4560010</v>
          </cell>
          <cell r="B1473" t="str">
            <v>Other Revenue - Cost Plus Job Orders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</row>
        <row r="1474">
          <cell r="A1474" t="str">
            <v>4560020</v>
          </cell>
          <cell r="B1474" t="str">
            <v>Other Revenue - At-Cost Job Orders</v>
          </cell>
          <cell r="C1474">
            <v>90288.02</v>
          </cell>
          <cell r="D1474">
            <v>103664.79</v>
          </cell>
          <cell r="E1474">
            <v>22177.14</v>
          </cell>
          <cell r="F1474">
            <v>88385.64</v>
          </cell>
          <cell r="G1474">
            <v>435596.98</v>
          </cell>
          <cell r="H1474">
            <v>-137467.29999999999</v>
          </cell>
          <cell r="I1474">
            <v>0</v>
          </cell>
          <cell r="J1474">
            <v>39660.550000000003</v>
          </cell>
          <cell r="K1474">
            <v>0</v>
          </cell>
          <cell r="L1474">
            <v>0</v>
          </cell>
          <cell r="M1474">
            <v>22032.39</v>
          </cell>
          <cell r="N1474">
            <v>0</v>
          </cell>
        </row>
        <row r="1475">
          <cell r="A1475" t="str">
            <v>4560030</v>
          </cell>
          <cell r="B1475" t="str">
            <v>Other Revenue - Sales Tax</v>
          </cell>
          <cell r="C1475">
            <v>6769.99</v>
          </cell>
          <cell r="D1475">
            <v>7700.01</v>
          </cell>
          <cell r="E1475">
            <v>6464.21</v>
          </cell>
          <cell r="F1475">
            <v>6791.17</v>
          </cell>
          <cell r="G1475">
            <v>8138.23</v>
          </cell>
          <cell r="H1475">
            <v>8343.6</v>
          </cell>
          <cell r="I1475">
            <v>9529.18</v>
          </cell>
          <cell r="J1475">
            <v>10662.31</v>
          </cell>
          <cell r="K1475">
            <v>10801.45</v>
          </cell>
          <cell r="L1475">
            <v>11264.03</v>
          </cell>
          <cell r="M1475">
            <v>9266.59</v>
          </cell>
          <cell r="N1475">
            <v>7398.84</v>
          </cell>
        </row>
        <row r="1476">
          <cell r="A1476" t="str">
            <v>4560040</v>
          </cell>
          <cell r="B1476" t="str">
            <v>Other Revenue - Cosmos Affiliate Revenue Fixed Cap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</row>
        <row r="1477">
          <cell r="A1477" t="str">
            <v>4560045</v>
          </cell>
          <cell r="B1477" t="str">
            <v>Other Revenue - Cosmos Division Revenue Fixed Cap</v>
          </cell>
          <cell r="C1477">
            <v>0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</row>
        <row r="1478">
          <cell r="A1478" t="str">
            <v>4560050</v>
          </cell>
          <cell r="B1478" t="str">
            <v>Other Revenue - Training Modules</v>
          </cell>
          <cell r="C1478">
            <v>0</v>
          </cell>
          <cell r="D1478">
            <v>0</v>
          </cell>
          <cell r="E1478">
            <v>0</v>
          </cell>
          <cell r="F1478">
            <v>26.2</v>
          </cell>
          <cell r="G1478">
            <v>12.48</v>
          </cell>
          <cell r="H1478">
            <v>0</v>
          </cell>
          <cell r="I1478">
            <v>0</v>
          </cell>
          <cell r="J1478">
            <v>109.16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</row>
        <row r="1479">
          <cell r="A1479" t="str">
            <v>4560060</v>
          </cell>
          <cell r="B1479" t="str">
            <v>Other Revenue - Parking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</row>
        <row r="1480">
          <cell r="A1480" t="str">
            <v>4560080</v>
          </cell>
          <cell r="B1480" t="str">
            <v>Other Revenue - Cogen Maintenance - Transmission</v>
          </cell>
          <cell r="C1480">
            <v>10164.23</v>
          </cell>
          <cell r="D1480">
            <v>10164.23</v>
          </cell>
          <cell r="E1480">
            <v>10164.23</v>
          </cell>
          <cell r="F1480">
            <v>10164.23</v>
          </cell>
          <cell r="G1480">
            <v>10164.23</v>
          </cell>
          <cell r="H1480">
            <v>10164.23</v>
          </cell>
          <cell r="I1480">
            <v>10164.23</v>
          </cell>
          <cell r="J1480">
            <v>10164.23</v>
          </cell>
          <cell r="K1480">
            <v>10164.23</v>
          </cell>
          <cell r="L1480">
            <v>10164.23</v>
          </cell>
          <cell r="M1480">
            <v>10164.23</v>
          </cell>
          <cell r="N1480">
            <v>10164.23</v>
          </cell>
        </row>
        <row r="1481">
          <cell r="A1481" t="str">
            <v>4560081</v>
          </cell>
          <cell r="B1481" t="str">
            <v>Other Revenue - Cogen Maintenance - Distribution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</row>
        <row r="1482">
          <cell r="A1482" t="str">
            <v>4560090</v>
          </cell>
          <cell r="B1482" t="str">
            <v>Other Revenue - BERS - Bldg Energy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</row>
        <row r="1483">
          <cell r="A1483" t="str">
            <v>4560100</v>
          </cell>
          <cell r="B1483" t="str">
            <v>Other Revenue - Wheeling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</row>
        <row r="1484">
          <cell r="A1484" t="str">
            <v>4560110</v>
          </cell>
          <cell r="B1484" t="str">
            <v>Other Revenue - Metro Link Job Orders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</row>
        <row r="1485">
          <cell r="A1485" t="str">
            <v>4560120</v>
          </cell>
          <cell r="B1485" t="str">
            <v>Other Revenue - Green Power Program</v>
          </cell>
          <cell r="C1485">
            <v>678.32</v>
          </cell>
          <cell r="D1485">
            <v>11261.1</v>
          </cell>
          <cell r="E1485">
            <v>208.71</v>
          </cell>
          <cell r="F1485">
            <v>-60.98</v>
          </cell>
          <cell r="G1485">
            <v>0</v>
          </cell>
          <cell r="H1485">
            <v>0</v>
          </cell>
          <cell r="I1485">
            <v>641.73</v>
          </cell>
          <cell r="J1485">
            <v>1285.3599999999999</v>
          </cell>
          <cell r="K1485">
            <v>1209.94</v>
          </cell>
          <cell r="L1485">
            <v>1281.17</v>
          </cell>
          <cell r="M1485">
            <v>1269.48</v>
          </cell>
          <cell r="N1485">
            <v>1378.08</v>
          </cell>
        </row>
        <row r="1486">
          <cell r="A1486" t="str">
            <v>4560130</v>
          </cell>
          <cell r="B1486" t="str">
            <v>Other Revenue - Exhaust Heat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</row>
        <row r="1487">
          <cell r="A1487" t="str">
            <v>4560140</v>
          </cell>
          <cell r="B1487" t="str">
            <v>Other Revenue - UMG Services - Big Bend Station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</row>
        <row r="1488">
          <cell r="A1488" t="str">
            <v>4560150</v>
          </cell>
          <cell r="B1488" t="str">
            <v>Other Revenue - FGT Phase VIII Project Sale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</row>
        <row r="1489">
          <cell r="A1489" t="str">
            <v>4560160</v>
          </cell>
          <cell r="B1489" t="str">
            <v>Other Revenue - FGT Walker Rd &amp; Bayside Amort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</row>
        <row r="1490">
          <cell r="A1490" t="str">
            <v>4560170</v>
          </cell>
          <cell r="B1490" t="str">
            <v>Other Revenue - Comprehensive C/I Audit</v>
          </cell>
          <cell r="C1490">
            <v>0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</row>
        <row r="1491">
          <cell r="A1491" t="str">
            <v>4560180</v>
          </cell>
          <cell r="B1491" t="str">
            <v>Other Revenue - Asset Optimization</v>
          </cell>
          <cell r="C1491">
            <v>0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626876.4</v>
          </cell>
          <cell r="L1491">
            <v>2099279.6</v>
          </cell>
          <cell r="M1491">
            <v>266484</v>
          </cell>
          <cell r="N1491">
            <v>130049</v>
          </cell>
        </row>
        <row r="1492">
          <cell r="A1492" t="str">
            <v>4560190</v>
          </cell>
          <cell r="B1492" t="str">
            <v>Other Revenue - Lighting Smart Service-Regulated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14089.95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</row>
        <row r="1493">
          <cell r="A1493" t="str">
            <v>4560191</v>
          </cell>
          <cell r="B1493" t="str">
            <v>Other Lighting Revenue - Regulated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210000</v>
          </cell>
          <cell r="K1493">
            <v>0</v>
          </cell>
          <cell r="L1493">
            <v>0</v>
          </cell>
          <cell r="M1493">
            <v>0</v>
          </cell>
          <cell r="N1493">
            <v>501741.3</v>
          </cell>
        </row>
        <row r="1494">
          <cell r="A1494" t="str">
            <v>4560200</v>
          </cell>
          <cell r="B1494" t="str">
            <v>OATT Pt to Pt Revenue</v>
          </cell>
          <cell r="C1494">
            <v>866809.68</v>
          </cell>
          <cell r="D1494">
            <v>917101.5</v>
          </cell>
          <cell r="E1494">
            <v>688825.88</v>
          </cell>
          <cell r="F1494">
            <v>679902.68</v>
          </cell>
          <cell r="G1494">
            <v>751111.69</v>
          </cell>
          <cell r="H1494">
            <v>789429.6</v>
          </cell>
          <cell r="I1494">
            <v>706727.55</v>
          </cell>
          <cell r="J1494">
            <v>579809.6</v>
          </cell>
          <cell r="K1494">
            <v>718413.76</v>
          </cell>
          <cell r="L1494">
            <v>720412.13</v>
          </cell>
          <cell r="M1494">
            <v>771243.88</v>
          </cell>
          <cell r="N1494">
            <v>168042.89</v>
          </cell>
        </row>
        <row r="1495">
          <cell r="A1495" t="str">
            <v>4560210</v>
          </cell>
          <cell r="B1495" t="str">
            <v>OATT Ancillary Scheduling Revenue</v>
          </cell>
          <cell r="C1495">
            <v>19334.689999999999</v>
          </cell>
          <cell r="D1495">
            <v>19337.43</v>
          </cell>
          <cell r="E1495">
            <v>16616.939999999999</v>
          </cell>
          <cell r="F1495">
            <v>16501.25</v>
          </cell>
          <cell r="G1495">
            <v>17554.07</v>
          </cell>
          <cell r="H1495">
            <v>18005.09</v>
          </cell>
          <cell r="I1495">
            <v>17260.27</v>
          </cell>
          <cell r="J1495">
            <v>33598.639999999999</v>
          </cell>
          <cell r="K1495">
            <v>17330.53</v>
          </cell>
          <cell r="L1495">
            <v>17522.3</v>
          </cell>
          <cell r="M1495">
            <v>17965.43</v>
          </cell>
          <cell r="N1495">
            <v>17358.68</v>
          </cell>
        </row>
        <row r="1496">
          <cell r="A1496" t="str">
            <v>4560220</v>
          </cell>
          <cell r="B1496" t="str">
            <v>OATT Ancillary Reactive Revenue</v>
          </cell>
          <cell r="C1496">
            <v>0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</row>
        <row r="1497">
          <cell r="A1497" t="str">
            <v>4560230</v>
          </cell>
          <cell r="B1497" t="str">
            <v>OATT GSI Penalty Revenue</v>
          </cell>
          <cell r="C1497">
            <v>7372.44</v>
          </cell>
          <cell r="D1497">
            <v>2433.52</v>
          </cell>
          <cell r="E1497">
            <v>56.58</v>
          </cell>
          <cell r="F1497">
            <v>0</v>
          </cell>
          <cell r="G1497">
            <v>0</v>
          </cell>
          <cell r="H1497">
            <v>8642.49</v>
          </cell>
          <cell r="I1497">
            <v>0</v>
          </cell>
          <cell r="J1497">
            <v>327.96</v>
          </cell>
          <cell r="K1497">
            <v>51.07</v>
          </cell>
          <cell r="L1497">
            <v>164.5</v>
          </cell>
          <cell r="M1497">
            <v>562.15</v>
          </cell>
          <cell r="N1497">
            <v>231.73</v>
          </cell>
        </row>
        <row r="1498">
          <cell r="A1498" t="str">
            <v>4560300</v>
          </cell>
          <cell r="B1498" t="str">
            <v>Pt to Pt Transmission Separated Sales</v>
          </cell>
          <cell r="C1498">
            <v>0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</row>
        <row r="1499">
          <cell r="A1499" t="str">
            <v>4560301</v>
          </cell>
          <cell r="B1499" t="str">
            <v>Pt to Pt Transmission - Separated D Sales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</row>
        <row r="1500">
          <cell r="A1500" t="str">
            <v>4560310</v>
          </cell>
          <cell r="B1500" t="str">
            <v>Ancillary Scheduling Separated Sales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</row>
        <row r="1501">
          <cell r="A1501" t="str">
            <v>4560401</v>
          </cell>
          <cell r="B1501" t="str">
            <v>Pt to Pt Transmission Non Separated Sale-Retail</v>
          </cell>
          <cell r="C1501">
            <v>70957.37</v>
          </cell>
          <cell r="D1501">
            <v>108977.12</v>
          </cell>
          <cell r="E1501">
            <v>71366.880000000005</v>
          </cell>
          <cell r="F1501">
            <v>134718.04</v>
          </cell>
          <cell r="G1501">
            <v>0</v>
          </cell>
          <cell r="H1501">
            <v>4015.32</v>
          </cell>
          <cell r="I1501">
            <v>108485.4</v>
          </cell>
          <cell r="J1501">
            <v>126706.45</v>
          </cell>
          <cell r="K1501">
            <v>26683.360000000001</v>
          </cell>
          <cell r="L1501">
            <v>3264.69</v>
          </cell>
          <cell r="M1501">
            <v>19139.57</v>
          </cell>
          <cell r="N1501">
            <v>45556.46</v>
          </cell>
        </row>
        <row r="1502">
          <cell r="A1502" t="str">
            <v>4560402</v>
          </cell>
          <cell r="B1502" t="str">
            <v>Pt to Pt Transmission Non Separated Sale-Wholesale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</row>
        <row r="1503">
          <cell r="A1503" t="str">
            <v>4560411</v>
          </cell>
          <cell r="B1503" t="str">
            <v>Ancillary Transmission Non Separated-Retail</v>
          </cell>
          <cell r="C1503">
            <v>1517.43</v>
          </cell>
          <cell r="D1503">
            <v>1583.01</v>
          </cell>
          <cell r="E1503">
            <v>1437.43</v>
          </cell>
          <cell r="F1503">
            <v>2326.09</v>
          </cell>
          <cell r="G1503">
            <v>0</v>
          </cell>
          <cell r="H1503">
            <v>60.14</v>
          </cell>
          <cell r="I1503">
            <v>2810.92</v>
          </cell>
          <cell r="J1503">
            <v>2247.5100000000002</v>
          </cell>
          <cell r="K1503">
            <v>322.77</v>
          </cell>
          <cell r="L1503">
            <v>61.3</v>
          </cell>
          <cell r="M1503">
            <v>993.7</v>
          </cell>
          <cell r="N1503">
            <v>1185.42</v>
          </cell>
        </row>
        <row r="1504">
          <cell r="A1504" t="str">
            <v>4560412</v>
          </cell>
          <cell r="B1504" t="str">
            <v>Ancillary Transmission Non Separated-Wholesale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</row>
        <row r="1505">
          <cell r="A1505" t="str">
            <v>4560501</v>
          </cell>
          <cell r="B1505" t="str">
            <v>Unused Pt to Pt Transm Non Separated-Retail</v>
          </cell>
          <cell r="C1505">
            <v>0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  <cell r="J1505">
            <v>-4497.0200000000004</v>
          </cell>
          <cell r="K1505">
            <v>88.21</v>
          </cell>
          <cell r="L1505">
            <v>0</v>
          </cell>
          <cell r="M1505">
            <v>0</v>
          </cell>
          <cell r="N1505">
            <v>0</v>
          </cell>
        </row>
        <row r="1506">
          <cell r="A1506" t="str">
            <v>4560502</v>
          </cell>
          <cell r="B1506" t="str">
            <v>Unused Pt to Pt Transm Non Separated-Wholesale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</row>
        <row r="1507">
          <cell r="A1507" t="str">
            <v>4560511</v>
          </cell>
          <cell r="B1507" t="str">
            <v>Unused Ancillary Transm Non Separated-Retail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-54.69</v>
          </cell>
          <cell r="K1507">
            <v>2.21</v>
          </cell>
          <cell r="L1507">
            <v>0</v>
          </cell>
          <cell r="M1507">
            <v>0</v>
          </cell>
          <cell r="N1507">
            <v>0</v>
          </cell>
        </row>
        <row r="1508">
          <cell r="A1508" t="str">
            <v>4560512</v>
          </cell>
          <cell r="B1508" t="str">
            <v>Unused Ancillary Transm Non Separated-Wholesale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</row>
        <row r="1509">
          <cell r="A1509" t="str">
            <v>4560610</v>
          </cell>
          <cell r="B1509" t="str">
            <v>Other Revenue - Slag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</row>
        <row r="1510">
          <cell r="A1510" t="str">
            <v>4560620</v>
          </cell>
          <cell r="B1510" t="str">
            <v>Other Revenue - Fly Ash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</row>
        <row r="1511">
          <cell r="A1511" t="str">
            <v>4560650</v>
          </cell>
          <cell r="B1511" t="str">
            <v>Other Revenue - Sulfuric Acid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</row>
        <row r="1512">
          <cell r="A1512" t="str">
            <v>4560660</v>
          </cell>
          <cell r="B1512" t="str">
            <v>Other Revenue - Gypsum Excluding ECRC</v>
          </cell>
          <cell r="C1512">
            <v>16412.45</v>
          </cell>
          <cell r="D1512">
            <v>1372.77</v>
          </cell>
          <cell r="E1512">
            <v>66563.179999999993</v>
          </cell>
          <cell r="F1512">
            <v>19929.009999999998</v>
          </cell>
          <cell r="G1512">
            <v>-3267.38</v>
          </cell>
          <cell r="H1512">
            <v>0</v>
          </cell>
          <cell r="I1512">
            <v>0</v>
          </cell>
          <cell r="J1512">
            <v>0</v>
          </cell>
          <cell r="K1512">
            <v>83324.95</v>
          </cell>
          <cell r="L1512">
            <v>43095.06</v>
          </cell>
          <cell r="M1512">
            <v>21791.35</v>
          </cell>
          <cell r="N1512">
            <v>27010.89</v>
          </cell>
        </row>
        <row r="1513">
          <cell r="A1513" t="str">
            <v>4560661</v>
          </cell>
          <cell r="B1513" t="str">
            <v>Other Revenue - Gypsum ECRC</v>
          </cell>
          <cell r="C1513">
            <v>0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</row>
        <row r="1514">
          <cell r="A1514" t="str">
            <v>4560690</v>
          </cell>
          <cell r="B1514" t="str">
            <v>Other Revenue - Beneficiated Ash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</row>
        <row r="1515">
          <cell r="A1515" t="str">
            <v>4560800</v>
          </cell>
          <cell r="B1515" t="str">
            <v>Other Revenue - Miscellaneous</v>
          </cell>
          <cell r="C1515">
            <v>78582.66</v>
          </cell>
          <cell r="D1515">
            <v>64457.86</v>
          </cell>
          <cell r="E1515">
            <v>67060.759999999995</v>
          </cell>
          <cell r="F1515">
            <v>64657.65</v>
          </cell>
          <cell r="G1515">
            <v>51502.71</v>
          </cell>
          <cell r="H1515">
            <v>43759</v>
          </cell>
          <cell r="I1515">
            <v>48454.53</v>
          </cell>
          <cell r="J1515">
            <v>79158.179999999993</v>
          </cell>
          <cell r="K1515">
            <v>62247.26</v>
          </cell>
          <cell r="L1515">
            <v>54020.85</v>
          </cell>
          <cell r="M1515">
            <v>56587.7</v>
          </cell>
          <cell r="N1515">
            <v>257352.14</v>
          </cell>
        </row>
        <row r="1516">
          <cell r="A1516" t="str">
            <v>4560900</v>
          </cell>
          <cell r="B1516" t="str">
            <v>Unbilled Revenue</v>
          </cell>
          <cell r="C1516">
            <v>-2256827</v>
          </cell>
          <cell r="D1516">
            <v>-3449709</v>
          </cell>
          <cell r="E1516">
            <v>8184181</v>
          </cell>
          <cell r="F1516">
            <v>1675112</v>
          </cell>
          <cell r="G1516">
            <v>7596114</v>
          </cell>
          <cell r="H1516">
            <v>12098681</v>
          </cell>
          <cell r="I1516">
            <v>2043726</v>
          </cell>
          <cell r="J1516">
            <v>8158900</v>
          </cell>
          <cell r="K1516">
            <v>-18453113</v>
          </cell>
          <cell r="L1516">
            <v>-9156488</v>
          </cell>
          <cell r="M1516">
            <v>-5893133</v>
          </cell>
          <cell r="N1516">
            <v>-2516313</v>
          </cell>
        </row>
        <row r="1517">
          <cell r="A1517" t="str">
            <v>4571700</v>
          </cell>
          <cell r="B1517" t="str">
            <v>Interco Svc Company Revenue-Direct Costs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  <cell r="M1517">
            <v>0</v>
          </cell>
          <cell r="N1517">
            <v>0</v>
          </cell>
        </row>
        <row r="1518">
          <cell r="A1518" t="str">
            <v>4572700</v>
          </cell>
          <cell r="B1518" t="str">
            <v>Interco Svc Company Revenue-Indirect Costs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  <cell r="M1518">
            <v>0</v>
          </cell>
          <cell r="N1518">
            <v>0</v>
          </cell>
        </row>
        <row r="1519">
          <cell r="A1519" t="str">
            <v>4581000</v>
          </cell>
          <cell r="B1519" t="str">
            <v>Svc Company Revenue-Non-Assoc Co-Direct Costs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  <cell r="M1519">
            <v>0</v>
          </cell>
          <cell r="N1519">
            <v>0</v>
          </cell>
        </row>
        <row r="1520">
          <cell r="A1520" t="str">
            <v>4600010</v>
          </cell>
          <cell r="B1520" t="str">
            <v>Energy Revenues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  <cell r="M1520">
            <v>0</v>
          </cell>
          <cell r="N1520">
            <v>0</v>
          </cell>
        </row>
        <row r="1521">
          <cell r="A1521" t="str">
            <v>4600020</v>
          </cell>
          <cell r="B1521" t="str">
            <v>Capacity Revenues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  <cell r="M1521">
            <v>0</v>
          </cell>
          <cell r="N1521">
            <v>0</v>
          </cell>
        </row>
        <row r="1522">
          <cell r="A1522" t="str">
            <v>4600030</v>
          </cell>
          <cell r="B1522" t="str">
            <v>Fixed O&amp;M Revenue</v>
          </cell>
          <cell r="C1522">
            <v>0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  <cell r="M1522">
            <v>0</v>
          </cell>
          <cell r="N1522">
            <v>0</v>
          </cell>
        </row>
        <row r="1523">
          <cell r="A1523" t="str">
            <v>4600040</v>
          </cell>
          <cell r="B1523" t="str">
            <v>Variable O&amp;M Revenue</v>
          </cell>
          <cell r="C1523">
            <v>0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  <cell r="M1523">
            <v>0</v>
          </cell>
          <cell r="N1523">
            <v>0</v>
          </cell>
        </row>
        <row r="1524">
          <cell r="A1524" t="str">
            <v>4600050</v>
          </cell>
          <cell r="B1524" t="str">
            <v>Fuel Administration Revenue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  <cell r="M1524">
            <v>0</v>
          </cell>
          <cell r="N1524">
            <v>0</v>
          </cell>
        </row>
        <row r="1525">
          <cell r="A1525" t="str">
            <v>4600060</v>
          </cell>
          <cell r="B1525" t="str">
            <v>Operation Range Adjustment Revenue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  <cell r="M1525">
            <v>0</v>
          </cell>
          <cell r="N1525">
            <v>0</v>
          </cell>
        </row>
        <row r="1526">
          <cell r="A1526" t="str">
            <v>4600070</v>
          </cell>
          <cell r="B1526" t="str">
            <v>Fuel Adjustment Revenue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  <cell r="M1526">
            <v>0</v>
          </cell>
          <cell r="N1526">
            <v>0</v>
          </cell>
        </row>
        <row r="1527">
          <cell r="A1527" t="str">
            <v>4600080</v>
          </cell>
          <cell r="B1527" t="str">
            <v>Expense Reimb - Coal Tax Revenue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  <cell r="M1527">
            <v>0</v>
          </cell>
          <cell r="N1527">
            <v>0</v>
          </cell>
        </row>
        <row r="1528">
          <cell r="A1528" t="str">
            <v>4600090</v>
          </cell>
          <cell r="B1528" t="str">
            <v>Spot Market Sales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  <cell r="M1528">
            <v>0</v>
          </cell>
          <cell r="N1528">
            <v>0</v>
          </cell>
        </row>
        <row r="1529">
          <cell r="A1529" t="str">
            <v>4600100</v>
          </cell>
          <cell r="B1529" t="str">
            <v>Deferred Revenues</v>
          </cell>
          <cell r="C1529">
            <v>0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  <cell r="M1529">
            <v>0</v>
          </cell>
          <cell r="N1529">
            <v>0</v>
          </cell>
        </row>
        <row r="1530">
          <cell r="A1530" t="str">
            <v>4600110</v>
          </cell>
          <cell r="B1530" t="str">
            <v>Coal Services</v>
          </cell>
          <cell r="C1530">
            <v>0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  <cell r="M1530">
            <v>0</v>
          </cell>
          <cell r="N1530">
            <v>0</v>
          </cell>
        </row>
        <row r="1531">
          <cell r="A1531" t="str">
            <v>4600120</v>
          </cell>
          <cell r="B1531" t="str">
            <v>Fuel Services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</row>
        <row r="1532">
          <cell r="A1532" t="str">
            <v>4600720</v>
          </cell>
          <cell r="B1532" t="str">
            <v>Intercompany Fee</v>
          </cell>
          <cell r="C1532">
            <v>0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  <cell r="M1532">
            <v>0</v>
          </cell>
          <cell r="N1532">
            <v>0</v>
          </cell>
        </row>
        <row r="1533">
          <cell r="A1533" t="str">
            <v>4600740</v>
          </cell>
          <cell r="B1533" t="str">
            <v>Intercompany Expense Reimbursement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  <cell r="M1533">
            <v>0</v>
          </cell>
          <cell r="N1533">
            <v>0</v>
          </cell>
        </row>
        <row r="1534">
          <cell r="A1534" t="str">
            <v>4611000</v>
          </cell>
          <cell r="B1534" t="str">
            <v>Marketing Program Revenues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  <cell r="M1534">
            <v>0</v>
          </cell>
          <cell r="N1534">
            <v>0</v>
          </cell>
        </row>
        <row r="1535">
          <cell r="A1535" t="str">
            <v>4612000</v>
          </cell>
          <cell r="B1535" t="str">
            <v>Gas Management Fees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  <cell r="M1535">
            <v>0</v>
          </cell>
          <cell r="N1535">
            <v>0</v>
          </cell>
        </row>
        <row r="1536">
          <cell r="A1536" t="str">
            <v>4612100</v>
          </cell>
          <cell r="B1536" t="str">
            <v>Nonregulated Gas Revenue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</row>
        <row r="1537">
          <cell r="A1537" t="str">
            <v>4613000</v>
          </cell>
          <cell r="B1537" t="str">
            <v>Alternative Fuels Consulting Fees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  <cell r="M1537">
            <v>0</v>
          </cell>
          <cell r="N1537">
            <v>0</v>
          </cell>
        </row>
        <row r="1538">
          <cell r="A1538" t="str">
            <v>4613010</v>
          </cell>
          <cell r="B1538" t="str">
            <v>Public Fuel Revenue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  <cell r="M1538">
            <v>0</v>
          </cell>
          <cell r="N1538">
            <v>0</v>
          </cell>
        </row>
        <row r="1539">
          <cell r="A1539" t="str">
            <v>4613020</v>
          </cell>
          <cell r="B1539" t="str">
            <v>Private Fuel Revenue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</row>
        <row r="1540">
          <cell r="A1540" t="str">
            <v>4690000</v>
          </cell>
          <cell r="B1540" t="str">
            <v>Other Unregulated Revenue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</row>
        <row r="1541">
          <cell r="A1541" t="str">
            <v>4690100</v>
          </cell>
          <cell r="B1541" t="str">
            <v>Contributions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  <cell r="M1541">
            <v>0</v>
          </cell>
          <cell r="N1541">
            <v>0</v>
          </cell>
        </row>
        <row r="1542">
          <cell r="A1542" t="str">
            <v>4690110</v>
          </cell>
          <cell r="B1542" t="str">
            <v>In-Kind Contributions</v>
          </cell>
          <cell r="C1542">
            <v>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  <cell r="M1542">
            <v>0</v>
          </cell>
          <cell r="N1542">
            <v>0</v>
          </cell>
        </row>
        <row r="1543">
          <cell r="A1543" t="str">
            <v>4800010</v>
          </cell>
          <cell r="B1543" t="str">
            <v>Residential - 1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  <cell r="M1543">
            <v>0</v>
          </cell>
          <cell r="N1543">
            <v>0</v>
          </cell>
        </row>
        <row r="1544">
          <cell r="A1544" t="str">
            <v>4800011</v>
          </cell>
          <cell r="B1544" t="str">
            <v>Residential - 1 FUEL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  <row r="1545">
          <cell r="A1545" t="str">
            <v>4800020</v>
          </cell>
          <cell r="B1545" t="str">
            <v>Residential - 2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  <cell r="M1545">
            <v>0</v>
          </cell>
          <cell r="N1545">
            <v>0</v>
          </cell>
        </row>
        <row r="1546">
          <cell r="A1546" t="str">
            <v>4800021</v>
          </cell>
          <cell r="B1546" t="str">
            <v>Residential - 2 FUEL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  <cell r="M1546">
            <v>0</v>
          </cell>
          <cell r="N1546">
            <v>0</v>
          </cell>
        </row>
        <row r="1547">
          <cell r="A1547" t="str">
            <v>4800030</v>
          </cell>
          <cell r="B1547" t="str">
            <v>Residential - 3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</row>
        <row r="1548">
          <cell r="A1548" t="str">
            <v>4800031</v>
          </cell>
          <cell r="B1548" t="str">
            <v>Residential - 3 FUEL</v>
          </cell>
          <cell r="C1548">
            <v>0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</row>
        <row r="1549">
          <cell r="A1549" t="str">
            <v>4800035</v>
          </cell>
          <cell r="B1549" t="str">
            <v>Residential Stand By Generator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  <cell r="M1549">
            <v>0</v>
          </cell>
          <cell r="N1549">
            <v>0</v>
          </cell>
        </row>
        <row r="1550">
          <cell r="A1550" t="str">
            <v>4800036</v>
          </cell>
          <cell r="B1550" t="str">
            <v>Residential Stand By Generator FUEL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</row>
        <row r="1551">
          <cell r="A1551" t="str">
            <v>4800037</v>
          </cell>
          <cell r="B1551" t="str">
            <v>Residential Gas Heat Pump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</row>
        <row r="1552">
          <cell r="A1552" t="str">
            <v>4800038</v>
          </cell>
          <cell r="B1552" t="str">
            <v>Residential Gas Heat Pump FUEL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  <cell r="M1552">
            <v>0</v>
          </cell>
          <cell r="N1552">
            <v>0</v>
          </cell>
        </row>
        <row r="1553">
          <cell r="A1553" t="str">
            <v>4800040</v>
          </cell>
          <cell r="B1553" t="str">
            <v>Residential General Service 1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  <cell r="M1553">
            <v>0</v>
          </cell>
          <cell r="N1553">
            <v>0</v>
          </cell>
        </row>
        <row r="1554">
          <cell r="A1554" t="str">
            <v>4800041</v>
          </cell>
          <cell r="B1554" t="str">
            <v>Residential General Service 1 FUEL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</row>
        <row r="1555">
          <cell r="A1555" t="str">
            <v>4800042</v>
          </cell>
          <cell r="B1555" t="str">
            <v>Residential General Service 2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</row>
        <row r="1556">
          <cell r="A1556" t="str">
            <v>4800043</v>
          </cell>
          <cell r="B1556" t="str">
            <v>Residential General Service 2 FUEL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</row>
        <row r="1557">
          <cell r="A1557" t="str">
            <v>4800044</v>
          </cell>
          <cell r="B1557" t="str">
            <v>Residential General Service 3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</row>
        <row r="1558">
          <cell r="A1558" t="str">
            <v>4800045</v>
          </cell>
          <cell r="B1558" t="str">
            <v>Residential General Service 3 FUEL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</row>
        <row r="1559">
          <cell r="A1559" t="str">
            <v>4800110</v>
          </cell>
          <cell r="B1559" t="str">
            <v>Residential Sales-Base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</row>
        <row r="1560">
          <cell r="A1560" t="str">
            <v>4800120</v>
          </cell>
          <cell r="B1560" t="str">
            <v>Residential Sales-Fuel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</row>
        <row r="1561">
          <cell r="A1561" t="str">
            <v>4800140</v>
          </cell>
          <cell r="B1561" t="str">
            <v>Residential Sales-Energy Conservation</v>
          </cell>
          <cell r="C1561">
            <v>0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</row>
        <row r="1562">
          <cell r="A1562" t="str">
            <v>4800182</v>
          </cell>
          <cell r="B1562" t="str">
            <v>Residential Sales-TECO Credit</v>
          </cell>
          <cell r="C1562">
            <v>0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</row>
        <row r="1563">
          <cell r="A1563" t="str">
            <v>4810001</v>
          </cell>
          <cell r="B1563" t="str">
            <v>Natural Gas Vehicles</v>
          </cell>
          <cell r="C1563">
            <v>0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</row>
        <row r="1564">
          <cell r="A1564" t="str">
            <v>4810002</v>
          </cell>
          <cell r="B1564" t="str">
            <v>Natural Gas Vehicles FUEL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</row>
        <row r="1565">
          <cell r="A1565" t="str">
            <v>4810004</v>
          </cell>
          <cell r="B1565" t="str">
            <v>Commercial Street Lighting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</row>
        <row r="1566">
          <cell r="A1566" t="str">
            <v>4810005</v>
          </cell>
          <cell r="B1566" t="str">
            <v>Commercial Street Lighting FUEL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</row>
        <row r="1567">
          <cell r="A1567" t="str">
            <v>4810008</v>
          </cell>
          <cell r="B1567" t="str">
            <v>General Service Small</v>
          </cell>
          <cell r="C1567">
            <v>0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</row>
        <row r="1568">
          <cell r="A1568" t="str">
            <v>4810009</v>
          </cell>
          <cell r="B1568" t="str">
            <v>General Service Small FUEL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</row>
        <row r="1569">
          <cell r="A1569" t="str">
            <v>4810033</v>
          </cell>
          <cell r="B1569" t="str">
            <v>Commercial Gas Heat Pump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</row>
        <row r="1570">
          <cell r="A1570" t="str">
            <v>4810034</v>
          </cell>
          <cell r="B1570" t="str">
            <v>Commercial Gas Heat Pump FUEL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</row>
        <row r="1571">
          <cell r="A1571" t="str">
            <v>4810035</v>
          </cell>
          <cell r="B1571" t="str">
            <v>Commercial Standby Generator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</row>
        <row r="1572">
          <cell r="A1572" t="str">
            <v>4810036</v>
          </cell>
          <cell r="B1572" t="str">
            <v>Commercial Standby Generator FUEL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</row>
        <row r="1573">
          <cell r="A1573" t="str">
            <v>4810050</v>
          </cell>
          <cell r="B1573" t="str">
            <v>General Service Large Vol. 1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</row>
        <row r="1574">
          <cell r="A1574" t="str">
            <v>4810051</v>
          </cell>
          <cell r="B1574" t="str">
            <v>General Service Large Vol. 1 FUEL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</row>
        <row r="1575">
          <cell r="A1575" t="str">
            <v>4810052</v>
          </cell>
          <cell r="B1575" t="str">
            <v>General Service Large Vol. 2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  <cell r="M1575">
            <v>0</v>
          </cell>
          <cell r="N1575">
            <v>0</v>
          </cell>
        </row>
        <row r="1576">
          <cell r="A1576" t="str">
            <v>4810053</v>
          </cell>
          <cell r="B1576" t="str">
            <v>General Service Large Vol. 2 FUEL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  <cell r="M1576">
            <v>0</v>
          </cell>
          <cell r="N1576">
            <v>0</v>
          </cell>
        </row>
        <row r="1577">
          <cell r="A1577" t="str">
            <v>4810054</v>
          </cell>
          <cell r="B1577" t="str">
            <v>General Service Large Vol. 3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  <cell r="M1577">
            <v>0</v>
          </cell>
          <cell r="N1577">
            <v>0</v>
          </cell>
        </row>
        <row r="1578">
          <cell r="A1578" t="str">
            <v>4810055</v>
          </cell>
          <cell r="B1578" t="str">
            <v>General Service Large 3 FUEL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  <cell r="M1578">
            <v>0</v>
          </cell>
          <cell r="N1578">
            <v>0</v>
          </cell>
        </row>
        <row r="1579">
          <cell r="A1579" t="str">
            <v>4810056</v>
          </cell>
          <cell r="B1579" t="str">
            <v>General Service Large Vol. 4</v>
          </cell>
          <cell r="C1579">
            <v>0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  <cell r="M1579">
            <v>0</v>
          </cell>
          <cell r="N1579">
            <v>0</v>
          </cell>
        </row>
        <row r="1580">
          <cell r="A1580" t="str">
            <v>4810057</v>
          </cell>
          <cell r="B1580" t="str">
            <v>General Service Large Vol. 4 FUEL</v>
          </cell>
          <cell r="C1580">
            <v>0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  <cell r="H1580">
            <v>0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  <cell r="M1580">
            <v>0</v>
          </cell>
          <cell r="N1580">
            <v>0</v>
          </cell>
        </row>
        <row r="1581">
          <cell r="A1581" t="str">
            <v>4810058</v>
          </cell>
          <cell r="B1581" t="str">
            <v>General Service Large Vol. 5</v>
          </cell>
          <cell r="C1581">
            <v>0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  <cell r="M1581">
            <v>0</v>
          </cell>
          <cell r="N1581">
            <v>0</v>
          </cell>
        </row>
        <row r="1582">
          <cell r="A1582" t="str">
            <v>4810059</v>
          </cell>
          <cell r="B1582" t="str">
            <v>General Service Large Vol. 5 FUEL</v>
          </cell>
          <cell r="C1582">
            <v>0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  <cell r="M1582">
            <v>0</v>
          </cell>
          <cell r="N1582">
            <v>0</v>
          </cell>
        </row>
        <row r="1583">
          <cell r="A1583" t="str">
            <v>4810060</v>
          </cell>
          <cell r="B1583" t="str">
            <v>Interruptible Service Small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  <cell r="M1583">
            <v>0</v>
          </cell>
          <cell r="N1583">
            <v>0</v>
          </cell>
        </row>
        <row r="1584">
          <cell r="A1584" t="str">
            <v>4810061</v>
          </cell>
          <cell r="B1584" t="str">
            <v>Interruptible Service Small FUEL</v>
          </cell>
          <cell r="C1584">
            <v>0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  <cell r="M1584">
            <v>0</v>
          </cell>
          <cell r="N1584">
            <v>0</v>
          </cell>
        </row>
        <row r="1585">
          <cell r="A1585" t="str">
            <v>4810070</v>
          </cell>
          <cell r="B1585" t="str">
            <v>Interruptible Service Large Vol. 1</v>
          </cell>
          <cell r="C1585">
            <v>0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</row>
        <row r="1586">
          <cell r="A1586" t="str">
            <v>4810071</v>
          </cell>
          <cell r="B1586" t="str">
            <v>Interruptible Service Large Vol. 1 FUEL</v>
          </cell>
          <cell r="C1586">
            <v>0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  <cell r="M1586">
            <v>0</v>
          </cell>
          <cell r="N1586">
            <v>0</v>
          </cell>
        </row>
        <row r="1587">
          <cell r="A1587" t="str">
            <v>4810080</v>
          </cell>
          <cell r="B1587" t="str">
            <v>Interruptible Service Large Vol. 2</v>
          </cell>
          <cell r="C1587">
            <v>0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  <cell r="M1587">
            <v>0</v>
          </cell>
          <cell r="N1587">
            <v>0</v>
          </cell>
        </row>
        <row r="1588">
          <cell r="A1588" t="str">
            <v>4810081</v>
          </cell>
          <cell r="B1588" t="str">
            <v>Interruptible Service Large Vol. 2 FUEL</v>
          </cell>
          <cell r="C1588">
            <v>0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  <cell r="M1588">
            <v>0</v>
          </cell>
          <cell r="N1588">
            <v>0</v>
          </cell>
        </row>
        <row r="1589">
          <cell r="A1589" t="str">
            <v>4810090</v>
          </cell>
          <cell r="B1589" t="str">
            <v>Interruptible Contract Service</v>
          </cell>
          <cell r="C1589">
            <v>0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  <cell r="H1589">
            <v>0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</row>
        <row r="1590">
          <cell r="A1590" t="str">
            <v>4810091</v>
          </cell>
          <cell r="B1590" t="str">
            <v>Interruptible Contract Service Fuel</v>
          </cell>
          <cell r="C1590">
            <v>0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</row>
        <row r="1591">
          <cell r="A1591" t="str">
            <v>4810110</v>
          </cell>
          <cell r="B1591" t="str">
            <v>Comercial Sales - Base</v>
          </cell>
          <cell r="C1591">
            <v>0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  <cell r="H1591">
            <v>0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  <cell r="M1591">
            <v>0</v>
          </cell>
          <cell r="N1591">
            <v>0</v>
          </cell>
        </row>
        <row r="1592">
          <cell r="A1592" t="str">
            <v>4810111</v>
          </cell>
          <cell r="B1592" t="str">
            <v>Industrial Sales - COG</v>
          </cell>
          <cell r="C1592">
            <v>0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  <cell r="H1592">
            <v>0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  <cell r="M1592">
            <v>0</v>
          </cell>
          <cell r="N1592">
            <v>0</v>
          </cell>
        </row>
        <row r="1593">
          <cell r="A1593" t="str">
            <v>4810112</v>
          </cell>
          <cell r="B1593" t="str">
            <v>Industrial Sales - TECO Credit</v>
          </cell>
          <cell r="C1593">
            <v>0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</row>
        <row r="1594">
          <cell r="A1594" t="str">
            <v>4810120</v>
          </cell>
          <cell r="B1594" t="str">
            <v>Comercial Sales - Fuel</v>
          </cell>
          <cell r="C1594">
            <v>0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</row>
        <row r="1595">
          <cell r="A1595" t="str">
            <v>4810121</v>
          </cell>
          <cell r="B1595" t="str">
            <v>Irrigation Sales - COG</v>
          </cell>
          <cell r="C1595">
            <v>0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</row>
        <row r="1596">
          <cell r="A1596" t="str">
            <v>4810122</v>
          </cell>
          <cell r="B1596" t="str">
            <v>Irrigation Sales - TECO Credit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</row>
        <row r="1597">
          <cell r="A1597" t="str">
            <v>4810140</v>
          </cell>
          <cell r="B1597" t="str">
            <v>Commercial Sales-Energy Conservation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4810182</v>
          </cell>
          <cell r="B1598" t="str">
            <v>Commercial Sales-Teco Credit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4810210</v>
          </cell>
          <cell r="B1599" t="str">
            <v>Industrial Sales - Base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4810220</v>
          </cell>
          <cell r="B1600" t="str">
            <v>Industrial Sales - Fuel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>4810240</v>
          </cell>
          <cell r="B1601" t="str">
            <v>Industrial Sales-Energy Conservation</v>
          </cell>
          <cell r="C1601">
            <v>0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4810282</v>
          </cell>
          <cell r="B1602" t="str">
            <v>Industrial Sales-TECO Credit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4810500</v>
          </cell>
          <cell r="B1603" t="str">
            <v>Mutually Beneficial (to PGA) - Non RP Reseller</v>
          </cell>
          <cell r="C1603">
            <v>0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4810501</v>
          </cell>
          <cell r="B1604" t="str">
            <v>Mutually Beneficial (to PGA) - Non RP End User</v>
          </cell>
          <cell r="C1604">
            <v>0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>4810502</v>
          </cell>
          <cell r="B1605" t="str">
            <v>Mutually Beneficial (to PGA) - Reciept Point</v>
          </cell>
          <cell r="C1605">
            <v>0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4810600</v>
          </cell>
          <cell r="B1606" t="str">
            <v>Off System Sales (to PGA) - Non RP Reseller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4810601</v>
          </cell>
          <cell r="B1607" t="str">
            <v>Off System Sales (to PGA) - Non RP End User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</row>
        <row r="1608">
          <cell r="A1608" t="str">
            <v>4810602</v>
          </cell>
          <cell r="B1608" t="str">
            <v>Off System Sales (to PGA) - Receipt Point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4810610</v>
          </cell>
          <cell r="B1609" t="str">
            <v>Off System Sales (margin) - Non RP Reseller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</row>
        <row r="1610">
          <cell r="A1610" t="str">
            <v>4810611</v>
          </cell>
          <cell r="B1610" t="str">
            <v>Off System Sales (margin) - Non RP End User</v>
          </cell>
          <cell r="C1610">
            <v>0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</row>
        <row r="1611">
          <cell r="A1611" t="str">
            <v>4810612</v>
          </cell>
          <cell r="B1611" t="str">
            <v>Off System Sales (margin) - Receipt Point</v>
          </cell>
          <cell r="C1611">
            <v>0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</row>
        <row r="1612">
          <cell r="A1612" t="str">
            <v>4810700</v>
          </cell>
          <cell r="B1612" t="str">
            <v>Off System Sales - Intercompany</v>
          </cell>
          <cell r="C1612">
            <v>0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4820110</v>
          </cell>
          <cell r="B1613" t="str">
            <v>Public Authority Sales - Margin</v>
          </cell>
          <cell r="C1613">
            <v>0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>4820111</v>
          </cell>
          <cell r="B1614" t="str">
            <v>Public Authority Sales - COG</v>
          </cell>
          <cell r="C1614">
            <v>0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4820112</v>
          </cell>
          <cell r="B1615" t="str">
            <v>Public Authority Sales - TECO Credit</v>
          </cell>
          <cell r="C1615">
            <v>0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4820120</v>
          </cell>
          <cell r="B1616" t="str">
            <v>Public Authority Sales-Fuel</v>
          </cell>
          <cell r="C1616">
            <v>0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4820140</v>
          </cell>
          <cell r="B1617" t="str">
            <v>Public Authority Sales-Energy Conservation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4820182</v>
          </cell>
          <cell r="B1618" t="str">
            <v>Public Authority Sales-TECO Credit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4830091</v>
          </cell>
          <cell r="B1619" t="str">
            <v>Wholesale Sales for Resale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4830092</v>
          </cell>
          <cell r="B1620" t="str">
            <v>Wholesale Sales for Resale FUEL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4830110</v>
          </cell>
          <cell r="B1621" t="str">
            <v>On-System Sales for Resale - Base</v>
          </cell>
          <cell r="C1621">
            <v>0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4830120</v>
          </cell>
          <cell r="B1622" t="str">
            <v>On-System Sales for Resale - Fuel</v>
          </cell>
          <cell r="C1622">
            <v>0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>4830182</v>
          </cell>
          <cell r="B1623" t="str">
            <v>On-System Sales for Resale - TECO Credit</v>
          </cell>
          <cell r="C1623">
            <v>0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</row>
        <row r="1624">
          <cell r="A1624" t="str">
            <v>4830200</v>
          </cell>
          <cell r="B1624" t="str">
            <v>Off-System Sales for Resale</v>
          </cell>
          <cell r="C1624">
            <v>0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  <cell r="M1624">
            <v>0</v>
          </cell>
          <cell r="N1624">
            <v>0</v>
          </cell>
        </row>
        <row r="1625">
          <cell r="A1625" t="str">
            <v>4830300</v>
          </cell>
          <cell r="B1625" t="str">
            <v>Transportation Imbalance Penalties</v>
          </cell>
          <cell r="C1625">
            <v>0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  <cell r="M1625">
            <v>0</v>
          </cell>
          <cell r="N1625">
            <v>0</v>
          </cell>
        </row>
        <row r="1626">
          <cell r="A1626" t="str">
            <v>4833091</v>
          </cell>
          <cell r="B1626" t="str">
            <v>Wholesale Sales for Resale Transportation</v>
          </cell>
          <cell r="C1626">
            <v>0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  <cell r="M1626">
            <v>0</v>
          </cell>
          <cell r="N1626">
            <v>0</v>
          </cell>
        </row>
        <row r="1627">
          <cell r="A1627" t="str">
            <v>4833092</v>
          </cell>
          <cell r="B1627" t="str">
            <v>Wholesale Transportation Service - Swing</v>
          </cell>
          <cell r="C1627">
            <v>0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  <cell r="M1627">
            <v>0</v>
          </cell>
          <cell r="N1627">
            <v>0</v>
          </cell>
        </row>
        <row r="1628">
          <cell r="A1628" t="str">
            <v>4840110</v>
          </cell>
          <cell r="B1628" t="str">
            <v>Company Use Sales - Base</v>
          </cell>
          <cell r="C1628">
            <v>0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  <cell r="M1628">
            <v>0</v>
          </cell>
          <cell r="N1628">
            <v>0</v>
          </cell>
        </row>
        <row r="1629">
          <cell r="A1629" t="str">
            <v>4840120</v>
          </cell>
          <cell r="B1629" t="str">
            <v>Company Use Sales - Fuel</v>
          </cell>
          <cell r="C1629">
            <v>0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  <cell r="M1629">
            <v>0</v>
          </cell>
          <cell r="N1629">
            <v>0</v>
          </cell>
        </row>
        <row r="1630">
          <cell r="A1630" t="str">
            <v>4840182</v>
          </cell>
          <cell r="B1630" t="str">
            <v>Company Use Sales - TECO Credit</v>
          </cell>
          <cell r="C1630">
            <v>0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  <cell r="M1630">
            <v>0</v>
          </cell>
          <cell r="N1630">
            <v>0</v>
          </cell>
        </row>
        <row r="1631">
          <cell r="A1631" t="str">
            <v>4870000</v>
          </cell>
          <cell r="B1631" t="str">
            <v>Forfeited Discounts</v>
          </cell>
          <cell r="C1631">
            <v>0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  <cell r="M1631">
            <v>0</v>
          </cell>
          <cell r="N1631">
            <v>0</v>
          </cell>
        </row>
        <row r="1632">
          <cell r="A1632" t="str">
            <v>4880101</v>
          </cell>
          <cell r="B1632" t="str">
            <v>Misc Svc Rev - Residential Connect/Reconnect</v>
          </cell>
          <cell r="C1632">
            <v>0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  <cell r="M1632">
            <v>0</v>
          </cell>
          <cell r="N1632">
            <v>0</v>
          </cell>
        </row>
        <row r="1633">
          <cell r="A1633" t="str">
            <v>4880102</v>
          </cell>
          <cell r="B1633" t="str">
            <v>Misc Svc Rev - Commercial Connect/Reconnect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  <cell r="M1633">
            <v>0</v>
          </cell>
          <cell r="N1633">
            <v>0</v>
          </cell>
        </row>
        <row r="1634">
          <cell r="A1634" t="str">
            <v>4880103</v>
          </cell>
          <cell r="B1634" t="str">
            <v>Misc Svc Rev - Change Out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</row>
        <row r="1635">
          <cell r="A1635" t="str">
            <v>4880104</v>
          </cell>
          <cell r="B1635" t="str">
            <v>Misc Svc Rev - Trip Charge</v>
          </cell>
          <cell r="C1635">
            <v>0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  <cell r="M1635">
            <v>0</v>
          </cell>
          <cell r="N1635">
            <v>0</v>
          </cell>
        </row>
        <row r="1636">
          <cell r="A1636" t="str">
            <v>4880105</v>
          </cell>
          <cell r="B1636" t="str">
            <v>Misc Svc Rev - NSF Fee</v>
          </cell>
          <cell r="C1636">
            <v>0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  <cell r="M1636">
            <v>0</v>
          </cell>
          <cell r="N1636">
            <v>0</v>
          </cell>
        </row>
        <row r="1637">
          <cell r="A1637" t="str">
            <v>4880106</v>
          </cell>
          <cell r="B1637" t="str">
            <v>Misc Svc Rev - Failed Trip Charge</v>
          </cell>
          <cell r="C1637">
            <v>0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  <cell r="N1637">
            <v>0</v>
          </cell>
        </row>
        <row r="1638">
          <cell r="A1638" t="str">
            <v>4880107</v>
          </cell>
          <cell r="B1638" t="str">
            <v>Misc Svc Rev - Temporary Disconnect</v>
          </cell>
          <cell r="C1638">
            <v>0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  <cell r="M1638">
            <v>0</v>
          </cell>
          <cell r="N1638">
            <v>0</v>
          </cell>
        </row>
        <row r="1639">
          <cell r="A1639" t="str">
            <v>4880108</v>
          </cell>
          <cell r="B1639" t="str">
            <v>Misc Svc Rev - Billing Adjustment (Gas)</v>
          </cell>
          <cell r="C1639">
            <v>0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</row>
        <row r="1640">
          <cell r="A1640" t="str">
            <v>4880111</v>
          </cell>
          <cell r="B1640" t="str">
            <v>Misc Svc Rev - ITS Fee</v>
          </cell>
          <cell r="C1640">
            <v>0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  <cell r="M1640">
            <v>0</v>
          </cell>
          <cell r="N1640">
            <v>0</v>
          </cell>
        </row>
        <row r="1641">
          <cell r="A1641" t="str">
            <v>4880800</v>
          </cell>
          <cell r="B1641" t="str">
            <v>Miscellaneous Service Revenues - Other</v>
          </cell>
          <cell r="C1641">
            <v>0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  <cell r="M1641">
            <v>0</v>
          </cell>
          <cell r="N1641">
            <v>0</v>
          </cell>
        </row>
        <row r="1642">
          <cell r="A1642" t="str">
            <v>4880850</v>
          </cell>
          <cell r="B1642" t="str">
            <v>Misc Svc Rev - NGVS-2 Facilities Charge</v>
          </cell>
          <cell r="C1642">
            <v>0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  <cell r="M1642">
            <v>0</v>
          </cell>
          <cell r="N1642">
            <v>0</v>
          </cell>
        </row>
        <row r="1643">
          <cell r="A1643" t="str">
            <v>4892010</v>
          </cell>
          <cell r="B1643" t="str">
            <v>FIRM Service - Usage</v>
          </cell>
          <cell r="C1643">
            <v>0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</row>
        <row r="1644">
          <cell r="A1644" t="str">
            <v>4892020</v>
          </cell>
          <cell r="B1644" t="str">
            <v>FIRM Service - Reservation</v>
          </cell>
          <cell r="C1644">
            <v>0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</row>
        <row r="1645">
          <cell r="A1645" t="str">
            <v>4892110</v>
          </cell>
          <cell r="B1645" t="str">
            <v>Transport - Trans Residential - Base</v>
          </cell>
          <cell r="C1645">
            <v>0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  <cell r="M1645">
            <v>0</v>
          </cell>
          <cell r="N1645">
            <v>0</v>
          </cell>
        </row>
        <row r="1646">
          <cell r="A1646" t="str">
            <v>4892111</v>
          </cell>
          <cell r="B1646" t="str">
            <v>Transport - Trans Residential - Access Fee</v>
          </cell>
          <cell r="C1646">
            <v>0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  <cell r="M1646">
            <v>0</v>
          </cell>
          <cell r="N1646">
            <v>0</v>
          </cell>
        </row>
        <row r="1647">
          <cell r="A1647" t="str">
            <v>4892112</v>
          </cell>
          <cell r="B1647" t="str">
            <v>Transport - Trans Residential - Negotiated</v>
          </cell>
          <cell r="C1647">
            <v>0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</row>
        <row r="1648">
          <cell r="A1648" t="str">
            <v>4892113</v>
          </cell>
          <cell r="B1648" t="str">
            <v>Transport - Trans Residential - Del. Pt. Fee</v>
          </cell>
          <cell r="C1648">
            <v>0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</row>
        <row r="1649">
          <cell r="A1649" t="str">
            <v>4892114</v>
          </cell>
          <cell r="B1649" t="str">
            <v>Transport - Trans Residential - Market</v>
          </cell>
          <cell r="C1649">
            <v>0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  <cell r="M1649">
            <v>0</v>
          </cell>
          <cell r="N1649">
            <v>0</v>
          </cell>
        </row>
        <row r="1650">
          <cell r="A1650" t="str">
            <v>4892115</v>
          </cell>
          <cell r="B1650" t="str">
            <v>Transport - Trans Residential - Tariff</v>
          </cell>
          <cell r="C1650">
            <v>0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  <cell r="M1650">
            <v>0</v>
          </cell>
          <cell r="N1650">
            <v>0</v>
          </cell>
        </row>
        <row r="1651">
          <cell r="A1651" t="str">
            <v>4892116</v>
          </cell>
          <cell r="B1651" t="str">
            <v>Transport - Trans Residential - Rec. Pt. Fee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</row>
        <row r="1652">
          <cell r="A1652" t="str">
            <v>4892118</v>
          </cell>
          <cell r="B1652" t="str">
            <v>Transport - Trans Residential - Svc Fee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</row>
        <row r="1653">
          <cell r="A1653" t="str">
            <v>4892119</v>
          </cell>
          <cell r="B1653" t="str">
            <v>Transport - Trans Residential - Other</v>
          </cell>
          <cell r="C1653">
            <v>0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  <cell r="M1653">
            <v>0</v>
          </cell>
          <cell r="N1653">
            <v>0</v>
          </cell>
        </row>
        <row r="1654">
          <cell r="A1654" t="str">
            <v>4892120</v>
          </cell>
          <cell r="B1654" t="str">
            <v>Transport - Trans Residential - Fuel</v>
          </cell>
          <cell r="C1654">
            <v>0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  <cell r="N1654">
            <v>0</v>
          </cell>
        </row>
        <row r="1655">
          <cell r="A1655" t="str">
            <v>4892182</v>
          </cell>
          <cell r="B1655" t="str">
            <v>Transport - Trans Residential - TECO Credit</v>
          </cell>
          <cell r="C1655">
            <v>0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</row>
        <row r="1656">
          <cell r="A1656" t="str">
            <v>4892210</v>
          </cell>
          <cell r="B1656" t="str">
            <v>Transport - Trans Commercial - Base</v>
          </cell>
          <cell r="C1656">
            <v>0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</row>
        <row r="1657">
          <cell r="A1657" t="str">
            <v>4892211</v>
          </cell>
          <cell r="B1657" t="str">
            <v>Transport - Trans Commercial - Access Fee</v>
          </cell>
          <cell r="C1657">
            <v>0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</row>
        <row r="1658">
          <cell r="A1658" t="str">
            <v>4892212</v>
          </cell>
          <cell r="B1658" t="str">
            <v>Transport - Trans Commercial - Negotiated</v>
          </cell>
          <cell r="C1658">
            <v>0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</row>
        <row r="1659">
          <cell r="A1659" t="str">
            <v>4892213</v>
          </cell>
          <cell r="B1659" t="str">
            <v>Transport - Trans Commercial - Del. Pt. Fee</v>
          </cell>
          <cell r="C1659">
            <v>0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</row>
        <row r="1660">
          <cell r="A1660" t="str">
            <v>4892214</v>
          </cell>
          <cell r="B1660" t="str">
            <v>Transport - Trans Commercial - Market</v>
          </cell>
          <cell r="C1660">
            <v>0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  <cell r="M1660">
            <v>0</v>
          </cell>
          <cell r="N1660">
            <v>0</v>
          </cell>
        </row>
        <row r="1661">
          <cell r="A1661" t="str">
            <v>4892215</v>
          </cell>
          <cell r="B1661" t="str">
            <v>Transport - Trans Commercial - Tariff</v>
          </cell>
          <cell r="C1661">
            <v>0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  <cell r="N1661">
            <v>0</v>
          </cell>
        </row>
        <row r="1662">
          <cell r="A1662" t="str">
            <v>4892216</v>
          </cell>
          <cell r="B1662" t="str">
            <v>Transport - Trans Commercial - Rec. Pt. Fee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</row>
        <row r="1663">
          <cell r="A1663" t="str">
            <v>4892218</v>
          </cell>
          <cell r="B1663" t="str">
            <v>Transport - Trans Commercial - Svc Fee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</row>
        <row r="1664">
          <cell r="A1664" t="str">
            <v>4892219</v>
          </cell>
          <cell r="B1664" t="str">
            <v>Transport - Trans Commercial - Other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</row>
        <row r="1665">
          <cell r="A1665" t="str">
            <v>4892220</v>
          </cell>
          <cell r="B1665" t="str">
            <v>Transport - Trans Commercial - Fuel</v>
          </cell>
          <cell r="C1665">
            <v>0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</row>
        <row r="1666">
          <cell r="A1666" t="str">
            <v>4892282</v>
          </cell>
          <cell r="B1666" t="str">
            <v>Transport - Trans Commercial - TECO Credit</v>
          </cell>
          <cell r="C1666">
            <v>0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</row>
        <row r="1667">
          <cell r="A1667" t="str">
            <v>4892310</v>
          </cell>
          <cell r="B1667" t="str">
            <v>Transport - Trans Industrial - Base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</row>
        <row r="1668">
          <cell r="A1668" t="str">
            <v>4892311</v>
          </cell>
          <cell r="B1668" t="str">
            <v>Transport - Trans Industrial - Access Fee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</row>
        <row r="1669">
          <cell r="A1669" t="str">
            <v>4892312</v>
          </cell>
          <cell r="B1669" t="str">
            <v>Transport - Trans Industrial - Negotiated</v>
          </cell>
          <cell r="C1669">
            <v>0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</row>
        <row r="1670">
          <cell r="A1670" t="str">
            <v>4892313</v>
          </cell>
          <cell r="B1670" t="str">
            <v>Transport - Trans Industrial - Del. Pt. Fee</v>
          </cell>
          <cell r="C1670">
            <v>0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</row>
        <row r="1671">
          <cell r="A1671" t="str">
            <v>4892314</v>
          </cell>
          <cell r="B1671" t="str">
            <v>Transport - Trans Industrial - Market</v>
          </cell>
          <cell r="C1671">
            <v>0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</row>
        <row r="1672">
          <cell r="A1672" t="str">
            <v>4892315</v>
          </cell>
          <cell r="B1672" t="str">
            <v>Transport - Trans Industrial - Tariff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</row>
        <row r="1673">
          <cell r="A1673" t="str">
            <v>4892316</v>
          </cell>
          <cell r="B1673" t="str">
            <v>Transport - Trans Industrial - Rec. Pt. Fee</v>
          </cell>
          <cell r="C1673">
            <v>0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</row>
        <row r="1674">
          <cell r="A1674" t="str">
            <v>4892318</v>
          </cell>
          <cell r="B1674" t="str">
            <v>Transport - Trans Industrial - Svc Fee</v>
          </cell>
          <cell r="C1674">
            <v>0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</row>
        <row r="1675">
          <cell r="A1675" t="str">
            <v>4892319</v>
          </cell>
          <cell r="B1675" t="str">
            <v>Transport - Trans Industrial - Other</v>
          </cell>
          <cell r="C1675">
            <v>0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</row>
        <row r="1676">
          <cell r="A1676" t="str">
            <v>4892320</v>
          </cell>
          <cell r="B1676" t="str">
            <v>Transport - Trans Industrial - Fuel</v>
          </cell>
          <cell r="C1676">
            <v>0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</row>
        <row r="1677">
          <cell r="A1677" t="str">
            <v>4892382</v>
          </cell>
          <cell r="B1677" t="str">
            <v>Transport - Trans Industrial - TECO Credit</v>
          </cell>
          <cell r="C1677">
            <v>0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</row>
        <row r="1678">
          <cell r="A1678" t="str">
            <v>4892410</v>
          </cell>
          <cell r="B1678" t="str">
            <v>Transport - Trans Public Authority - Base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</row>
        <row r="1679">
          <cell r="A1679" t="str">
            <v>4892411</v>
          </cell>
          <cell r="B1679" t="str">
            <v>Transport - Trans Public Authority - Access Fee</v>
          </cell>
          <cell r="C1679">
            <v>0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</row>
        <row r="1680">
          <cell r="A1680" t="str">
            <v>4892412</v>
          </cell>
          <cell r="B1680" t="str">
            <v>Transport - Trans Public Authority - Negotiated</v>
          </cell>
          <cell r="C1680">
            <v>0</v>
          </cell>
          <cell r="D1680">
            <v>0</v>
          </cell>
          <cell r="E1680">
            <v>0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</row>
        <row r="1681">
          <cell r="A1681" t="str">
            <v>4892413</v>
          </cell>
          <cell r="B1681" t="str">
            <v>Transport - Trans Public Authority - Del. Pt. Fee</v>
          </cell>
          <cell r="C1681">
            <v>0</v>
          </cell>
          <cell r="D1681">
            <v>0</v>
          </cell>
          <cell r="E1681">
            <v>0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</row>
        <row r="1682">
          <cell r="A1682" t="str">
            <v>4892414</v>
          </cell>
          <cell r="B1682" t="str">
            <v>Transport - Trans Public Authority - Market</v>
          </cell>
          <cell r="C1682">
            <v>0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</row>
        <row r="1683">
          <cell r="A1683" t="str">
            <v>4892415</v>
          </cell>
          <cell r="B1683" t="str">
            <v>Transport - Trans Public Authority - Tariff</v>
          </cell>
          <cell r="C1683">
            <v>0</v>
          </cell>
          <cell r="D1683">
            <v>0</v>
          </cell>
          <cell r="E1683">
            <v>0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</row>
        <row r="1684">
          <cell r="A1684" t="str">
            <v>4892416</v>
          </cell>
          <cell r="B1684" t="str">
            <v>Transport - Trans Public Authority - Rec. Pt. Fee</v>
          </cell>
          <cell r="C1684">
            <v>0</v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</row>
        <row r="1685">
          <cell r="A1685" t="str">
            <v>4892418</v>
          </cell>
          <cell r="B1685" t="str">
            <v>Transport - Trans Public Authority - Svc Fee</v>
          </cell>
          <cell r="C1685">
            <v>0</v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</row>
        <row r="1686">
          <cell r="A1686" t="str">
            <v>4892419</v>
          </cell>
          <cell r="B1686" t="str">
            <v>Transport - Trans Public Authority - Other</v>
          </cell>
          <cell r="C1686">
            <v>0</v>
          </cell>
          <cell r="D1686">
            <v>0</v>
          </cell>
          <cell r="E1686">
            <v>0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</row>
        <row r="1687">
          <cell r="A1687" t="str">
            <v>4892420</v>
          </cell>
          <cell r="B1687" t="str">
            <v>Transport - Trans Public Authority - Fuel</v>
          </cell>
          <cell r="C1687">
            <v>0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</row>
        <row r="1688">
          <cell r="A1688" t="str">
            <v>4892482</v>
          </cell>
          <cell r="B1688" t="str">
            <v>Transport - Trans Public Authority - TECO Credit</v>
          </cell>
          <cell r="C1688">
            <v>0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</row>
        <row r="1689">
          <cell r="A1689" t="str">
            <v>4892510</v>
          </cell>
          <cell r="B1689" t="str">
            <v>Transport - Trans Sales for Resale - Base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</row>
        <row r="1690">
          <cell r="A1690" t="str">
            <v>4892511</v>
          </cell>
          <cell r="B1690" t="str">
            <v>Transport - Trans Sales for Resale - Access Fee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</row>
        <row r="1691">
          <cell r="A1691" t="str">
            <v>4892512</v>
          </cell>
          <cell r="B1691" t="str">
            <v>Transport - Trans Sales for Resale - Negotiated</v>
          </cell>
          <cell r="C1691">
            <v>0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</row>
        <row r="1692">
          <cell r="A1692" t="str">
            <v>4892513</v>
          </cell>
          <cell r="B1692" t="str">
            <v>Transport - Trans Sales for Resale - Del. Pt. Fee</v>
          </cell>
          <cell r="C1692">
            <v>0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</row>
        <row r="1693">
          <cell r="A1693" t="str">
            <v>4892514</v>
          </cell>
          <cell r="B1693" t="str">
            <v>Transport - Trans Sales for Resale - Market</v>
          </cell>
          <cell r="C1693">
            <v>0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</row>
        <row r="1694">
          <cell r="A1694" t="str">
            <v>4892515</v>
          </cell>
          <cell r="B1694" t="str">
            <v>Transport - Trans Sales for Resale - Tariff</v>
          </cell>
          <cell r="C1694">
            <v>0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</row>
        <row r="1695">
          <cell r="A1695" t="str">
            <v>4892516</v>
          </cell>
          <cell r="B1695" t="str">
            <v>Transport - Trans Sales for Resale - Rec. Pt. Fee</v>
          </cell>
          <cell r="C1695">
            <v>0</v>
          </cell>
          <cell r="D1695">
            <v>0</v>
          </cell>
          <cell r="E1695">
            <v>0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</row>
        <row r="1696">
          <cell r="A1696" t="str">
            <v>4892518</v>
          </cell>
          <cell r="B1696" t="str">
            <v>Transport - Trans Sales for Resale - Svc Fee</v>
          </cell>
          <cell r="C1696">
            <v>0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</row>
        <row r="1697">
          <cell r="A1697" t="str">
            <v>4892519</v>
          </cell>
          <cell r="B1697" t="str">
            <v>Transport - Trans Sales for Resale - Other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</row>
        <row r="1698">
          <cell r="A1698" t="str">
            <v>4892520</v>
          </cell>
          <cell r="B1698" t="str">
            <v>Transport - Trans Sales for Resale - Fuel</v>
          </cell>
          <cell r="C1698">
            <v>0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</row>
        <row r="1699">
          <cell r="A1699" t="str">
            <v>4892582</v>
          </cell>
          <cell r="B1699" t="str">
            <v>Transport - Trans Sales for Resale - TECO Credit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</row>
        <row r="1700">
          <cell r="A1700" t="str">
            <v>4893001</v>
          </cell>
          <cell r="B1700" t="str">
            <v>Natural Gas Vehicle Sales Transportation</v>
          </cell>
          <cell r="C1700">
            <v>0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</row>
        <row r="1701">
          <cell r="A1701" t="str">
            <v>4893002</v>
          </cell>
          <cell r="B1701" t="str">
            <v>Natural Gas Vehicle Sales Transportation-Swing</v>
          </cell>
          <cell r="C1701">
            <v>0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</row>
        <row r="1702">
          <cell r="A1702" t="str">
            <v>4893004</v>
          </cell>
          <cell r="B1702" t="str">
            <v>Commercial Street Lighting Transportation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</row>
        <row r="1703">
          <cell r="A1703" t="str">
            <v>4893005</v>
          </cell>
          <cell r="B1703" t="str">
            <v>Commercial Street Lighting Transportation-Swing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</row>
        <row r="1704">
          <cell r="A1704" t="str">
            <v>4893008</v>
          </cell>
          <cell r="B1704" t="str">
            <v>General Service Small Transportation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</row>
        <row r="1705">
          <cell r="A1705" t="str">
            <v>4893009</v>
          </cell>
          <cell r="B1705" t="str">
            <v>General Service Small Transportation-Swing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</row>
        <row r="1706">
          <cell r="A1706" t="str">
            <v>4893033</v>
          </cell>
          <cell r="B1706" t="str">
            <v>Commercial Gas Heat Pump Transportation</v>
          </cell>
          <cell r="C1706">
            <v>0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</row>
        <row r="1707">
          <cell r="A1707" t="str">
            <v>4893034</v>
          </cell>
          <cell r="B1707" t="str">
            <v>Commercial Gas Heat Pump Transportation-Swing</v>
          </cell>
          <cell r="C1707">
            <v>0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</row>
        <row r="1708">
          <cell r="A1708" t="str">
            <v>4893035</v>
          </cell>
          <cell r="B1708" t="str">
            <v>Commercial Transportation Standby Generator</v>
          </cell>
          <cell r="C1708">
            <v>0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</row>
        <row r="1709">
          <cell r="A1709" t="str">
            <v>4893036</v>
          </cell>
          <cell r="B1709" t="str">
            <v>Commercial Transportation Standby Generator-Swing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</row>
        <row r="1710">
          <cell r="A1710" t="str">
            <v>4893037</v>
          </cell>
          <cell r="B1710" t="str">
            <v>Residential Transportation Gas Heat Pump</v>
          </cell>
          <cell r="C1710">
            <v>0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</row>
        <row r="1711">
          <cell r="A1711" t="str">
            <v>4893038</v>
          </cell>
          <cell r="B1711" t="str">
            <v>Residential Transportation Gas Heat Pump-Swing</v>
          </cell>
          <cell r="C1711">
            <v>0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</row>
        <row r="1712">
          <cell r="A1712" t="str">
            <v>4893040</v>
          </cell>
          <cell r="B1712" t="str">
            <v>Residential Transportation General Service 1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</row>
        <row r="1713">
          <cell r="A1713" t="str">
            <v>4893041</v>
          </cell>
          <cell r="B1713" t="str">
            <v>Residential Transportation General Service 1-Swing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</row>
        <row r="1714">
          <cell r="A1714" t="str">
            <v>4893042</v>
          </cell>
          <cell r="B1714" t="str">
            <v>Residential Transportation General Service 2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</row>
        <row r="1715">
          <cell r="A1715" t="str">
            <v>4893043</v>
          </cell>
          <cell r="B1715" t="str">
            <v>Residential Transportation General Service 2-Swing</v>
          </cell>
          <cell r="C1715">
            <v>0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</row>
        <row r="1716">
          <cell r="A1716" t="str">
            <v>4893044</v>
          </cell>
          <cell r="B1716" t="str">
            <v>Residential Transportation General Service 3</v>
          </cell>
          <cell r="C1716">
            <v>0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</row>
        <row r="1717">
          <cell r="A1717" t="str">
            <v>4893045</v>
          </cell>
          <cell r="B1717" t="str">
            <v>Residential Transportation General Service 3-Swing</v>
          </cell>
          <cell r="C1717">
            <v>0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</row>
        <row r="1718">
          <cell r="A1718" t="str">
            <v>4893050</v>
          </cell>
          <cell r="B1718" t="str">
            <v>General Service Large Vol. 1 Transportation</v>
          </cell>
          <cell r="C1718">
            <v>0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</row>
        <row r="1719">
          <cell r="A1719" t="str">
            <v>4893051</v>
          </cell>
          <cell r="B1719" t="str">
            <v>General Service Large Vol. 1 Transportation-Swing</v>
          </cell>
          <cell r="C1719">
            <v>0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</row>
        <row r="1720">
          <cell r="A1720" t="str">
            <v>4893052</v>
          </cell>
          <cell r="B1720" t="str">
            <v>General Service Large Vol. 2 Transportation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</row>
        <row r="1721">
          <cell r="A1721" t="str">
            <v>4893053</v>
          </cell>
          <cell r="B1721" t="str">
            <v>General Service Large Vol. 2 Transportation-Swing</v>
          </cell>
          <cell r="C1721">
            <v>0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</row>
        <row r="1722">
          <cell r="A1722" t="str">
            <v>4893054</v>
          </cell>
          <cell r="B1722" t="str">
            <v>General Service Large Vol. 3 Transportation</v>
          </cell>
          <cell r="C1722">
            <v>0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</row>
        <row r="1723">
          <cell r="A1723" t="str">
            <v>4893055</v>
          </cell>
          <cell r="B1723" t="str">
            <v>General Service Large Vol. 3 Transportation-Swing</v>
          </cell>
          <cell r="C1723">
            <v>0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</row>
        <row r="1724">
          <cell r="A1724" t="str">
            <v>4893056</v>
          </cell>
          <cell r="B1724" t="str">
            <v>General Service Large Vol. 4 Transportation</v>
          </cell>
          <cell r="C1724">
            <v>0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</row>
        <row r="1725">
          <cell r="A1725" t="str">
            <v>4893057</v>
          </cell>
          <cell r="B1725" t="str">
            <v>General Service Large Vol. 4 Transportation-Swing</v>
          </cell>
          <cell r="C1725">
            <v>0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</row>
        <row r="1726">
          <cell r="A1726" t="str">
            <v>4893058</v>
          </cell>
          <cell r="B1726" t="str">
            <v>General Service Large Vol. 5 Transportation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</row>
        <row r="1727">
          <cell r="A1727" t="str">
            <v>4893059</v>
          </cell>
          <cell r="B1727" t="str">
            <v>General Service Large Vol. 5 Transportation-Swing</v>
          </cell>
          <cell r="C1727">
            <v>0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</row>
        <row r="1728">
          <cell r="A1728" t="str">
            <v>4893060</v>
          </cell>
          <cell r="B1728" t="str">
            <v>Interruptible Service Small Transportation</v>
          </cell>
          <cell r="C1728">
            <v>0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</row>
        <row r="1729">
          <cell r="A1729" t="str">
            <v>4893070</v>
          </cell>
          <cell r="B1729" t="str">
            <v>Interruptible Service Large Vol. 1 Transportation</v>
          </cell>
          <cell r="C1729">
            <v>0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</row>
        <row r="1730">
          <cell r="A1730" t="str">
            <v>4893080</v>
          </cell>
          <cell r="B1730" t="str">
            <v>Interruptible Service Large Vol. 2 Transportation</v>
          </cell>
          <cell r="C1730">
            <v>0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</row>
        <row r="1731">
          <cell r="A1731" t="str">
            <v>4893090</v>
          </cell>
          <cell r="B1731" t="str">
            <v>Intrpt Con Svc Tmsp</v>
          </cell>
          <cell r="C1731">
            <v>0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</row>
        <row r="1732">
          <cell r="A1732" t="str">
            <v>4893110</v>
          </cell>
          <cell r="B1732" t="str">
            <v>Transport - Distr Residential - Base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</row>
        <row r="1733">
          <cell r="A1733" t="str">
            <v>4893111</v>
          </cell>
          <cell r="B1733" t="str">
            <v>Transport - Distr Residential - Access Fee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</row>
        <row r="1734">
          <cell r="A1734" t="str">
            <v>4893112</v>
          </cell>
          <cell r="B1734" t="str">
            <v>Transport - Distr Residential - Negotiated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</row>
        <row r="1735">
          <cell r="A1735" t="str">
            <v>4893113</v>
          </cell>
          <cell r="B1735" t="str">
            <v>Transport - Distr Residential - Del. Pt. Fee</v>
          </cell>
          <cell r="C1735">
            <v>0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</row>
        <row r="1736">
          <cell r="A1736" t="str">
            <v>4893114</v>
          </cell>
          <cell r="B1736" t="str">
            <v>Transport - Distr Residential - Standby</v>
          </cell>
          <cell r="C1736">
            <v>0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</row>
        <row r="1737">
          <cell r="A1737" t="str">
            <v>4893115</v>
          </cell>
          <cell r="B1737" t="str">
            <v>Transport - Distr Residential - Contract Fee</v>
          </cell>
          <cell r="C1737">
            <v>0</v>
          </cell>
          <cell r="D1737">
            <v>0</v>
          </cell>
          <cell r="E1737">
            <v>0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</row>
        <row r="1738">
          <cell r="A1738" t="str">
            <v>4893116</v>
          </cell>
          <cell r="B1738" t="str">
            <v>Transport - Distr Residential - Rec. Pt. Fee</v>
          </cell>
          <cell r="C1738">
            <v>0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</row>
        <row r="1739">
          <cell r="A1739" t="str">
            <v>4893117</v>
          </cell>
          <cell r="B1739" t="str">
            <v>Transport - Distr Residential - Meter Fee</v>
          </cell>
          <cell r="C1739">
            <v>0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</row>
        <row r="1740">
          <cell r="A1740" t="str">
            <v>4893120</v>
          </cell>
          <cell r="B1740" t="str">
            <v>Transport - Distr Residential - Fuel</v>
          </cell>
          <cell r="C1740">
            <v>0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</row>
        <row r="1741">
          <cell r="A1741" t="str">
            <v>4893182</v>
          </cell>
          <cell r="B1741" t="str">
            <v>Transport - Distr Residential - TECO Credit</v>
          </cell>
          <cell r="C1741">
            <v>0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</row>
        <row r="1742">
          <cell r="A1742" t="str">
            <v>4893210</v>
          </cell>
          <cell r="B1742" t="str">
            <v>Transport - Distr Commercial - Base</v>
          </cell>
          <cell r="C1742">
            <v>0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</row>
        <row r="1743">
          <cell r="A1743" t="str">
            <v>4893211</v>
          </cell>
          <cell r="B1743" t="str">
            <v>Transport - Distr Commercial - Access Fee</v>
          </cell>
          <cell r="C1743">
            <v>0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</row>
        <row r="1744">
          <cell r="A1744" t="str">
            <v>4893212</v>
          </cell>
          <cell r="B1744" t="str">
            <v>Transport - Distr Commercial - Negotiated</v>
          </cell>
          <cell r="C1744">
            <v>0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</row>
        <row r="1745">
          <cell r="A1745" t="str">
            <v>4893213</v>
          </cell>
          <cell r="B1745" t="str">
            <v>Transport - Distr Commercial - Del. Pt. Fee</v>
          </cell>
          <cell r="C1745">
            <v>0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  <cell r="M1745">
            <v>0</v>
          </cell>
          <cell r="N1745">
            <v>0</v>
          </cell>
        </row>
        <row r="1746">
          <cell r="A1746" t="str">
            <v>4893214</v>
          </cell>
          <cell r="B1746" t="str">
            <v>Transport - Distr Commercial - Standby</v>
          </cell>
          <cell r="C1746">
            <v>0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</row>
        <row r="1747">
          <cell r="A1747" t="str">
            <v>4893215</v>
          </cell>
          <cell r="B1747" t="str">
            <v>Transport - Distr Commercial - Contract Fee</v>
          </cell>
          <cell r="C1747">
            <v>0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</row>
        <row r="1748">
          <cell r="A1748" t="str">
            <v>4893216</v>
          </cell>
          <cell r="B1748" t="str">
            <v>Transport - Distr Commercial - Rec. Pt. Fee</v>
          </cell>
          <cell r="C1748">
            <v>0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</row>
        <row r="1749">
          <cell r="A1749" t="str">
            <v>4893217</v>
          </cell>
          <cell r="B1749" t="str">
            <v>Transport - Distr Commercial - Meter Fee</v>
          </cell>
          <cell r="C1749">
            <v>0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</row>
        <row r="1750">
          <cell r="A1750" t="str">
            <v>4893220</v>
          </cell>
          <cell r="B1750" t="str">
            <v>Transport - Distr Commercial - Fuel</v>
          </cell>
          <cell r="C1750">
            <v>0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</row>
        <row r="1751">
          <cell r="A1751" t="str">
            <v>4893282</v>
          </cell>
          <cell r="B1751" t="str">
            <v>Transport - Distr Commercial - TECO Credit</v>
          </cell>
          <cell r="C1751">
            <v>0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</row>
        <row r="1752">
          <cell r="A1752" t="str">
            <v>4893310</v>
          </cell>
          <cell r="B1752" t="str">
            <v>Transport - Distr Industrial - Base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</row>
        <row r="1753">
          <cell r="A1753" t="str">
            <v>4893311</v>
          </cell>
          <cell r="B1753" t="str">
            <v>Transport - Distr Industrial - Access Fee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</row>
        <row r="1754">
          <cell r="A1754" t="str">
            <v>4893312</v>
          </cell>
          <cell r="B1754" t="str">
            <v>Transport - Distr Industrial - Negotiated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</row>
        <row r="1755">
          <cell r="A1755" t="str">
            <v>4893313</v>
          </cell>
          <cell r="B1755" t="str">
            <v>Transport - Distr Industrial - Del. Pt. Fee</v>
          </cell>
          <cell r="C1755">
            <v>0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</row>
        <row r="1756">
          <cell r="A1756" t="str">
            <v>4893314</v>
          </cell>
          <cell r="B1756" t="str">
            <v>Transport - Distr Industrial - Standby</v>
          </cell>
          <cell r="C1756">
            <v>0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</row>
        <row r="1757">
          <cell r="A1757" t="str">
            <v>4893315</v>
          </cell>
          <cell r="B1757" t="str">
            <v>Transport - Distr Industrial - Contract Fee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</row>
        <row r="1758">
          <cell r="A1758" t="str">
            <v>4893316</v>
          </cell>
          <cell r="B1758" t="str">
            <v>Transport - Distr Industrial - Rec. Pt. Fee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</row>
        <row r="1759">
          <cell r="A1759" t="str">
            <v>4893317</v>
          </cell>
          <cell r="B1759" t="str">
            <v>Transport - Distr Industrial - Meter Fee</v>
          </cell>
          <cell r="C1759">
            <v>0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</row>
        <row r="1760">
          <cell r="A1760" t="str">
            <v>4893320</v>
          </cell>
          <cell r="B1760" t="str">
            <v>Transport - Distr Industrial - Fuel</v>
          </cell>
          <cell r="C1760">
            <v>0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</row>
        <row r="1761">
          <cell r="A1761" t="str">
            <v>4893382</v>
          </cell>
          <cell r="B1761" t="str">
            <v>Transport - Distr Industrial - TECO Credit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</row>
        <row r="1762">
          <cell r="A1762" t="str">
            <v>4893410</v>
          </cell>
          <cell r="B1762" t="str">
            <v>Transport - Distr Public Authority - Base</v>
          </cell>
          <cell r="C1762">
            <v>0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</row>
        <row r="1763">
          <cell r="A1763" t="str">
            <v>4893411</v>
          </cell>
          <cell r="B1763" t="str">
            <v>Transport - Distr Public Authority - Access Fee</v>
          </cell>
          <cell r="C1763">
            <v>0</v>
          </cell>
          <cell r="D1763">
            <v>0</v>
          </cell>
          <cell r="E1763">
            <v>0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</row>
        <row r="1764">
          <cell r="A1764" t="str">
            <v>4893412</v>
          </cell>
          <cell r="B1764" t="str">
            <v>Transport - Distr Public Authority - Negotiated</v>
          </cell>
          <cell r="C1764">
            <v>0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</row>
        <row r="1765">
          <cell r="A1765" t="str">
            <v>4893413</v>
          </cell>
          <cell r="B1765" t="str">
            <v>Transport - Distr Public Authority - Del. Pt. Fee</v>
          </cell>
          <cell r="C1765">
            <v>0</v>
          </cell>
          <cell r="D1765">
            <v>0</v>
          </cell>
          <cell r="E1765">
            <v>0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</row>
        <row r="1766">
          <cell r="A1766" t="str">
            <v>4893414</v>
          </cell>
          <cell r="B1766" t="str">
            <v>Transport - Distr Public Authority - Standby</v>
          </cell>
          <cell r="C1766">
            <v>0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</row>
        <row r="1767">
          <cell r="A1767" t="str">
            <v>4893415</v>
          </cell>
          <cell r="B1767" t="str">
            <v>Transport - Distr Public Authority - Contract Fee</v>
          </cell>
          <cell r="C1767">
            <v>0</v>
          </cell>
          <cell r="D1767">
            <v>0</v>
          </cell>
          <cell r="E1767">
            <v>0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</row>
        <row r="1768">
          <cell r="A1768" t="str">
            <v>4893416</v>
          </cell>
          <cell r="B1768" t="str">
            <v>Transport - Distr Public Authority - Rec. Pt. Fee</v>
          </cell>
          <cell r="C1768">
            <v>0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</row>
        <row r="1769">
          <cell r="A1769" t="str">
            <v>4893417</v>
          </cell>
          <cell r="B1769" t="str">
            <v>Transport - Distr Public Authority - Meter Fee</v>
          </cell>
          <cell r="C1769">
            <v>0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</row>
        <row r="1770">
          <cell r="A1770" t="str">
            <v>4893420</v>
          </cell>
          <cell r="B1770" t="str">
            <v>Transport - Distr Public Authority - Fuel</v>
          </cell>
          <cell r="C1770">
            <v>0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</row>
        <row r="1771">
          <cell r="A1771" t="str">
            <v>4893482</v>
          </cell>
          <cell r="B1771" t="str">
            <v>Transport - Distr Public Authority - TECO Credit</v>
          </cell>
          <cell r="C1771">
            <v>0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</row>
        <row r="1772">
          <cell r="A1772" t="str">
            <v>4893510</v>
          </cell>
          <cell r="B1772" t="str">
            <v>Transport - Distr Sales for Resale - Base</v>
          </cell>
          <cell r="C1772">
            <v>0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</row>
        <row r="1773">
          <cell r="A1773" t="str">
            <v>4893511</v>
          </cell>
          <cell r="B1773" t="str">
            <v>Transport - Distr Sales for Resale - Access Fee</v>
          </cell>
          <cell r="C1773">
            <v>0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</row>
        <row r="1774">
          <cell r="A1774" t="str">
            <v>4893512</v>
          </cell>
          <cell r="B1774" t="str">
            <v>Transport - Distr Sales for Resale - Negotiated</v>
          </cell>
          <cell r="C1774">
            <v>0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</row>
        <row r="1775">
          <cell r="A1775" t="str">
            <v>4893513</v>
          </cell>
          <cell r="B1775" t="str">
            <v>Transport - Distr Sales for Resale - Del. Pt. Fee</v>
          </cell>
          <cell r="C1775">
            <v>0</v>
          </cell>
          <cell r="D1775">
            <v>0</v>
          </cell>
          <cell r="E1775">
            <v>0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</row>
        <row r="1776">
          <cell r="A1776" t="str">
            <v>4893514</v>
          </cell>
          <cell r="B1776" t="str">
            <v>Transport - Distr Sales for Resale - Standby</v>
          </cell>
          <cell r="C1776">
            <v>0</v>
          </cell>
          <cell r="D1776">
            <v>0</v>
          </cell>
          <cell r="E1776">
            <v>0</v>
          </cell>
          <cell r="F1776">
            <v>0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</row>
        <row r="1777">
          <cell r="A1777" t="str">
            <v>4893515</v>
          </cell>
          <cell r="B1777" t="str">
            <v>Transport - Distr Sales for Resale - Contract Fee</v>
          </cell>
          <cell r="C1777">
            <v>0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</row>
        <row r="1778">
          <cell r="A1778" t="str">
            <v>4893516</v>
          </cell>
          <cell r="B1778" t="str">
            <v>Transport - Distr Sales for Resale - Rec. Pt. Fee</v>
          </cell>
          <cell r="C1778">
            <v>0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</row>
        <row r="1779">
          <cell r="A1779" t="str">
            <v>4893517</v>
          </cell>
          <cell r="B1779" t="str">
            <v>Transport - Distr Sales for Resale - Meter Fee</v>
          </cell>
          <cell r="C1779">
            <v>0</v>
          </cell>
          <cell r="D1779">
            <v>0</v>
          </cell>
          <cell r="E1779">
            <v>0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</row>
        <row r="1780">
          <cell r="A1780" t="str">
            <v>4893520</v>
          </cell>
          <cell r="B1780" t="str">
            <v>Transport - Distr Sales for Resale - Fuel</v>
          </cell>
          <cell r="C1780">
            <v>0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</row>
        <row r="1781">
          <cell r="A1781" t="str">
            <v>4893582</v>
          </cell>
          <cell r="B1781" t="str">
            <v>Transport - Distr Sales for Resale - TECO Credit</v>
          </cell>
          <cell r="C1781">
            <v>0</v>
          </cell>
          <cell r="D1781">
            <v>0</v>
          </cell>
          <cell r="E1781">
            <v>0</v>
          </cell>
          <cell r="F1781">
            <v>0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</row>
        <row r="1782">
          <cell r="A1782" t="str">
            <v>4930000</v>
          </cell>
          <cell r="B1782" t="str">
            <v>Rent Revenue</v>
          </cell>
          <cell r="C1782">
            <v>0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</row>
        <row r="1783">
          <cell r="A1783" t="str">
            <v>4930700</v>
          </cell>
          <cell r="B1783" t="str">
            <v>Rent Revenue - Intercompany</v>
          </cell>
          <cell r="C1783">
            <v>0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</row>
        <row r="1784">
          <cell r="A1784" t="str">
            <v>4940000</v>
          </cell>
          <cell r="B1784" t="str">
            <v>Interdepartmental Rents</v>
          </cell>
          <cell r="C1784">
            <v>0</v>
          </cell>
          <cell r="D1784">
            <v>0</v>
          </cell>
          <cell r="E1784">
            <v>0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</row>
        <row r="1785">
          <cell r="A1785" t="str">
            <v>4950203</v>
          </cell>
          <cell r="B1785" t="str">
            <v>Other Revenues - Energy Conservation</v>
          </cell>
          <cell r="C1785">
            <v>0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</row>
        <row r="1786">
          <cell r="A1786" t="str">
            <v>4950205</v>
          </cell>
          <cell r="B1786" t="str">
            <v>Other Revenues - Franchise Fees</v>
          </cell>
          <cell r="C1786">
            <v>0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</row>
        <row r="1787">
          <cell r="A1787" t="str">
            <v>4950206</v>
          </cell>
          <cell r="B1787" t="str">
            <v>Other Revenues - Gross Receipts</v>
          </cell>
          <cell r="C1787">
            <v>0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</row>
        <row r="1788">
          <cell r="A1788" t="str">
            <v>4950207</v>
          </cell>
          <cell r="B1788" t="str">
            <v>Other Revenues - Commission on Sales Tax</v>
          </cell>
          <cell r="C1788">
            <v>0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  <cell r="N1788">
            <v>0</v>
          </cell>
        </row>
        <row r="1789">
          <cell r="A1789" t="str">
            <v>4950208</v>
          </cell>
          <cell r="B1789" t="str">
            <v>Other Revenues - Pool Mgr History Fee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</row>
        <row r="1790">
          <cell r="A1790" t="str">
            <v>4950209</v>
          </cell>
          <cell r="B1790" t="str">
            <v>Other Revenues - Pool Mgr Administration Fee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</row>
        <row r="1791">
          <cell r="A1791" t="str">
            <v>4950210</v>
          </cell>
          <cell r="B1791" t="str">
            <v>Other Revenues - Pool Manager Change Fee</v>
          </cell>
          <cell r="C1791">
            <v>0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</row>
        <row r="1792">
          <cell r="A1792" t="str">
            <v>4950211</v>
          </cell>
          <cell r="B1792" t="str">
            <v>Other Revenues - Termination Fee</v>
          </cell>
          <cell r="C1792">
            <v>0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</row>
        <row r="1793">
          <cell r="A1793" t="str">
            <v>4950212</v>
          </cell>
          <cell r="B1793" t="str">
            <v>Other Revenues - Fl Gas Utility</v>
          </cell>
          <cell r="C1793">
            <v>0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</row>
        <row r="1794">
          <cell r="A1794" t="str">
            <v>4950213</v>
          </cell>
          <cell r="B1794" t="str">
            <v>Other Revenues - Supplier FTA</v>
          </cell>
          <cell r="C1794">
            <v>0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</row>
        <row r="1795">
          <cell r="A1795" t="str">
            <v>4950214</v>
          </cell>
          <cell r="B1795" t="str">
            <v>Other Revenues - Hardee Maintenance</v>
          </cell>
          <cell r="C1795">
            <v>0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</row>
        <row r="1796">
          <cell r="A1796" t="str">
            <v>4950215</v>
          </cell>
          <cell r="B1796" t="str">
            <v>Other Revenues - Storm Recovery</v>
          </cell>
          <cell r="C1796">
            <v>0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  <cell r="M1796">
            <v>0</v>
          </cell>
          <cell r="N1796">
            <v>0</v>
          </cell>
        </row>
        <row r="1797">
          <cell r="A1797" t="str">
            <v>4950220</v>
          </cell>
          <cell r="B1797" t="str">
            <v>Other Revenues - Daily Overage Usage Charge</v>
          </cell>
          <cell r="C1797">
            <v>0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  <cell r="N1797">
            <v>0</v>
          </cell>
        </row>
        <row r="1798">
          <cell r="A1798" t="str">
            <v>4950271</v>
          </cell>
          <cell r="B1798" t="str">
            <v>CI/BSR Rider Revenue</v>
          </cell>
          <cell r="C1798">
            <v>0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</row>
        <row r="1799">
          <cell r="A1799" t="str">
            <v>4950400</v>
          </cell>
          <cell r="B1799" t="str">
            <v>Other Revenues - (IMP) Integrity Management Project</v>
          </cell>
          <cell r="C1799">
            <v>0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</row>
        <row r="1800">
          <cell r="A1800" t="str">
            <v>4950800</v>
          </cell>
          <cell r="B1800" t="str">
            <v>Other Revenues - Miscellaneous</v>
          </cell>
          <cell r="C1800">
            <v>0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</row>
        <row r="1801">
          <cell r="A1801" t="str">
            <v>4960000</v>
          </cell>
          <cell r="B1801" t="str">
            <v>Provision For Rate Refund</v>
          </cell>
          <cell r="C1801">
            <v>0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</row>
        <row r="1802">
          <cell r="A1802" t="str">
            <v>6010110</v>
          </cell>
          <cell r="B1802" t="str">
            <v>Labor Exempt - Straight Time</v>
          </cell>
          <cell r="C1802">
            <v>9496018.9100000001</v>
          </cell>
          <cell r="D1802">
            <v>10893536.039999999</v>
          </cell>
          <cell r="E1802">
            <v>11453414.43</v>
          </cell>
          <cell r="F1802">
            <v>9725181.4100000001</v>
          </cell>
          <cell r="G1802">
            <v>12591946.16</v>
          </cell>
          <cell r="H1802">
            <v>10354395.27</v>
          </cell>
          <cell r="I1802">
            <v>10063567.779999999</v>
          </cell>
          <cell r="J1802">
            <v>11769882.060000001</v>
          </cell>
          <cell r="K1802">
            <v>10093814.890000001</v>
          </cell>
          <cell r="L1802">
            <v>12167825.039999999</v>
          </cell>
          <cell r="M1802">
            <v>9266983.9900000002</v>
          </cell>
          <cell r="N1802">
            <v>10211947.23</v>
          </cell>
        </row>
        <row r="1803">
          <cell r="A1803" t="str">
            <v>6010120</v>
          </cell>
          <cell r="B1803" t="str">
            <v>Labor Exempt - Overtime</v>
          </cell>
          <cell r="C1803">
            <v>421948.83</v>
          </cell>
          <cell r="D1803">
            <v>340973.16</v>
          </cell>
          <cell r="E1803">
            <v>544722.89</v>
          </cell>
          <cell r="F1803">
            <v>506022.29</v>
          </cell>
          <cell r="G1803">
            <v>649644.43000000005</v>
          </cell>
          <cell r="H1803">
            <v>554168.59</v>
          </cell>
          <cell r="I1803">
            <v>499742.78</v>
          </cell>
          <cell r="J1803">
            <v>507383.27</v>
          </cell>
          <cell r="K1803">
            <v>726257.4</v>
          </cell>
          <cell r="L1803">
            <v>571704.15</v>
          </cell>
          <cell r="M1803">
            <v>678736.47</v>
          </cell>
          <cell r="N1803">
            <v>500213.87</v>
          </cell>
        </row>
        <row r="1804">
          <cell r="A1804" t="str">
            <v>6010130</v>
          </cell>
          <cell r="B1804" t="str">
            <v>Labor Exempt - Non-Productive Time</v>
          </cell>
          <cell r="C1804">
            <v>2842538.89</v>
          </cell>
          <cell r="D1804">
            <v>394984.04</v>
          </cell>
          <cell r="E1804">
            <v>1606951.42</v>
          </cell>
          <cell r="F1804">
            <v>1635692.93</v>
          </cell>
          <cell r="G1804">
            <v>576625.39</v>
          </cell>
          <cell r="H1804">
            <v>2276408.63</v>
          </cell>
          <cell r="I1804">
            <v>2091093.85</v>
          </cell>
          <cell r="J1804">
            <v>1366151.17</v>
          </cell>
          <cell r="K1804">
            <v>2043752.79</v>
          </cell>
          <cell r="L1804">
            <v>672032.75</v>
          </cell>
          <cell r="M1804">
            <v>3558467.83</v>
          </cell>
          <cell r="N1804">
            <v>2146618.91</v>
          </cell>
        </row>
        <row r="1805">
          <cell r="A1805" t="str">
            <v>6010210</v>
          </cell>
          <cell r="B1805" t="str">
            <v>Labor Non Exempt - Straight Time</v>
          </cell>
          <cell r="C1805">
            <v>1210123.6599999999</v>
          </cell>
          <cell r="D1805">
            <v>1326326.49</v>
          </cell>
          <cell r="E1805">
            <v>1380826.58</v>
          </cell>
          <cell r="F1805">
            <v>1166344.0900000001</v>
          </cell>
          <cell r="G1805">
            <v>1460703.65</v>
          </cell>
          <cell r="H1805">
            <v>1259430.3999999999</v>
          </cell>
          <cell r="I1805">
            <v>1228006.54</v>
          </cell>
          <cell r="J1805">
            <v>1350246.89</v>
          </cell>
          <cell r="K1805">
            <v>1147697.57</v>
          </cell>
          <cell r="L1805">
            <v>1312834.97</v>
          </cell>
          <cell r="M1805">
            <v>1051869.7</v>
          </cell>
          <cell r="N1805">
            <v>1242803.6399999999</v>
          </cell>
        </row>
        <row r="1806">
          <cell r="A1806" t="str">
            <v>6010220</v>
          </cell>
          <cell r="B1806" t="str">
            <v>Labor Non Exempt - Overtime</v>
          </cell>
          <cell r="C1806">
            <v>185814.7</v>
          </cell>
          <cell r="D1806">
            <v>153590.35</v>
          </cell>
          <cell r="E1806">
            <v>215181.1</v>
          </cell>
          <cell r="F1806">
            <v>233859.13</v>
          </cell>
          <cell r="G1806">
            <v>192842.14</v>
          </cell>
          <cell r="H1806">
            <v>216074.17</v>
          </cell>
          <cell r="I1806">
            <v>196307.81</v>
          </cell>
          <cell r="J1806">
            <v>191689.06</v>
          </cell>
          <cell r="K1806">
            <v>280121.14</v>
          </cell>
          <cell r="L1806">
            <v>141996.68</v>
          </cell>
          <cell r="M1806">
            <v>243237.52</v>
          </cell>
          <cell r="N1806">
            <v>188549.04</v>
          </cell>
        </row>
        <row r="1807">
          <cell r="A1807" t="str">
            <v>6010230</v>
          </cell>
          <cell r="B1807" t="str">
            <v>Labor Non Exempt - Non-Productive Time</v>
          </cell>
          <cell r="C1807">
            <v>340254.29</v>
          </cell>
          <cell r="D1807">
            <v>101425.66</v>
          </cell>
          <cell r="E1807">
            <v>181747.77</v>
          </cell>
          <cell r="F1807">
            <v>206565.02</v>
          </cell>
          <cell r="G1807">
            <v>66195.23</v>
          </cell>
          <cell r="H1807">
            <v>258983.2</v>
          </cell>
          <cell r="I1807">
            <v>192051.24</v>
          </cell>
          <cell r="J1807">
            <v>122281.77</v>
          </cell>
          <cell r="K1807">
            <v>211286.11</v>
          </cell>
          <cell r="L1807">
            <v>113141.55</v>
          </cell>
          <cell r="M1807">
            <v>375756.64</v>
          </cell>
          <cell r="N1807">
            <v>198768.5</v>
          </cell>
        </row>
        <row r="1808">
          <cell r="A1808" t="str">
            <v>6010310</v>
          </cell>
          <cell r="B1808" t="str">
            <v>Labor Union - Straight Time</v>
          </cell>
          <cell r="C1808">
            <v>4321838.83</v>
          </cell>
          <cell r="D1808">
            <v>4806235</v>
          </cell>
          <cell r="E1808">
            <v>4929387.68</v>
          </cell>
          <cell r="F1808">
            <v>4475565.99</v>
          </cell>
          <cell r="G1808">
            <v>5650126.1799999997</v>
          </cell>
          <cell r="H1808">
            <v>4811483.6399999997</v>
          </cell>
          <cell r="I1808">
            <v>4618440.29</v>
          </cell>
          <cell r="J1808">
            <v>5400679.7400000002</v>
          </cell>
          <cell r="K1808">
            <v>4366335.2300000004</v>
          </cell>
          <cell r="L1808">
            <v>5494330.1900000004</v>
          </cell>
          <cell r="M1808">
            <v>4139623.04</v>
          </cell>
          <cell r="N1808">
            <v>4906100.29</v>
          </cell>
        </row>
        <row r="1809">
          <cell r="A1809" t="str">
            <v>6010320</v>
          </cell>
          <cell r="B1809" t="str">
            <v>Labor Union - Overtime</v>
          </cell>
          <cell r="C1809">
            <v>1206751.99</v>
          </cell>
          <cell r="D1809">
            <v>1393297.2</v>
          </cell>
          <cell r="E1809">
            <v>1492906.79</v>
          </cell>
          <cell r="F1809">
            <v>1264292.6100000001</v>
          </cell>
          <cell r="G1809">
            <v>1859362.72</v>
          </cell>
          <cell r="H1809">
            <v>1848175.2</v>
          </cell>
          <cell r="I1809">
            <v>1783580.2</v>
          </cell>
          <cell r="J1809">
            <v>1923119.93</v>
          </cell>
          <cell r="K1809">
            <v>1955737.62</v>
          </cell>
          <cell r="L1809">
            <v>1655435.07</v>
          </cell>
          <cell r="M1809">
            <v>1554537.08</v>
          </cell>
          <cell r="N1809">
            <v>1680333.75</v>
          </cell>
        </row>
        <row r="1810">
          <cell r="A1810" t="str">
            <v>6010330</v>
          </cell>
          <cell r="B1810" t="str">
            <v>Labor Union - Non-Productive Time</v>
          </cell>
          <cell r="C1810">
            <v>1473558.33</v>
          </cell>
          <cell r="D1810">
            <v>426495.15</v>
          </cell>
          <cell r="E1810">
            <v>975956.09</v>
          </cell>
          <cell r="F1810">
            <v>1036218.63</v>
          </cell>
          <cell r="G1810">
            <v>415886.47</v>
          </cell>
          <cell r="H1810">
            <v>1097001.3600000001</v>
          </cell>
          <cell r="I1810">
            <v>1076524.6299999999</v>
          </cell>
          <cell r="J1810">
            <v>683207.08</v>
          </cell>
          <cell r="K1810">
            <v>1210126.21</v>
          </cell>
          <cell r="L1810">
            <v>372459.7</v>
          </cell>
          <cell r="M1810">
            <v>1691319.4</v>
          </cell>
          <cell r="N1810">
            <v>828982.29</v>
          </cell>
        </row>
        <row r="1811">
          <cell r="A1811" t="str">
            <v>6010400</v>
          </cell>
          <cell r="B1811" t="str">
            <v>Labor Severance</v>
          </cell>
          <cell r="C1811">
            <v>0</v>
          </cell>
          <cell r="D1811">
            <v>693</v>
          </cell>
          <cell r="E1811">
            <v>0</v>
          </cell>
          <cell r="F1811">
            <v>0</v>
          </cell>
          <cell r="G1811">
            <v>0</v>
          </cell>
          <cell r="H1811">
            <v>170000</v>
          </cell>
          <cell r="I1811">
            <v>169024.82</v>
          </cell>
          <cell r="J1811">
            <v>-129536.41</v>
          </cell>
          <cell r="K1811">
            <v>0</v>
          </cell>
          <cell r="L1811">
            <v>5500</v>
          </cell>
          <cell r="M1811">
            <v>0</v>
          </cell>
          <cell r="N1811">
            <v>0</v>
          </cell>
        </row>
        <row r="1812">
          <cell r="A1812" t="str">
            <v>6010900</v>
          </cell>
          <cell r="B1812" t="str">
            <v>Labor Commissions</v>
          </cell>
          <cell r="C1812">
            <v>4975.1000000000004</v>
          </cell>
          <cell r="D1812">
            <v>42.64</v>
          </cell>
          <cell r="E1812">
            <v>10113.68</v>
          </cell>
          <cell r="F1812">
            <v>4854.28</v>
          </cell>
          <cell r="G1812">
            <v>3553.62</v>
          </cell>
          <cell r="H1812">
            <v>5842.21</v>
          </cell>
          <cell r="I1812">
            <v>7050.41</v>
          </cell>
          <cell r="J1812">
            <v>4470.46</v>
          </cell>
          <cell r="K1812">
            <v>5202.53</v>
          </cell>
          <cell r="L1812">
            <v>4648.1499999999996</v>
          </cell>
          <cell r="M1812">
            <v>3921.04</v>
          </cell>
          <cell r="N1812">
            <v>7208.21</v>
          </cell>
        </row>
        <row r="1813">
          <cell r="A1813" t="str">
            <v>6010910</v>
          </cell>
          <cell r="B1813" t="str">
            <v>Labor Off-Cycle Bonus</v>
          </cell>
          <cell r="C1813">
            <v>544062.69999999995</v>
          </cell>
          <cell r="D1813">
            <v>13029.29</v>
          </cell>
          <cell r="E1813">
            <v>5146.07</v>
          </cell>
          <cell r="F1813">
            <v>82600.570000000007</v>
          </cell>
          <cell r="G1813">
            <v>21726.53</v>
          </cell>
          <cell r="H1813">
            <v>60146.64</v>
          </cell>
          <cell r="I1813">
            <v>75196.820000000007</v>
          </cell>
          <cell r="J1813">
            <v>24405.279999999999</v>
          </cell>
          <cell r="K1813">
            <v>35215.089999999997</v>
          </cell>
          <cell r="L1813">
            <v>23279.43</v>
          </cell>
          <cell r="M1813">
            <v>55714</v>
          </cell>
          <cell r="N1813">
            <v>32586.53</v>
          </cell>
        </row>
        <row r="1814">
          <cell r="A1814" t="str">
            <v>6010990</v>
          </cell>
          <cell r="B1814" t="str">
            <v>Labor Seconded Employees</v>
          </cell>
          <cell r="C1814">
            <v>104203.63</v>
          </cell>
          <cell r="D1814">
            <v>92947.07</v>
          </cell>
          <cell r="E1814">
            <v>185842.35</v>
          </cell>
          <cell r="F1814">
            <v>108563.48</v>
          </cell>
          <cell r="G1814">
            <v>146960.16</v>
          </cell>
          <cell r="H1814">
            <v>133188.49</v>
          </cell>
          <cell r="I1814">
            <v>135827.32999999999</v>
          </cell>
          <cell r="J1814">
            <v>144426.96</v>
          </cell>
          <cell r="K1814">
            <v>191048.87</v>
          </cell>
          <cell r="L1814">
            <v>125945.04</v>
          </cell>
          <cell r="M1814">
            <v>97589.96</v>
          </cell>
          <cell r="N1814">
            <v>126339.49</v>
          </cell>
        </row>
        <row r="1815">
          <cell r="A1815" t="str">
            <v>6018999</v>
          </cell>
          <cell r="B1815" t="str">
            <v>Labor Expense Reclass</v>
          </cell>
          <cell r="C1815">
            <v>5880.02</v>
          </cell>
          <cell r="D1815">
            <v>2319.98</v>
          </cell>
          <cell r="E1815">
            <v>-2665.63</v>
          </cell>
          <cell r="F1815">
            <v>51664.78</v>
          </cell>
          <cell r="G1815">
            <v>3815.51</v>
          </cell>
          <cell r="H1815">
            <v>100704.1</v>
          </cell>
          <cell r="I1815">
            <v>-116653.21</v>
          </cell>
          <cell r="J1815">
            <v>989435.55</v>
          </cell>
          <cell r="K1815">
            <v>-927134.82</v>
          </cell>
          <cell r="L1815">
            <v>439902.9</v>
          </cell>
          <cell r="M1815">
            <v>4784.2299999999996</v>
          </cell>
          <cell r="N1815">
            <v>-137514.71</v>
          </cell>
        </row>
        <row r="1816">
          <cell r="A1816" t="str">
            <v>6019000</v>
          </cell>
          <cell r="B1816" t="str">
            <v>Labor Expense sent to Balance Sheet</v>
          </cell>
          <cell r="C1816">
            <v>-1303927.7</v>
          </cell>
          <cell r="D1816">
            <v>609240.03</v>
          </cell>
          <cell r="E1816">
            <v>-393198.76</v>
          </cell>
          <cell r="F1816">
            <v>-281686.64</v>
          </cell>
          <cell r="G1816">
            <v>-395468.75</v>
          </cell>
          <cell r="H1816">
            <v>-553051.4</v>
          </cell>
          <cell r="I1816">
            <v>-159899.69</v>
          </cell>
          <cell r="J1816">
            <v>-1234295.95</v>
          </cell>
          <cell r="K1816">
            <v>-447099.22</v>
          </cell>
          <cell r="L1816">
            <v>-588631.81999999995</v>
          </cell>
          <cell r="M1816">
            <v>-610357.93999999994</v>
          </cell>
          <cell r="N1816">
            <v>-259468.73</v>
          </cell>
        </row>
        <row r="1817">
          <cell r="A1817" t="str">
            <v>6019900</v>
          </cell>
          <cell r="B1817" t="str">
            <v>ST Labor &amp; Benefits Expense to Balance Sheet</v>
          </cell>
          <cell r="C1817">
            <v>-4863966.55</v>
          </cell>
          <cell r="D1817">
            <v>-4694900.0199999996</v>
          </cell>
          <cell r="E1817">
            <v>-5517520.8399999999</v>
          </cell>
          <cell r="F1817">
            <v>-5019515.8</v>
          </cell>
          <cell r="G1817">
            <v>-5827904.3600000003</v>
          </cell>
          <cell r="H1817">
            <v>-5564390.71</v>
          </cell>
          <cell r="I1817">
            <v>-5356184.97</v>
          </cell>
          <cell r="J1817">
            <v>-6082321.4299999997</v>
          </cell>
          <cell r="K1817">
            <v>-4979371.95</v>
          </cell>
          <cell r="L1817">
            <v>-5769509.9500000002</v>
          </cell>
          <cell r="M1817">
            <v>-5581598.1500000004</v>
          </cell>
          <cell r="N1817">
            <v>-5713205.9800000004</v>
          </cell>
        </row>
        <row r="1818">
          <cell r="A1818" t="str">
            <v>6019910</v>
          </cell>
          <cell r="B1818" t="str">
            <v>OT Labor &amp; Benefits Expense to Balance Sheet</v>
          </cell>
          <cell r="C1818">
            <v>-707836.66</v>
          </cell>
          <cell r="D1818">
            <v>-724361.34</v>
          </cell>
          <cell r="E1818">
            <v>-825620.65</v>
          </cell>
          <cell r="F1818">
            <v>-750540.19</v>
          </cell>
          <cell r="G1818">
            <v>-1025278.13</v>
          </cell>
          <cell r="H1818">
            <v>-1002993.74</v>
          </cell>
          <cell r="I1818">
            <v>-855978.8</v>
          </cell>
          <cell r="J1818">
            <v>-913202.67</v>
          </cell>
          <cell r="K1818">
            <v>-773445.45</v>
          </cell>
          <cell r="L1818">
            <v>-831626.63</v>
          </cell>
          <cell r="M1818">
            <v>-858974.25</v>
          </cell>
          <cell r="N1818">
            <v>-879764.37</v>
          </cell>
        </row>
        <row r="1819">
          <cell r="A1819" t="str">
            <v>6020010</v>
          </cell>
          <cell r="B1819" t="str">
            <v>Benefit Plan Admin Fees</v>
          </cell>
          <cell r="C1819">
            <v>15253.68</v>
          </cell>
          <cell r="D1819">
            <v>20708.97</v>
          </cell>
          <cell r="E1819">
            <v>17470.740000000002</v>
          </cell>
          <cell r="F1819">
            <v>35351.71</v>
          </cell>
          <cell r="G1819">
            <v>21773.360000000001</v>
          </cell>
          <cell r="H1819">
            <v>27578.01</v>
          </cell>
          <cell r="I1819">
            <v>37569.99</v>
          </cell>
          <cell r="J1819">
            <v>42171.519999999997</v>
          </cell>
          <cell r="K1819">
            <v>38048.28</v>
          </cell>
          <cell r="L1819">
            <v>81364.740000000005</v>
          </cell>
          <cell r="M1819">
            <v>73722.509999999995</v>
          </cell>
          <cell r="N1819">
            <v>24112.81</v>
          </cell>
        </row>
        <row r="1820">
          <cell r="A1820" t="str">
            <v>6020020</v>
          </cell>
          <cell r="B1820" t="str">
            <v>Tuition Reimbursement</v>
          </cell>
          <cell r="C1820">
            <v>19012.939999999999</v>
          </cell>
          <cell r="D1820">
            <v>22189.74</v>
          </cell>
          <cell r="E1820">
            <v>15600.28</v>
          </cell>
          <cell r="F1820">
            <v>4904</v>
          </cell>
          <cell r="G1820">
            <v>45495.07</v>
          </cell>
          <cell r="H1820">
            <v>21824.69</v>
          </cell>
          <cell r="I1820">
            <v>6523.66</v>
          </cell>
          <cell r="J1820">
            <v>26370.81</v>
          </cell>
          <cell r="K1820">
            <v>9900.86</v>
          </cell>
          <cell r="L1820">
            <v>6128.13</v>
          </cell>
          <cell r="M1820">
            <v>1703.16</v>
          </cell>
          <cell r="N1820">
            <v>23985.66</v>
          </cell>
        </row>
        <row r="1821">
          <cell r="A1821" t="str">
            <v>6020030</v>
          </cell>
          <cell r="B1821" t="str">
            <v>Life Insurance</v>
          </cell>
          <cell r="C1821">
            <v>0</v>
          </cell>
          <cell r="D1821">
            <v>0</v>
          </cell>
          <cell r="E1821">
            <v>120000</v>
          </cell>
          <cell r="F1821">
            <v>-41366.04</v>
          </cell>
          <cell r="G1821">
            <v>40000</v>
          </cell>
          <cell r="H1821">
            <v>38996.99</v>
          </cell>
          <cell r="I1821">
            <v>79912.679999999993</v>
          </cell>
          <cell r="J1821">
            <v>40000</v>
          </cell>
          <cell r="K1821">
            <v>39854.080000000002</v>
          </cell>
          <cell r="L1821">
            <v>39976.58</v>
          </cell>
          <cell r="M1821">
            <v>40102.58</v>
          </cell>
          <cell r="N1821">
            <v>40225.61</v>
          </cell>
        </row>
        <row r="1822">
          <cell r="A1822" t="str">
            <v>6020040</v>
          </cell>
          <cell r="B1822" t="str">
            <v>Long-term Care Insurance</v>
          </cell>
          <cell r="C1822">
            <v>10987.3</v>
          </cell>
          <cell r="D1822">
            <v>10744.6</v>
          </cell>
          <cell r="E1822">
            <v>10620.2</v>
          </cell>
          <cell r="F1822">
            <v>22196.5</v>
          </cell>
          <cell r="G1822">
            <v>10877.5</v>
          </cell>
          <cell r="H1822">
            <v>21064.78</v>
          </cell>
          <cell r="I1822">
            <v>11475.4</v>
          </cell>
          <cell r="J1822">
            <v>0</v>
          </cell>
          <cell r="K1822">
            <v>11134.5</v>
          </cell>
          <cell r="L1822">
            <v>23119.73</v>
          </cell>
          <cell r="M1822">
            <v>11133.9</v>
          </cell>
          <cell r="N1822">
            <v>5838.3</v>
          </cell>
        </row>
        <row r="1823">
          <cell r="A1823" t="str">
            <v>6020050</v>
          </cell>
          <cell r="B1823" t="str">
            <v>Medical Insurance - Active</v>
          </cell>
          <cell r="C1823">
            <v>2666667</v>
          </cell>
          <cell r="D1823">
            <v>2666667</v>
          </cell>
          <cell r="E1823">
            <v>2666667</v>
          </cell>
          <cell r="F1823">
            <v>2666667</v>
          </cell>
          <cell r="G1823">
            <v>2666667</v>
          </cell>
          <cell r="H1823">
            <v>2666667</v>
          </cell>
          <cell r="I1823">
            <v>2666667</v>
          </cell>
          <cell r="J1823">
            <v>2666667</v>
          </cell>
          <cell r="K1823">
            <v>2666667</v>
          </cell>
          <cell r="L1823">
            <v>2666667</v>
          </cell>
          <cell r="M1823">
            <v>2666667</v>
          </cell>
          <cell r="N1823">
            <v>240655.08</v>
          </cell>
        </row>
        <row r="1824">
          <cell r="A1824" t="str">
            <v>6020060</v>
          </cell>
          <cell r="B1824" t="str">
            <v>Pensions</v>
          </cell>
          <cell r="C1824">
            <v>0</v>
          </cell>
          <cell r="D1824">
            <v>0</v>
          </cell>
          <cell r="E1824">
            <v>-423721.25</v>
          </cell>
          <cell r="F1824">
            <v>0</v>
          </cell>
          <cell r="G1824">
            <v>0</v>
          </cell>
          <cell r="H1824">
            <v>-377046.25</v>
          </cell>
          <cell r="I1824">
            <v>0</v>
          </cell>
          <cell r="J1824">
            <v>0</v>
          </cell>
          <cell r="K1824">
            <v>-400383.75</v>
          </cell>
          <cell r="L1824">
            <v>0</v>
          </cell>
          <cell r="M1824">
            <v>0</v>
          </cell>
          <cell r="N1824">
            <v>-400383.75</v>
          </cell>
        </row>
        <row r="1825">
          <cell r="A1825" t="str">
            <v>6020070</v>
          </cell>
          <cell r="B1825" t="str">
            <v>Pension Credit for Capitalization</v>
          </cell>
          <cell r="C1825">
            <v>0</v>
          </cell>
          <cell r="D1825">
            <v>0</v>
          </cell>
          <cell r="E1825">
            <v>0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</row>
        <row r="1826">
          <cell r="A1826" t="str">
            <v>6020080</v>
          </cell>
          <cell r="B1826" t="str">
            <v>Post Retirement Benefits FAS 106 - Active</v>
          </cell>
          <cell r="C1826">
            <v>0</v>
          </cell>
          <cell r="D1826">
            <v>0</v>
          </cell>
          <cell r="E1826">
            <v>524015.5</v>
          </cell>
          <cell r="F1826">
            <v>0</v>
          </cell>
          <cell r="G1826">
            <v>0</v>
          </cell>
          <cell r="H1826">
            <v>426847.5</v>
          </cell>
          <cell r="I1826">
            <v>0</v>
          </cell>
          <cell r="J1826">
            <v>0</v>
          </cell>
          <cell r="K1826">
            <v>475431.5</v>
          </cell>
          <cell r="L1826">
            <v>0</v>
          </cell>
          <cell r="M1826">
            <v>0</v>
          </cell>
          <cell r="N1826">
            <v>475431.5</v>
          </cell>
        </row>
        <row r="1827">
          <cell r="A1827" t="str">
            <v>6020090</v>
          </cell>
          <cell r="B1827" t="str">
            <v>Post Retirememt Benefits FAS 106 - Retiree</v>
          </cell>
          <cell r="C1827">
            <v>0</v>
          </cell>
          <cell r="D1827">
            <v>0</v>
          </cell>
          <cell r="E1827">
            <v>754832</v>
          </cell>
          <cell r="F1827">
            <v>0</v>
          </cell>
          <cell r="G1827">
            <v>0</v>
          </cell>
          <cell r="H1827">
            <v>818805</v>
          </cell>
          <cell r="I1827">
            <v>0</v>
          </cell>
          <cell r="J1827">
            <v>0</v>
          </cell>
          <cell r="K1827">
            <v>786818.5</v>
          </cell>
          <cell r="L1827">
            <v>0</v>
          </cell>
          <cell r="M1827">
            <v>0</v>
          </cell>
          <cell r="N1827">
            <v>456745.5</v>
          </cell>
        </row>
        <row r="1828">
          <cell r="A1828" t="str">
            <v>6020100</v>
          </cell>
          <cell r="B1828" t="str">
            <v>Long-term incentive Expense</v>
          </cell>
          <cell r="C1828">
            <v>0</v>
          </cell>
          <cell r="D1828">
            <v>0</v>
          </cell>
          <cell r="E1828">
            <v>1128052.1499999999</v>
          </cell>
          <cell r="F1828">
            <v>0</v>
          </cell>
          <cell r="G1828">
            <v>0</v>
          </cell>
          <cell r="H1828">
            <v>1809231.63</v>
          </cell>
          <cell r="I1828">
            <v>0</v>
          </cell>
          <cell r="J1828">
            <v>0</v>
          </cell>
          <cell r="K1828">
            <v>485227.86</v>
          </cell>
          <cell r="L1828">
            <v>0</v>
          </cell>
          <cell r="M1828">
            <v>0</v>
          </cell>
          <cell r="N1828">
            <v>581050.69999999995</v>
          </cell>
        </row>
        <row r="1829">
          <cell r="A1829" t="str">
            <v>6020101</v>
          </cell>
          <cell r="B1829" t="str">
            <v>Employee Deferred Compensation Expense</v>
          </cell>
          <cell r="C1829">
            <v>0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</row>
        <row r="1830">
          <cell r="A1830" t="str">
            <v>6020110</v>
          </cell>
          <cell r="B1830" t="str">
            <v>Employee Wellness</v>
          </cell>
          <cell r="C1830">
            <v>32870.410000000003</v>
          </cell>
          <cell r="D1830">
            <v>23322.68</v>
          </cell>
          <cell r="E1830">
            <v>13574.93</v>
          </cell>
          <cell r="F1830">
            <v>-18145.41</v>
          </cell>
          <cell r="G1830">
            <v>18557.849999999999</v>
          </cell>
          <cell r="H1830">
            <v>121199.26</v>
          </cell>
          <cell r="I1830">
            <v>-69050.97</v>
          </cell>
          <cell r="J1830">
            <v>13044.79</v>
          </cell>
          <cell r="K1830">
            <v>19144.990000000002</v>
          </cell>
          <cell r="L1830">
            <v>12418.71</v>
          </cell>
          <cell r="M1830">
            <v>9814.06</v>
          </cell>
          <cell r="N1830">
            <v>14573.52</v>
          </cell>
        </row>
        <row r="1831">
          <cell r="A1831" t="str">
            <v>6020130</v>
          </cell>
          <cell r="B1831" t="str">
            <v>Employer 401K Fixed Match</v>
          </cell>
          <cell r="C1831">
            <v>609782.59</v>
          </cell>
          <cell r="D1831">
            <v>598664.19999999995</v>
          </cell>
          <cell r="E1831">
            <v>847676.63</v>
          </cell>
          <cell r="F1831">
            <v>605583.30000000005</v>
          </cell>
          <cell r="G1831">
            <v>622350.89</v>
          </cell>
          <cell r="H1831">
            <v>906207.35</v>
          </cell>
          <cell r="I1831">
            <v>620314.55000000005</v>
          </cell>
          <cell r="J1831">
            <v>600031.21</v>
          </cell>
          <cell r="K1831">
            <v>611524.91</v>
          </cell>
          <cell r="L1831">
            <v>604534.47</v>
          </cell>
          <cell r="M1831">
            <v>892993.47</v>
          </cell>
          <cell r="N1831">
            <v>561346.30000000005</v>
          </cell>
        </row>
        <row r="1832">
          <cell r="A1832" t="str">
            <v>6020131</v>
          </cell>
          <cell r="B1832" t="str">
            <v>Employer 401K – IBEW Plan Match</v>
          </cell>
          <cell r="C1832">
            <v>717114.52</v>
          </cell>
          <cell r="D1832">
            <v>739324.72</v>
          </cell>
          <cell r="E1832">
            <v>692395.78</v>
          </cell>
          <cell r="F1832">
            <v>741573.98</v>
          </cell>
          <cell r="G1832">
            <v>777118.74</v>
          </cell>
          <cell r="H1832">
            <v>1157794.22</v>
          </cell>
          <cell r="I1832">
            <v>794105.06</v>
          </cell>
          <cell r="J1832">
            <v>806037.08</v>
          </cell>
          <cell r="K1832">
            <v>833943.48</v>
          </cell>
          <cell r="L1832">
            <v>789509.33</v>
          </cell>
          <cell r="M1832">
            <v>1155524.81</v>
          </cell>
          <cell r="N1832">
            <v>772601.48</v>
          </cell>
        </row>
        <row r="1833">
          <cell r="A1833" t="str">
            <v>6020140</v>
          </cell>
          <cell r="B1833" t="str">
            <v>Employer 401K Performance Match</v>
          </cell>
          <cell r="C1833">
            <v>0</v>
          </cell>
          <cell r="D1833">
            <v>0</v>
          </cell>
          <cell r="E1833">
            <v>165313.69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-874.81</v>
          </cell>
        </row>
        <row r="1834">
          <cell r="A1834" t="str">
            <v>6020150</v>
          </cell>
          <cell r="B1834" t="str">
            <v>Supplemental Executive Retirement Plan (SERP)</v>
          </cell>
          <cell r="C1834">
            <v>0</v>
          </cell>
          <cell r="D1834">
            <v>0</v>
          </cell>
          <cell r="E1834">
            <v>-3829.34</v>
          </cell>
          <cell r="F1834">
            <v>0</v>
          </cell>
          <cell r="G1834">
            <v>0</v>
          </cell>
          <cell r="H1834">
            <v>1061360.3899999999</v>
          </cell>
          <cell r="I1834">
            <v>0</v>
          </cell>
          <cell r="J1834">
            <v>0</v>
          </cell>
          <cell r="K1834">
            <v>-1615.57</v>
          </cell>
          <cell r="L1834">
            <v>0</v>
          </cell>
          <cell r="M1834">
            <v>0</v>
          </cell>
          <cell r="N1834">
            <v>35897.51</v>
          </cell>
        </row>
        <row r="1835">
          <cell r="A1835" t="str">
            <v>6020160</v>
          </cell>
          <cell r="B1835" t="str">
            <v>Short-term Disability</v>
          </cell>
          <cell r="C1835">
            <v>0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</row>
        <row r="1836">
          <cell r="A1836" t="str">
            <v>6020170</v>
          </cell>
          <cell r="B1836" t="str">
            <v>Long-term Disability - FAS 112</v>
          </cell>
          <cell r="C1836">
            <v>0</v>
          </cell>
          <cell r="D1836">
            <v>0</v>
          </cell>
          <cell r="E1836">
            <v>425000</v>
          </cell>
          <cell r="F1836">
            <v>0</v>
          </cell>
          <cell r="G1836">
            <v>0</v>
          </cell>
          <cell r="H1836">
            <v>225000</v>
          </cell>
          <cell r="I1836">
            <v>0</v>
          </cell>
          <cell r="J1836">
            <v>225000</v>
          </cell>
          <cell r="K1836">
            <v>1230853</v>
          </cell>
          <cell r="L1836">
            <v>225000</v>
          </cell>
          <cell r="M1836">
            <v>0</v>
          </cell>
          <cell r="N1836">
            <v>996665</v>
          </cell>
        </row>
        <row r="1837">
          <cell r="A1837" t="str">
            <v>6020180</v>
          </cell>
          <cell r="B1837" t="str">
            <v>Long-term Disability Premiums</v>
          </cell>
          <cell r="C1837">
            <v>0</v>
          </cell>
          <cell r="D1837">
            <v>190000</v>
          </cell>
          <cell r="E1837">
            <v>312757.02</v>
          </cell>
          <cell r="F1837">
            <v>-92735.15</v>
          </cell>
          <cell r="G1837">
            <v>90000</v>
          </cell>
          <cell r="H1837">
            <v>158765.60999999999</v>
          </cell>
          <cell r="I1837">
            <v>223642.91</v>
          </cell>
          <cell r="J1837">
            <v>90000</v>
          </cell>
          <cell r="K1837">
            <v>92693.68</v>
          </cell>
          <cell r="L1837">
            <v>93658.23</v>
          </cell>
          <cell r="M1837">
            <v>91758.54</v>
          </cell>
          <cell r="N1837">
            <v>134480.95000000001</v>
          </cell>
        </row>
        <row r="1838">
          <cell r="A1838" t="str">
            <v>6020190</v>
          </cell>
          <cell r="B1838" t="str">
            <v>Restructuring Expense - Termination Benefits</v>
          </cell>
          <cell r="C1838">
            <v>0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</row>
        <row r="1839">
          <cell r="A1839" t="str">
            <v>6020200</v>
          </cell>
          <cell r="B1839" t="str">
            <v>Restructuring Expense - Other</v>
          </cell>
          <cell r="C1839">
            <v>0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</row>
        <row r="1840">
          <cell r="A1840" t="str">
            <v>6020210</v>
          </cell>
          <cell r="B1840" t="str">
            <v>Severance Reserve (Guatemala)</v>
          </cell>
          <cell r="C1840">
            <v>0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  <cell r="M1840">
            <v>0</v>
          </cell>
          <cell r="N1840">
            <v>0</v>
          </cell>
        </row>
        <row r="1841">
          <cell r="A1841" t="str">
            <v>6020220</v>
          </cell>
          <cell r="B1841" t="str">
            <v>Vacations (accrual)</v>
          </cell>
          <cell r="C1841">
            <v>100000</v>
          </cell>
          <cell r="D1841">
            <v>100000</v>
          </cell>
          <cell r="E1841">
            <v>100000</v>
          </cell>
          <cell r="F1841">
            <v>100000</v>
          </cell>
          <cell r="G1841">
            <v>100000</v>
          </cell>
          <cell r="H1841">
            <v>100000</v>
          </cell>
          <cell r="I1841">
            <v>100000</v>
          </cell>
          <cell r="J1841">
            <v>100000</v>
          </cell>
          <cell r="K1841">
            <v>100000</v>
          </cell>
          <cell r="L1841">
            <v>100000</v>
          </cell>
          <cell r="M1841">
            <v>100000</v>
          </cell>
          <cell r="N1841">
            <v>561727.67000000004</v>
          </cell>
        </row>
        <row r="1842">
          <cell r="A1842" t="str">
            <v>6020230</v>
          </cell>
          <cell r="B1842" t="str">
            <v>Restoriation Benefit Plan Expense</v>
          </cell>
          <cell r="C1842">
            <v>0</v>
          </cell>
          <cell r="D1842">
            <v>0</v>
          </cell>
          <cell r="E1842">
            <v>76646.25</v>
          </cell>
          <cell r="F1842">
            <v>0</v>
          </cell>
          <cell r="G1842">
            <v>0</v>
          </cell>
          <cell r="H1842">
            <v>978376.25</v>
          </cell>
          <cell r="I1842">
            <v>0</v>
          </cell>
          <cell r="J1842">
            <v>1566</v>
          </cell>
          <cell r="K1842">
            <v>73595</v>
          </cell>
          <cell r="L1842">
            <v>0</v>
          </cell>
          <cell r="M1842">
            <v>0</v>
          </cell>
          <cell r="N1842">
            <v>69908.5</v>
          </cell>
        </row>
        <row r="1843">
          <cell r="A1843" t="str">
            <v>6020240</v>
          </cell>
          <cell r="B1843" t="str">
            <v>Employer Match on Common Stock Purchase Program</v>
          </cell>
          <cell r="C1843">
            <v>0</v>
          </cell>
          <cell r="D1843">
            <v>31164.28</v>
          </cell>
          <cell r="E1843">
            <v>56748.480000000003</v>
          </cell>
          <cell r="F1843">
            <v>0</v>
          </cell>
          <cell r="G1843">
            <v>99668.95</v>
          </cell>
          <cell r="H1843">
            <v>0</v>
          </cell>
          <cell r="I1843">
            <v>0</v>
          </cell>
          <cell r="J1843">
            <v>36764.35</v>
          </cell>
          <cell r="K1843">
            <v>0</v>
          </cell>
          <cell r="L1843">
            <v>0</v>
          </cell>
          <cell r="M1843">
            <v>51402.559999999998</v>
          </cell>
          <cell r="N1843">
            <v>0</v>
          </cell>
        </row>
        <row r="1844">
          <cell r="A1844" t="str">
            <v>6020800</v>
          </cell>
          <cell r="B1844" t="str">
            <v>Benefits - Other</v>
          </cell>
          <cell r="C1844">
            <v>7977.68</v>
          </cell>
          <cell r="D1844">
            <v>17885.919999999998</v>
          </cell>
          <cell r="E1844">
            <v>6909.82</v>
          </cell>
          <cell r="F1844">
            <v>11630.93</v>
          </cell>
          <cell r="G1844">
            <v>42086.37</v>
          </cell>
          <cell r="H1844">
            <v>20804.59</v>
          </cell>
          <cell r="I1844">
            <v>9648.92</v>
          </cell>
          <cell r="J1844">
            <v>20574.82</v>
          </cell>
          <cell r="K1844">
            <v>22971.599999999999</v>
          </cell>
          <cell r="L1844">
            <v>20804.03</v>
          </cell>
          <cell r="M1844">
            <v>17815.14</v>
          </cell>
          <cell r="N1844">
            <v>187403.96</v>
          </cell>
        </row>
        <row r="1845">
          <cell r="A1845" t="str">
            <v>6020900</v>
          </cell>
          <cell r="B1845" t="str">
            <v>Employee Incentive Expense</v>
          </cell>
          <cell r="C1845">
            <v>2174583.33</v>
          </cell>
          <cell r="D1845">
            <v>2174583.33</v>
          </cell>
          <cell r="E1845">
            <v>2264349.9700000002</v>
          </cell>
          <cell r="F1845">
            <v>2174583.33</v>
          </cell>
          <cell r="G1845">
            <v>2174583.33</v>
          </cell>
          <cell r="H1845">
            <v>1456804.19</v>
          </cell>
          <cell r="I1845">
            <v>2054953.48</v>
          </cell>
          <cell r="J1845">
            <v>2054953.48</v>
          </cell>
          <cell r="K1845">
            <v>3052652.27</v>
          </cell>
          <cell r="L1845">
            <v>2252181</v>
          </cell>
          <cell r="M1845">
            <v>2252181</v>
          </cell>
          <cell r="N1845">
            <v>790368.66</v>
          </cell>
        </row>
        <row r="1846">
          <cell r="A1846" t="str">
            <v>6020910</v>
          </cell>
          <cell r="B1846" t="str">
            <v>Annual Bonus (Guatemala)</v>
          </cell>
          <cell r="C1846">
            <v>0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  <cell r="M1846">
            <v>0</v>
          </cell>
          <cell r="N1846">
            <v>0</v>
          </cell>
        </row>
        <row r="1847">
          <cell r="A1847" t="str">
            <v>6020920</v>
          </cell>
          <cell r="B1847" t="str">
            <v>Employee Service Awards</v>
          </cell>
          <cell r="C1847">
            <v>75</v>
          </cell>
          <cell r="D1847">
            <v>0</v>
          </cell>
          <cell r="E1847">
            <v>0</v>
          </cell>
          <cell r="F1847">
            <v>37000</v>
          </cell>
          <cell r="G1847">
            <v>0</v>
          </cell>
          <cell r="H1847">
            <v>22400</v>
          </cell>
          <cell r="I1847">
            <v>0</v>
          </cell>
          <cell r="J1847">
            <v>36.44</v>
          </cell>
          <cell r="K1847">
            <v>2850</v>
          </cell>
          <cell r="L1847">
            <v>0</v>
          </cell>
          <cell r="M1847">
            <v>2350</v>
          </cell>
          <cell r="N1847">
            <v>2250</v>
          </cell>
        </row>
        <row r="1848">
          <cell r="A1848" t="str">
            <v>6028999</v>
          </cell>
          <cell r="B1848" t="str">
            <v>Benefits Fringe Reclass</v>
          </cell>
          <cell r="C1848">
            <v>0</v>
          </cell>
          <cell r="D1848">
            <v>19.510000000000002</v>
          </cell>
          <cell r="E1848">
            <v>0</v>
          </cell>
          <cell r="F1848">
            <v>0</v>
          </cell>
          <cell r="G1848">
            <v>-1172.95</v>
          </cell>
          <cell r="H1848">
            <v>-3764.33</v>
          </cell>
          <cell r="I1848">
            <v>-3202.35</v>
          </cell>
          <cell r="J1848">
            <v>0</v>
          </cell>
          <cell r="K1848">
            <v>-2705.5</v>
          </cell>
          <cell r="L1848">
            <v>-2516.4299999999998</v>
          </cell>
          <cell r="M1848">
            <v>11121.71</v>
          </cell>
          <cell r="N1848">
            <v>-46255.85</v>
          </cell>
        </row>
        <row r="1849">
          <cell r="A1849" t="str">
            <v>6029000</v>
          </cell>
          <cell r="B1849" t="str">
            <v>Benefits Expense sent to Balance Sheet</v>
          </cell>
          <cell r="C1849">
            <v>-1664049.75</v>
          </cell>
          <cell r="D1849">
            <v>-1674197.86</v>
          </cell>
          <cell r="E1849">
            <v>-1921910.15</v>
          </cell>
          <cell r="F1849">
            <v>-1731139.12</v>
          </cell>
          <cell r="G1849">
            <v>-2070749.37</v>
          </cell>
          <cell r="H1849">
            <v>-2047782.5</v>
          </cell>
          <cell r="I1849">
            <v>-1840291.92</v>
          </cell>
          <cell r="J1849">
            <v>-2069968.3</v>
          </cell>
          <cell r="K1849">
            <v>-2026402.35</v>
          </cell>
          <cell r="L1849">
            <v>-1916696.35</v>
          </cell>
          <cell r="M1849">
            <v>-2010713.86</v>
          </cell>
          <cell r="N1849">
            <v>-1951738.57</v>
          </cell>
        </row>
        <row r="1850">
          <cell r="A1850" t="str">
            <v>6030010</v>
          </cell>
          <cell r="B1850" t="str">
            <v>Empl Exp - Professional Dues. Subscriptions. Fees</v>
          </cell>
          <cell r="C1850">
            <v>180585.98</v>
          </cell>
          <cell r="D1850">
            <v>465192.92</v>
          </cell>
          <cell r="E1850">
            <v>112469.25</v>
          </cell>
          <cell r="F1850">
            <v>50043.47</v>
          </cell>
          <cell r="G1850">
            <v>109801.36</v>
          </cell>
          <cell r="H1850">
            <v>-27226.19</v>
          </cell>
          <cell r="I1850">
            <v>17953.7</v>
          </cell>
          <cell r="J1850">
            <v>54027.41</v>
          </cell>
          <cell r="K1850">
            <v>84435.41</v>
          </cell>
          <cell r="L1850">
            <v>62416.89</v>
          </cell>
          <cell r="M1850">
            <v>25832.15</v>
          </cell>
          <cell r="N1850">
            <v>-385368.99</v>
          </cell>
        </row>
        <row r="1851">
          <cell r="A1851" t="str">
            <v>6030020</v>
          </cell>
          <cell r="B1851" t="str">
            <v>Empl Exp - Social/Civic Dues</v>
          </cell>
          <cell r="C1851">
            <v>0</v>
          </cell>
          <cell r="D1851">
            <v>1669.34</v>
          </cell>
          <cell r="E1851">
            <v>1731.79</v>
          </cell>
          <cell r="F1851">
            <v>9395.1</v>
          </cell>
          <cell r="G1851">
            <v>2582.7600000000002</v>
          </cell>
          <cell r="H1851">
            <v>6620.63</v>
          </cell>
          <cell r="I1851">
            <v>773.33</v>
          </cell>
          <cell r="J1851">
            <v>3771.73</v>
          </cell>
          <cell r="K1851">
            <v>557.70000000000005</v>
          </cell>
          <cell r="L1851">
            <v>1733.08</v>
          </cell>
          <cell r="M1851">
            <v>1727.47</v>
          </cell>
          <cell r="N1851">
            <v>9714.83</v>
          </cell>
        </row>
        <row r="1852">
          <cell r="A1852" t="str">
            <v>6030030</v>
          </cell>
          <cell r="B1852" t="str">
            <v>Inactive Acc - Do Not Use - Empl Exp - Meals &amp; Ent 100% Ded</v>
          </cell>
          <cell r="C1852">
            <v>0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  <cell r="M1852">
            <v>0</v>
          </cell>
          <cell r="N1852">
            <v>0</v>
          </cell>
        </row>
        <row r="1853">
          <cell r="A1853" t="str">
            <v>6030040</v>
          </cell>
          <cell r="B1853" t="str">
            <v>Empl Exp - Meals &amp; Entertainment 50% Deductible</v>
          </cell>
          <cell r="C1853">
            <v>108288.21</v>
          </cell>
          <cell r="D1853">
            <v>136931.32</v>
          </cell>
          <cell r="E1853">
            <v>148140.88</v>
          </cell>
          <cell r="F1853">
            <v>176480.89</v>
          </cell>
          <cell r="G1853">
            <v>158226.15</v>
          </cell>
          <cell r="H1853">
            <v>158905.89000000001</v>
          </cell>
          <cell r="I1853">
            <v>146854.12</v>
          </cell>
          <cell r="J1853">
            <v>199247.42</v>
          </cell>
          <cell r="K1853">
            <v>188271.98</v>
          </cell>
          <cell r="L1853">
            <v>300671.5</v>
          </cell>
          <cell r="M1853">
            <v>203941.84</v>
          </cell>
          <cell r="N1853">
            <v>293130.17</v>
          </cell>
        </row>
        <row r="1854">
          <cell r="A1854" t="str">
            <v>6030050</v>
          </cell>
          <cell r="B1854" t="str">
            <v>Empl Exp - Mileage</v>
          </cell>
          <cell r="C1854">
            <v>14593.75</v>
          </cell>
          <cell r="D1854">
            <v>24212.66</v>
          </cell>
          <cell r="E1854">
            <v>28658.01</v>
          </cell>
          <cell r="F1854">
            <v>31718.51</v>
          </cell>
          <cell r="G1854">
            <v>31213.68</v>
          </cell>
          <cell r="H1854">
            <v>26454.560000000001</v>
          </cell>
          <cell r="I1854">
            <v>32868.33</v>
          </cell>
          <cell r="J1854">
            <v>25053.15</v>
          </cell>
          <cell r="K1854">
            <v>31698.79</v>
          </cell>
          <cell r="L1854">
            <v>34490.25</v>
          </cell>
          <cell r="M1854">
            <v>35418.25</v>
          </cell>
          <cell r="N1854">
            <v>45620.29</v>
          </cell>
        </row>
        <row r="1855">
          <cell r="A1855" t="str">
            <v>6030060</v>
          </cell>
          <cell r="B1855" t="str">
            <v>Empl Exp - Shoes and uniforms</v>
          </cell>
          <cell r="C1855">
            <v>12794.49</v>
          </cell>
          <cell r="D1855">
            <v>10629.96</v>
          </cell>
          <cell r="E1855">
            <v>60294.720000000001</v>
          </cell>
          <cell r="F1855">
            <v>24759.88</v>
          </cell>
          <cell r="G1855">
            <v>26310.28</v>
          </cell>
          <cell r="H1855">
            <v>34469.68</v>
          </cell>
          <cell r="I1855">
            <v>24298.73</v>
          </cell>
          <cell r="J1855">
            <v>28405.65</v>
          </cell>
          <cell r="K1855">
            <v>14611.81</v>
          </cell>
          <cell r="L1855">
            <v>57484.82</v>
          </cell>
          <cell r="M1855">
            <v>168591.91</v>
          </cell>
          <cell r="N1855">
            <v>44369.8</v>
          </cell>
        </row>
        <row r="1856">
          <cell r="A1856" t="str">
            <v>6030070</v>
          </cell>
          <cell r="B1856" t="str">
            <v>Empl Exp - Training</v>
          </cell>
          <cell r="C1856">
            <v>74952.63</v>
          </cell>
          <cell r="D1856">
            <v>54474.879999999997</v>
          </cell>
          <cell r="E1856">
            <v>52994</v>
          </cell>
          <cell r="F1856">
            <v>114384.05</v>
          </cell>
          <cell r="G1856">
            <v>67318.39</v>
          </cell>
          <cell r="H1856">
            <v>95974.37</v>
          </cell>
          <cell r="I1856">
            <v>65920.33</v>
          </cell>
          <cell r="J1856">
            <v>151047.98000000001</v>
          </cell>
          <cell r="K1856">
            <v>101662.98</v>
          </cell>
          <cell r="L1856">
            <v>52262.48</v>
          </cell>
          <cell r="M1856">
            <v>65529.23</v>
          </cell>
          <cell r="N1856">
            <v>79659.63</v>
          </cell>
        </row>
        <row r="1857">
          <cell r="A1857" t="str">
            <v>6030080</v>
          </cell>
          <cell r="B1857" t="str">
            <v>Empl Exp - Travel and Lodging</v>
          </cell>
          <cell r="C1857">
            <v>44763.9</v>
          </cell>
          <cell r="D1857">
            <v>132653.12</v>
          </cell>
          <cell r="E1857">
            <v>123649.01</v>
          </cell>
          <cell r="F1857">
            <v>99724.28</v>
          </cell>
          <cell r="G1857">
            <v>138734.81</v>
          </cell>
          <cell r="H1857">
            <v>182497.62</v>
          </cell>
          <cell r="I1857">
            <v>163220.12</v>
          </cell>
          <cell r="J1857">
            <v>164256.72</v>
          </cell>
          <cell r="K1857">
            <v>199714.86</v>
          </cell>
          <cell r="L1857">
            <v>1000516.51</v>
          </cell>
          <cell r="M1857">
            <v>195795.72</v>
          </cell>
          <cell r="N1857">
            <v>164034.41</v>
          </cell>
        </row>
        <row r="1858">
          <cell r="A1858" t="str">
            <v>6030090</v>
          </cell>
          <cell r="B1858" t="str">
            <v>Empl Exp - Relocation Expenses</v>
          </cell>
          <cell r="C1858">
            <v>0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  <cell r="M1858">
            <v>0</v>
          </cell>
          <cell r="N1858">
            <v>0</v>
          </cell>
        </row>
        <row r="1859">
          <cell r="A1859" t="str">
            <v>6030091</v>
          </cell>
          <cell r="B1859" t="str">
            <v>Empl Exp - Employee Appreciation and Gift Cards</v>
          </cell>
          <cell r="C1859">
            <v>18855.88</v>
          </cell>
          <cell r="D1859">
            <v>7368.05</v>
          </cell>
          <cell r="E1859">
            <v>5090.49</v>
          </cell>
          <cell r="F1859">
            <v>10940.55</v>
          </cell>
          <cell r="G1859">
            <v>16204.19</v>
          </cell>
          <cell r="H1859">
            <v>7362.98</v>
          </cell>
          <cell r="I1859">
            <v>5872.28</v>
          </cell>
          <cell r="J1859">
            <v>12703.7</v>
          </cell>
          <cell r="K1859">
            <v>5761.54</v>
          </cell>
          <cell r="L1859">
            <v>7536.2</v>
          </cell>
          <cell r="M1859">
            <v>21749.56</v>
          </cell>
          <cell r="N1859">
            <v>71363.28</v>
          </cell>
        </row>
        <row r="1860">
          <cell r="A1860" t="str">
            <v>6030800</v>
          </cell>
          <cell r="B1860" t="str">
            <v>Empl Exp - Miscellaneous Expense</v>
          </cell>
          <cell r="C1860">
            <v>82022.66</v>
          </cell>
          <cell r="D1860">
            <v>126812.42</v>
          </cell>
          <cell r="E1860">
            <v>67485.22</v>
          </cell>
          <cell r="F1860">
            <v>44538.79</v>
          </cell>
          <cell r="G1860">
            <v>81410.289999999994</v>
          </cell>
          <cell r="H1860">
            <v>70814</v>
          </cell>
          <cell r="I1860">
            <v>129639.98</v>
          </cell>
          <cell r="J1860">
            <v>90655.15</v>
          </cell>
          <cell r="K1860">
            <v>138338.25</v>
          </cell>
          <cell r="L1860">
            <v>143779.47</v>
          </cell>
          <cell r="M1860">
            <v>135108.5</v>
          </cell>
          <cell r="N1860">
            <v>216930.8</v>
          </cell>
        </row>
        <row r="1861">
          <cell r="A1861" t="str">
            <v>6038999</v>
          </cell>
          <cell r="B1861" t="str">
            <v>Employee Expense Reclass</v>
          </cell>
          <cell r="C1861">
            <v>0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470.19</v>
          </cell>
          <cell r="M1861">
            <v>0</v>
          </cell>
          <cell r="N1861">
            <v>1896.42</v>
          </cell>
        </row>
        <row r="1862">
          <cell r="A1862" t="str">
            <v>6039000</v>
          </cell>
          <cell r="B1862" t="str">
            <v>Employee Reimb Expense sent to Balance Sheet</v>
          </cell>
          <cell r="C1862">
            <v>-136324.26</v>
          </cell>
          <cell r="D1862">
            <v>-432540.2</v>
          </cell>
          <cell r="E1862">
            <v>-27236.37</v>
          </cell>
          <cell r="F1862">
            <v>-48631.25</v>
          </cell>
          <cell r="G1862">
            <v>-82961.67</v>
          </cell>
          <cell r="H1862">
            <v>-75637.11</v>
          </cell>
          <cell r="I1862">
            <v>-74084.3</v>
          </cell>
          <cell r="J1862">
            <v>-58424.68</v>
          </cell>
          <cell r="K1862">
            <v>-103780.72</v>
          </cell>
          <cell r="L1862">
            <v>-855374.35</v>
          </cell>
          <cell r="M1862">
            <v>-62073.13</v>
          </cell>
          <cell r="N1862">
            <v>316646.51</v>
          </cell>
        </row>
        <row r="1863">
          <cell r="A1863" t="str">
            <v>6100010</v>
          </cell>
          <cell r="B1863" t="str">
            <v>Advertising</v>
          </cell>
          <cell r="C1863">
            <v>528371.22</v>
          </cell>
          <cell r="D1863">
            <v>161032.56</v>
          </cell>
          <cell r="E1863">
            <v>403067.11</v>
          </cell>
          <cell r="F1863">
            <v>270510.13</v>
          </cell>
          <cell r="G1863">
            <v>343944.34</v>
          </cell>
          <cell r="H1863">
            <v>273551.26</v>
          </cell>
          <cell r="I1863">
            <v>183841.53</v>
          </cell>
          <cell r="J1863">
            <v>362017.62</v>
          </cell>
          <cell r="K1863">
            <v>291858.48</v>
          </cell>
          <cell r="L1863">
            <v>295342.90999999997</v>
          </cell>
          <cell r="M1863">
            <v>375904.11</v>
          </cell>
          <cell r="N1863">
            <v>232300.67</v>
          </cell>
        </row>
        <row r="1864">
          <cell r="A1864" t="str">
            <v>6100020</v>
          </cell>
          <cell r="B1864" t="str">
            <v>Analytical (Predictive Maint)</v>
          </cell>
          <cell r="C1864">
            <v>0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  <cell r="M1864">
            <v>0</v>
          </cell>
          <cell r="N1864">
            <v>0</v>
          </cell>
        </row>
        <row r="1865">
          <cell r="A1865" t="str">
            <v>6100030</v>
          </cell>
          <cell r="B1865" t="str">
            <v>Consultants - Audit</v>
          </cell>
          <cell r="C1865">
            <v>94189.8</v>
          </cell>
          <cell r="D1865">
            <v>-15000</v>
          </cell>
          <cell r="E1865">
            <v>0</v>
          </cell>
          <cell r="F1865">
            <v>0</v>
          </cell>
          <cell r="G1865">
            <v>5700</v>
          </cell>
          <cell r="H1865">
            <v>162500</v>
          </cell>
          <cell r="I1865">
            <v>0</v>
          </cell>
          <cell r="J1865">
            <v>153000</v>
          </cell>
          <cell r="K1865">
            <v>53000</v>
          </cell>
          <cell r="L1865">
            <v>100000</v>
          </cell>
          <cell r="M1865">
            <v>53000</v>
          </cell>
          <cell r="N1865">
            <v>100000</v>
          </cell>
        </row>
        <row r="1866">
          <cell r="A1866" t="str">
            <v>6100040</v>
          </cell>
          <cell r="B1866" t="str">
            <v>Consultants - Engineering</v>
          </cell>
          <cell r="C1866">
            <v>4486819.66</v>
          </cell>
          <cell r="D1866">
            <v>4179043.34</v>
          </cell>
          <cell r="E1866">
            <v>9096802.2300000004</v>
          </cell>
          <cell r="F1866">
            <v>2534013.63</v>
          </cell>
          <cell r="G1866">
            <v>5574852.8899999997</v>
          </cell>
          <cell r="H1866">
            <v>2594125.12</v>
          </cell>
          <cell r="I1866">
            <v>3849006.73</v>
          </cell>
          <cell r="J1866">
            <v>1990299.44</v>
          </cell>
          <cell r="K1866">
            <v>2629276.9</v>
          </cell>
          <cell r="L1866">
            <v>2470172.4</v>
          </cell>
          <cell r="M1866">
            <v>2396302.34</v>
          </cell>
          <cell r="N1866">
            <v>3722137.61</v>
          </cell>
        </row>
        <row r="1867">
          <cell r="A1867" t="str">
            <v>6100050</v>
          </cell>
          <cell r="B1867" t="str">
            <v>Consultants - Environmental</v>
          </cell>
          <cell r="C1867">
            <v>114553.02</v>
          </cell>
          <cell r="D1867">
            <v>191616.58</v>
          </cell>
          <cell r="E1867">
            <v>380234.17</v>
          </cell>
          <cell r="F1867">
            <v>49752.46</v>
          </cell>
          <cell r="G1867">
            <v>81965.69</v>
          </cell>
          <cell r="H1867">
            <v>97202.18</v>
          </cell>
          <cell r="I1867">
            <v>123808.46</v>
          </cell>
          <cell r="J1867">
            <v>79475.62</v>
          </cell>
          <cell r="K1867">
            <v>192294.41</v>
          </cell>
          <cell r="L1867">
            <v>108077.82</v>
          </cell>
          <cell r="M1867">
            <v>219893.64</v>
          </cell>
          <cell r="N1867">
            <v>206206.03</v>
          </cell>
        </row>
        <row r="1868">
          <cell r="A1868" t="str">
            <v>6100060</v>
          </cell>
          <cell r="B1868" t="str">
            <v>Consultants - Legal</v>
          </cell>
          <cell r="C1868">
            <v>16567</v>
          </cell>
          <cell r="D1868">
            <v>166471.35999999999</v>
          </cell>
          <cell r="E1868">
            <v>490884.43</v>
          </cell>
          <cell r="F1868">
            <v>124589.69</v>
          </cell>
          <cell r="G1868">
            <v>230337.75</v>
          </cell>
          <cell r="H1868">
            <v>45877.34</v>
          </cell>
          <cell r="I1868">
            <v>60825.07</v>
          </cell>
          <cell r="J1868">
            <v>163667.37</v>
          </cell>
          <cell r="K1868">
            <v>640516.76</v>
          </cell>
          <cell r="L1868">
            <v>184173.56</v>
          </cell>
          <cell r="M1868">
            <v>339198.88</v>
          </cell>
          <cell r="N1868">
            <v>486740.84</v>
          </cell>
        </row>
        <row r="1869">
          <cell r="A1869" t="str">
            <v>6100070</v>
          </cell>
          <cell r="B1869" t="str">
            <v>Consultants - Management</v>
          </cell>
          <cell r="C1869">
            <v>152871</v>
          </cell>
          <cell r="D1869">
            <v>134526.65</v>
          </cell>
          <cell r="E1869">
            <v>139974</v>
          </cell>
          <cell r="F1869">
            <v>375343.81</v>
          </cell>
          <cell r="G1869">
            <v>39810.5</v>
          </cell>
          <cell r="H1869">
            <v>173746.74</v>
          </cell>
          <cell r="I1869">
            <v>111457.67</v>
          </cell>
          <cell r="J1869">
            <v>245609.06</v>
          </cell>
          <cell r="K1869">
            <v>100005.18</v>
          </cell>
          <cell r="L1869">
            <v>324499.71000000002</v>
          </cell>
          <cell r="M1869">
            <v>83378.06</v>
          </cell>
          <cell r="N1869">
            <v>548156.48</v>
          </cell>
        </row>
        <row r="1870">
          <cell r="A1870" t="str">
            <v>6100080</v>
          </cell>
          <cell r="B1870" t="str">
            <v>Consultants - Other</v>
          </cell>
          <cell r="C1870">
            <v>-8605164.4700000007</v>
          </cell>
          <cell r="D1870">
            <v>11686408.9</v>
          </cell>
          <cell r="E1870">
            <v>3401328.99</v>
          </cell>
          <cell r="F1870">
            <v>3164259.83</v>
          </cell>
          <cell r="G1870">
            <v>2778274.68</v>
          </cell>
          <cell r="H1870">
            <v>3780135.65</v>
          </cell>
          <cell r="I1870">
            <v>2872686.21</v>
          </cell>
          <cell r="J1870">
            <v>2465288.06</v>
          </cell>
          <cell r="K1870">
            <v>2315895.0499999998</v>
          </cell>
          <cell r="L1870">
            <v>3555520.56</v>
          </cell>
          <cell r="M1870">
            <v>4024792.17</v>
          </cell>
          <cell r="N1870">
            <v>12221540.77</v>
          </cell>
        </row>
        <row r="1871">
          <cell r="A1871" t="str">
            <v>6100090</v>
          </cell>
          <cell r="B1871" t="str">
            <v>Consultants - Taxes</v>
          </cell>
          <cell r="C1871">
            <v>-3996.87</v>
          </cell>
          <cell r="D1871">
            <v>6143.75</v>
          </cell>
          <cell r="E1871">
            <v>46578.59</v>
          </cell>
          <cell r="F1871">
            <v>31500</v>
          </cell>
          <cell r="G1871">
            <v>16916.669999999998</v>
          </cell>
          <cell r="H1871">
            <v>52681.25</v>
          </cell>
          <cell r="I1871">
            <v>631.25</v>
          </cell>
          <cell r="J1871">
            <v>82504.47</v>
          </cell>
          <cell r="K1871">
            <v>41543.75</v>
          </cell>
          <cell r="L1871">
            <v>191212.79</v>
          </cell>
          <cell r="M1871">
            <v>21100</v>
          </cell>
          <cell r="N1871">
            <v>112120.63</v>
          </cell>
        </row>
        <row r="1872">
          <cell r="A1872" t="str">
            <v>6100100</v>
          </cell>
          <cell r="B1872" t="str">
            <v>Subcontracted Services</v>
          </cell>
          <cell r="C1872">
            <v>54609163.729999997</v>
          </cell>
          <cell r="D1872">
            <v>30875570.859999999</v>
          </cell>
          <cell r="E1872">
            <v>68040565.75</v>
          </cell>
          <cell r="F1872">
            <v>66147047.969999999</v>
          </cell>
          <cell r="G1872">
            <v>75927875.959999993</v>
          </cell>
          <cell r="H1872">
            <v>72117032.439999998</v>
          </cell>
          <cell r="I1872">
            <v>89012022.700000003</v>
          </cell>
          <cell r="J1872">
            <v>125133539.28</v>
          </cell>
          <cell r="K1872">
            <v>57440797.450000003</v>
          </cell>
          <cell r="L1872">
            <v>58041749.530000001</v>
          </cell>
          <cell r="M1872">
            <v>86788329.840000004</v>
          </cell>
          <cell r="N1872">
            <v>170317300.37</v>
          </cell>
        </row>
        <row r="1873">
          <cell r="A1873" t="str">
            <v>6100110</v>
          </cell>
          <cell r="B1873" t="str">
            <v>Instrument Service/Repair</v>
          </cell>
          <cell r="C1873">
            <v>0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  <cell r="M1873">
            <v>0</v>
          </cell>
          <cell r="N1873">
            <v>7613.9</v>
          </cell>
        </row>
        <row r="1874">
          <cell r="A1874" t="str">
            <v>6100120</v>
          </cell>
          <cell r="B1874" t="str">
            <v>Tools Service/Repair</v>
          </cell>
          <cell r="C1874">
            <v>5009</v>
          </cell>
          <cell r="D1874">
            <v>850.12</v>
          </cell>
          <cell r="E1874">
            <v>3345.95</v>
          </cell>
          <cell r="F1874">
            <v>4244.97</v>
          </cell>
          <cell r="G1874">
            <v>1994.79</v>
          </cell>
          <cell r="H1874">
            <v>49102.85</v>
          </cell>
          <cell r="I1874">
            <v>13055.31</v>
          </cell>
          <cell r="J1874">
            <v>83.47</v>
          </cell>
          <cell r="K1874">
            <v>83451.94</v>
          </cell>
          <cell r="L1874">
            <v>2761.52</v>
          </cell>
          <cell r="M1874">
            <v>1244.71</v>
          </cell>
          <cell r="N1874">
            <v>33524.019999999997</v>
          </cell>
        </row>
        <row r="1875">
          <cell r="A1875" t="str">
            <v>6100130</v>
          </cell>
          <cell r="B1875" t="str">
            <v>EHS Monitoring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</row>
        <row r="1876">
          <cell r="A1876" t="str">
            <v>6100140</v>
          </cell>
          <cell r="B1876" t="str">
            <v>Line Clearance</v>
          </cell>
          <cell r="C1876">
            <v>1822934.99</v>
          </cell>
          <cell r="D1876">
            <v>2857597.93</v>
          </cell>
          <cell r="E1876">
            <v>3326698.45</v>
          </cell>
          <cell r="F1876">
            <v>2447943.02</v>
          </cell>
          <cell r="G1876">
            <v>2952315.47</v>
          </cell>
          <cell r="H1876">
            <v>2471102.2599999998</v>
          </cell>
          <cell r="I1876">
            <v>3899678.18</v>
          </cell>
          <cell r="J1876">
            <v>2451281.37</v>
          </cell>
          <cell r="K1876">
            <v>2450696.85</v>
          </cell>
          <cell r="L1876">
            <v>3347014.45</v>
          </cell>
          <cell r="M1876">
            <v>3229595.83</v>
          </cell>
          <cell r="N1876">
            <v>3339231.54</v>
          </cell>
        </row>
        <row r="1877">
          <cell r="A1877" t="str">
            <v>6100150</v>
          </cell>
          <cell r="B1877" t="str">
            <v>Printing</v>
          </cell>
          <cell r="C1877">
            <v>-2260.77</v>
          </cell>
          <cell r="D1877">
            <v>3101.29</v>
          </cell>
          <cell r="E1877">
            <v>7843.87</v>
          </cell>
          <cell r="F1877">
            <v>2038.98</v>
          </cell>
          <cell r="G1877">
            <v>-11782.2</v>
          </cell>
          <cell r="H1877">
            <v>8900.6299999999992</v>
          </cell>
          <cell r="I1877">
            <v>5576.58</v>
          </cell>
          <cell r="J1877">
            <v>358.71</v>
          </cell>
          <cell r="K1877">
            <v>2513.6799999999998</v>
          </cell>
          <cell r="L1877">
            <v>47897.13</v>
          </cell>
          <cell r="M1877">
            <v>2559.77</v>
          </cell>
          <cell r="N1877">
            <v>38.380000000000003</v>
          </cell>
        </row>
        <row r="1878">
          <cell r="A1878" t="str">
            <v>6100160</v>
          </cell>
          <cell r="B1878" t="str">
            <v>Security Services</v>
          </cell>
          <cell r="C1878">
            <v>338993.55</v>
          </cell>
          <cell r="D1878">
            <v>526246.69999999995</v>
          </cell>
          <cell r="E1878">
            <v>376706.12</v>
          </cell>
          <cell r="F1878">
            <v>456449.01</v>
          </cell>
          <cell r="G1878">
            <v>300217.09999999998</v>
          </cell>
          <cell r="H1878">
            <v>244983.73</v>
          </cell>
          <cell r="I1878">
            <v>419876.16</v>
          </cell>
          <cell r="J1878">
            <v>450325.15</v>
          </cell>
          <cell r="K1878">
            <v>374578.79</v>
          </cell>
          <cell r="L1878">
            <v>-574289.15</v>
          </cell>
          <cell r="M1878">
            <v>1018621.64</v>
          </cell>
          <cell r="N1878">
            <v>1893909.58</v>
          </cell>
        </row>
        <row r="1879">
          <cell r="A1879" t="str">
            <v>6100170</v>
          </cell>
          <cell r="B1879" t="str">
            <v>Service/Maintenance-Computers &amp; Communication</v>
          </cell>
          <cell r="C1879">
            <v>1860.02</v>
          </cell>
          <cell r="D1879">
            <v>16439.71</v>
          </cell>
          <cell r="E1879">
            <v>525.51</v>
          </cell>
          <cell r="F1879">
            <v>525.51</v>
          </cell>
          <cell r="G1879">
            <v>15171.79</v>
          </cell>
          <cell r="H1879">
            <v>13206.98</v>
          </cell>
          <cell r="I1879">
            <v>17298.64</v>
          </cell>
          <cell r="J1879">
            <v>13354.39</v>
          </cell>
          <cell r="K1879">
            <v>39200.410000000003</v>
          </cell>
          <cell r="L1879">
            <v>29871.87</v>
          </cell>
          <cell r="M1879">
            <v>6714.63</v>
          </cell>
          <cell r="N1879">
            <v>13672.05</v>
          </cell>
        </row>
        <row r="1880">
          <cell r="A1880" t="str">
            <v>6100180</v>
          </cell>
          <cell r="B1880" t="str">
            <v>Site Testing Services</v>
          </cell>
          <cell r="C1880">
            <v>30603.57</v>
          </cell>
          <cell r="D1880">
            <v>655089.29</v>
          </cell>
          <cell r="E1880">
            <v>28237.599999999999</v>
          </cell>
          <cell r="F1880">
            <v>8808.1</v>
          </cell>
          <cell r="G1880">
            <v>70836.39</v>
          </cell>
          <cell r="H1880">
            <v>9471.09</v>
          </cell>
          <cell r="I1880">
            <v>22473.22</v>
          </cell>
          <cell r="J1880">
            <v>15921.01</v>
          </cell>
          <cell r="K1880">
            <v>22461.69</v>
          </cell>
          <cell r="L1880">
            <v>7155.35</v>
          </cell>
          <cell r="M1880">
            <v>11509.54</v>
          </cell>
          <cell r="N1880">
            <v>12195.9</v>
          </cell>
        </row>
        <row r="1881">
          <cell r="A1881" t="str">
            <v>6100190</v>
          </cell>
          <cell r="B1881" t="str">
            <v>Software Maintenance</v>
          </cell>
          <cell r="C1881">
            <v>2836650.06</v>
          </cell>
          <cell r="D1881">
            <v>623115.71</v>
          </cell>
          <cell r="E1881">
            <v>3580226.26</v>
          </cell>
          <cell r="F1881">
            <v>2240992.96</v>
          </cell>
          <cell r="G1881">
            <v>2553829.56</v>
          </cell>
          <cell r="H1881">
            <v>951916.86</v>
          </cell>
          <cell r="I1881">
            <v>1601041</v>
          </cell>
          <cell r="J1881">
            <v>7022359.4500000002</v>
          </cell>
          <cell r="K1881">
            <v>-968.28</v>
          </cell>
          <cell r="L1881">
            <v>3239193.92</v>
          </cell>
          <cell r="M1881">
            <v>521195.44</v>
          </cell>
          <cell r="N1881">
            <v>3492274.17</v>
          </cell>
        </row>
        <row r="1882">
          <cell r="A1882" t="str">
            <v>6100200</v>
          </cell>
          <cell r="B1882" t="str">
            <v>Trust Fee</v>
          </cell>
          <cell r="C1882">
            <v>0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  <cell r="H1882">
            <v>16000</v>
          </cell>
          <cell r="I1882">
            <v>0</v>
          </cell>
          <cell r="J1882">
            <v>0</v>
          </cell>
          <cell r="K1882">
            <v>0</v>
          </cell>
          <cell r="L1882">
            <v>20200</v>
          </cell>
          <cell r="M1882">
            <v>9147.02</v>
          </cell>
          <cell r="N1882">
            <v>0</v>
          </cell>
        </row>
        <row r="1883">
          <cell r="A1883" t="str">
            <v>6108999</v>
          </cell>
          <cell r="B1883" t="str">
            <v>Outside Services Expense Reclass</v>
          </cell>
          <cell r="C1883">
            <v>0</v>
          </cell>
          <cell r="D1883">
            <v>-123660.45</v>
          </cell>
          <cell r="E1883">
            <v>0.16</v>
          </cell>
          <cell r="F1883">
            <v>-107563.36</v>
          </cell>
          <cell r="G1883">
            <v>-28215</v>
          </cell>
          <cell r="H1883">
            <v>-104029.97</v>
          </cell>
          <cell r="I1883">
            <v>89450.03</v>
          </cell>
          <cell r="J1883">
            <v>-480224.28</v>
          </cell>
          <cell r="K1883">
            <v>-360100</v>
          </cell>
          <cell r="L1883">
            <v>-886193.42</v>
          </cell>
          <cell r="M1883">
            <v>21221.439999999999</v>
          </cell>
          <cell r="N1883">
            <v>-198440.77</v>
          </cell>
        </row>
        <row r="1884">
          <cell r="A1884" t="str">
            <v>6109000</v>
          </cell>
          <cell r="B1884" t="str">
            <v>Outside Services Expense sent to Balance Sheet</v>
          </cell>
          <cell r="C1884">
            <v>-45984399.57</v>
          </cell>
          <cell r="D1884">
            <v>-40435308.520000003</v>
          </cell>
          <cell r="E1884">
            <v>-76689368.359999999</v>
          </cell>
          <cell r="F1884">
            <v>-64033198.509999998</v>
          </cell>
          <cell r="G1884">
            <v>-77860999.450000003</v>
          </cell>
          <cell r="H1884">
            <v>-69796230.790000007</v>
          </cell>
          <cell r="I1884">
            <v>-87257334.549999997</v>
          </cell>
          <cell r="J1884">
            <v>-125581673.73</v>
          </cell>
          <cell r="K1884">
            <v>-52428065.659999996</v>
          </cell>
          <cell r="L1884">
            <v>-54962246.100000001</v>
          </cell>
          <cell r="M1884">
            <v>-84036356.290000007</v>
          </cell>
          <cell r="N1884">
            <v>-181741056.15000001</v>
          </cell>
        </row>
        <row r="1885">
          <cell r="A1885" t="str">
            <v>6200010</v>
          </cell>
          <cell r="B1885" t="str">
            <v>Fuel Expense - Coal Recoverable</v>
          </cell>
          <cell r="C1885">
            <v>1506126.7</v>
          </cell>
          <cell r="D1885">
            <v>1597333.3</v>
          </cell>
          <cell r="E1885">
            <v>6841588.2699999996</v>
          </cell>
          <cell r="F1885">
            <v>1539012.42</v>
          </cell>
          <cell r="G1885">
            <v>-9795.4500000000007</v>
          </cell>
          <cell r="H1885">
            <v>92061.63</v>
          </cell>
          <cell r="I1885">
            <v>1297696.78</v>
          </cell>
          <cell r="J1885">
            <v>3239759.61</v>
          </cell>
          <cell r="K1885">
            <v>3101748.24</v>
          </cell>
          <cell r="L1885">
            <v>5652751.6600000001</v>
          </cell>
          <cell r="M1885">
            <v>5231939.22</v>
          </cell>
          <cell r="N1885">
            <v>6317385.8300000001</v>
          </cell>
        </row>
        <row r="1886">
          <cell r="A1886" t="str">
            <v>6200011</v>
          </cell>
          <cell r="B1886" t="str">
            <v>Fuel Expense - Non-recoverable</v>
          </cell>
          <cell r="C1886">
            <v>0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  <cell r="M1886">
            <v>0</v>
          </cell>
          <cell r="N1886">
            <v>0</v>
          </cell>
        </row>
        <row r="1887">
          <cell r="A1887" t="str">
            <v>6200015</v>
          </cell>
          <cell r="B1887" t="str">
            <v>Fuel additive</v>
          </cell>
          <cell r="C1887">
            <v>0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  <cell r="M1887">
            <v>0</v>
          </cell>
          <cell r="N1887">
            <v>0</v>
          </cell>
        </row>
        <row r="1888">
          <cell r="A1888" t="str">
            <v>6200020</v>
          </cell>
          <cell r="B1888" t="str">
            <v>Fuel Expense - Coal Warehousing &amp; Custody Fee</v>
          </cell>
          <cell r="C1888">
            <v>0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  <cell r="M1888">
            <v>0</v>
          </cell>
          <cell r="N1888">
            <v>0</v>
          </cell>
        </row>
        <row r="1889">
          <cell r="A1889" t="str">
            <v>6200030</v>
          </cell>
          <cell r="B1889" t="str">
            <v>Fuel Expense - Natural Gas</v>
          </cell>
          <cell r="C1889">
            <v>56269554.159999996</v>
          </cell>
          <cell r="D1889">
            <v>39163219.649999999</v>
          </cell>
          <cell r="E1889">
            <v>34754014.75</v>
          </cell>
          <cell r="F1889">
            <v>34283579.530000001</v>
          </cell>
          <cell r="G1889">
            <v>40526758.460000001</v>
          </cell>
          <cell r="H1889">
            <v>42664227.950000003</v>
          </cell>
          <cell r="I1889">
            <v>55148123.740000002</v>
          </cell>
          <cell r="J1889">
            <v>52995024.659999996</v>
          </cell>
          <cell r="K1889">
            <v>41763760.979999997</v>
          </cell>
          <cell r="L1889">
            <v>40188428.909999996</v>
          </cell>
          <cell r="M1889">
            <v>36009049.609999999</v>
          </cell>
          <cell r="N1889">
            <v>35501787.880000003</v>
          </cell>
        </row>
        <row r="1890">
          <cell r="A1890" t="str">
            <v>6200040</v>
          </cell>
          <cell r="B1890" t="str">
            <v>Fuel Expense - Oil burned for generation</v>
          </cell>
          <cell r="C1890">
            <v>53790.9</v>
          </cell>
          <cell r="D1890">
            <v>30731.91</v>
          </cell>
          <cell r="E1890">
            <v>70407.839999999997</v>
          </cell>
          <cell r="F1890">
            <v>85619.6</v>
          </cell>
          <cell r="G1890">
            <v>59782.76</v>
          </cell>
          <cell r="H1890">
            <v>67059.149999999994</v>
          </cell>
          <cell r="I1890">
            <v>57013.1</v>
          </cell>
          <cell r="J1890">
            <v>66445.66</v>
          </cell>
          <cell r="K1890">
            <v>45017.66</v>
          </cell>
          <cell r="L1890">
            <v>85834.45</v>
          </cell>
          <cell r="M1890">
            <v>140693.85999999999</v>
          </cell>
          <cell r="N1890">
            <v>88584.15</v>
          </cell>
        </row>
        <row r="1891">
          <cell r="A1891" t="str">
            <v>6200050</v>
          </cell>
          <cell r="B1891" t="str">
            <v>Fuel Expense - Propane</v>
          </cell>
          <cell r="C1891">
            <v>0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  <cell r="M1891">
            <v>0</v>
          </cell>
          <cell r="N1891">
            <v>0</v>
          </cell>
        </row>
        <row r="1892">
          <cell r="A1892" t="str">
            <v>6200060</v>
          </cell>
          <cell r="B1892" t="str">
            <v>Fuel Expense - SO2 credits. Nox</v>
          </cell>
          <cell r="C1892">
            <v>-4.4000000000000004</v>
          </cell>
          <cell r="D1892">
            <v>0</v>
          </cell>
          <cell r="E1892">
            <v>0</v>
          </cell>
          <cell r="F1892">
            <v>-5.83</v>
          </cell>
          <cell r="G1892">
            <v>0</v>
          </cell>
          <cell r="H1892">
            <v>0</v>
          </cell>
          <cell r="I1892">
            <v>-1.37</v>
          </cell>
          <cell r="J1892">
            <v>0</v>
          </cell>
          <cell r="K1892">
            <v>0</v>
          </cell>
          <cell r="L1892">
            <v>-4.8</v>
          </cell>
          <cell r="M1892">
            <v>0</v>
          </cell>
          <cell r="N1892">
            <v>0</v>
          </cell>
        </row>
        <row r="1893">
          <cell r="A1893" t="str">
            <v>6200070</v>
          </cell>
          <cell r="B1893" t="str">
            <v>Fuel Expense - Transportation</v>
          </cell>
          <cell r="C1893">
            <v>0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  <cell r="M1893">
            <v>0</v>
          </cell>
          <cell r="N1893">
            <v>0</v>
          </cell>
        </row>
        <row r="1894">
          <cell r="A1894" t="str">
            <v>6200080</v>
          </cell>
          <cell r="B1894" t="str">
            <v>Fuel Renew Energy CRs</v>
          </cell>
          <cell r="C1894">
            <v>0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  <cell r="M1894">
            <v>48100.41</v>
          </cell>
          <cell r="N1894">
            <v>0</v>
          </cell>
        </row>
        <row r="1895">
          <cell r="A1895" t="str">
            <v>6200700</v>
          </cell>
          <cell r="B1895" t="str">
            <v>Fuel Expense - Intercompany</v>
          </cell>
          <cell r="C1895">
            <v>0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  <cell r="M1895">
            <v>0</v>
          </cell>
          <cell r="N1895">
            <v>0</v>
          </cell>
        </row>
        <row r="1896">
          <cell r="A1896" t="str">
            <v>6209000</v>
          </cell>
          <cell r="B1896" t="str">
            <v>Fuel Expense sent to Balance Sheet</v>
          </cell>
          <cell r="C1896">
            <v>0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</row>
        <row r="1897">
          <cell r="A1897" t="str">
            <v>6250100</v>
          </cell>
          <cell r="B1897" t="str">
            <v>Purchased Power</v>
          </cell>
          <cell r="C1897">
            <v>2489910.41</v>
          </cell>
          <cell r="D1897">
            <v>2765893.8</v>
          </cell>
          <cell r="E1897">
            <v>4009525.67</v>
          </cell>
          <cell r="F1897">
            <v>11199479.76</v>
          </cell>
          <cell r="G1897">
            <v>8733450.5099999998</v>
          </cell>
          <cell r="H1897">
            <v>4928107.9000000004</v>
          </cell>
          <cell r="I1897">
            <v>7064061.2000000002</v>
          </cell>
          <cell r="J1897">
            <v>7736922.2300000004</v>
          </cell>
          <cell r="K1897">
            <v>16248431.810000001</v>
          </cell>
          <cell r="L1897">
            <v>6423163.1799999997</v>
          </cell>
          <cell r="M1897">
            <v>3968945.4</v>
          </cell>
          <cell r="N1897">
            <v>2207516.41</v>
          </cell>
        </row>
        <row r="1898">
          <cell r="A1898" t="str">
            <v>6250110</v>
          </cell>
          <cell r="B1898" t="str">
            <v>Non-recoverable Purchase Power</v>
          </cell>
          <cell r="C1898">
            <v>0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  <cell r="M1898">
            <v>0</v>
          </cell>
          <cell r="N1898">
            <v>0</v>
          </cell>
        </row>
        <row r="1899">
          <cell r="A1899" t="str">
            <v>6250120</v>
          </cell>
          <cell r="B1899" t="str">
            <v>Non-recoverable Purchase Power</v>
          </cell>
          <cell r="C1899">
            <v>0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  <cell r="M1899">
            <v>0</v>
          </cell>
          <cell r="N1899">
            <v>0</v>
          </cell>
        </row>
        <row r="1900">
          <cell r="A1900" t="str">
            <v>6259000</v>
          </cell>
          <cell r="B1900" t="str">
            <v>Purchased Power Expense sent to Balance Sheet</v>
          </cell>
          <cell r="C1900">
            <v>0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  <cell r="M1900">
            <v>0</v>
          </cell>
          <cell r="N1900">
            <v>0</v>
          </cell>
        </row>
        <row r="1901">
          <cell r="A1901" t="str">
            <v>6300010</v>
          </cell>
          <cell r="B1901" t="str">
            <v>Cost of Natural Gas Netted</v>
          </cell>
          <cell r="C1901">
            <v>0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  <cell r="M1901">
            <v>0</v>
          </cell>
          <cell r="N1901">
            <v>0</v>
          </cell>
        </row>
        <row r="1902">
          <cell r="A1902" t="str">
            <v>6300100</v>
          </cell>
          <cell r="B1902" t="str">
            <v>Cost of Natural Gas Sold</v>
          </cell>
          <cell r="C1902">
            <v>0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  <cell r="M1902">
            <v>0</v>
          </cell>
          <cell r="N1902">
            <v>0</v>
          </cell>
        </row>
        <row r="1903">
          <cell r="A1903" t="str">
            <v>6300110</v>
          </cell>
          <cell r="B1903" t="str">
            <v>Cost of Exchange Gas Sold</v>
          </cell>
          <cell r="C1903">
            <v>0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  <cell r="M1903">
            <v>0</v>
          </cell>
          <cell r="N1903">
            <v>0</v>
          </cell>
        </row>
        <row r="1904">
          <cell r="A1904" t="str">
            <v>6300700</v>
          </cell>
          <cell r="B1904" t="str">
            <v>Cost of Natural Gas Sold - Intercompany</v>
          </cell>
          <cell r="C1904">
            <v>0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  <cell r="M1904">
            <v>0</v>
          </cell>
          <cell r="N1904">
            <v>0</v>
          </cell>
        </row>
        <row r="1905">
          <cell r="A1905" t="str">
            <v>6309000</v>
          </cell>
          <cell r="B1905" t="str">
            <v>Cost of Natural Gas Sold sent to Balance Sheet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  <cell r="M1905">
            <v>0</v>
          </cell>
          <cell r="N1905">
            <v>0</v>
          </cell>
        </row>
        <row r="1906">
          <cell r="A1906" t="str">
            <v>6350100</v>
          </cell>
          <cell r="B1906" t="str">
            <v>Cost of Goods Sold - TPI Program Costs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  <cell r="M1906">
            <v>0</v>
          </cell>
          <cell r="N1906">
            <v>0</v>
          </cell>
        </row>
        <row r="1907">
          <cell r="A1907" t="str">
            <v>6359000</v>
          </cell>
          <cell r="B1907" t="str">
            <v>Cost of Goods Sold sent to Balance Sheet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  <cell r="M1907">
            <v>0</v>
          </cell>
          <cell r="N1907">
            <v>0</v>
          </cell>
        </row>
        <row r="1908">
          <cell r="A1908" t="str">
            <v>6400010</v>
          </cell>
          <cell r="B1908" t="str">
            <v>Mat &amp; Supp - Furniture &amp; Computer/Office Equipment</v>
          </cell>
          <cell r="C1908">
            <v>2030878.52</v>
          </cell>
          <cell r="D1908">
            <v>299172.62</v>
          </cell>
          <cell r="E1908">
            <v>544213.99</v>
          </cell>
          <cell r="F1908">
            <v>297863.18</v>
          </cell>
          <cell r="G1908">
            <v>900429.36</v>
          </cell>
          <cell r="H1908">
            <v>2632953.63</v>
          </cell>
          <cell r="I1908">
            <v>72898.539999999994</v>
          </cell>
          <cell r="J1908">
            <v>943684.6</v>
          </cell>
          <cell r="K1908">
            <v>1204392.17</v>
          </cell>
          <cell r="L1908">
            <v>433415.97</v>
          </cell>
          <cell r="M1908">
            <v>1617710.76</v>
          </cell>
          <cell r="N1908">
            <v>8633632.25</v>
          </cell>
        </row>
        <row r="1909">
          <cell r="A1909" t="str">
            <v>6400020</v>
          </cell>
          <cell r="B1909" t="str">
            <v>Mat &amp; Supp - General and Office Supplies</v>
          </cell>
          <cell r="C1909">
            <v>79359.12</v>
          </cell>
          <cell r="D1909">
            <v>79754.850000000006</v>
          </cell>
          <cell r="E1909">
            <v>102196.84</v>
          </cell>
          <cell r="F1909">
            <v>94703.79</v>
          </cell>
          <cell r="G1909">
            <v>99861.6</v>
          </cell>
          <cell r="H1909">
            <v>87704.38</v>
          </cell>
          <cell r="I1909">
            <v>84908.23</v>
          </cell>
          <cell r="J1909">
            <v>94806.04</v>
          </cell>
          <cell r="K1909">
            <v>81124.84</v>
          </cell>
          <cell r="L1909">
            <v>91597.6</v>
          </cell>
          <cell r="M1909">
            <v>82707.460000000006</v>
          </cell>
          <cell r="N1909">
            <v>112728.14</v>
          </cell>
        </row>
        <row r="1910">
          <cell r="A1910" t="str">
            <v>6400030</v>
          </cell>
          <cell r="B1910" t="str">
            <v>Mat &amp; Supp - Chemicals</v>
          </cell>
          <cell r="C1910">
            <v>580186.42000000004</v>
          </cell>
          <cell r="D1910">
            <v>579340.93000000005</v>
          </cell>
          <cell r="E1910">
            <v>688789.42</v>
          </cell>
          <cell r="F1910">
            <v>888419.27</v>
          </cell>
          <cell r="G1910">
            <v>176796.14</v>
          </cell>
          <cell r="H1910">
            <v>549858.68000000005</v>
          </cell>
          <cell r="I1910">
            <v>301408.7</v>
          </cell>
          <cell r="J1910">
            <v>370277.98</v>
          </cell>
          <cell r="K1910">
            <v>837873.43</v>
          </cell>
          <cell r="L1910">
            <v>810962.96</v>
          </cell>
          <cell r="M1910">
            <v>650645.17000000004</v>
          </cell>
          <cell r="N1910">
            <v>453428.69</v>
          </cell>
        </row>
        <row r="1911">
          <cell r="A1911" t="str">
            <v>6400040</v>
          </cell>
          <cell r="B1911" t="str">
            <v>Mat &amp; Supp - Laboratory materials and supplies</v>
          </cell>
          <cell r="C1911">
            <v>34806.54</v>
          </cell>
          <cell r="D1911">
            <v>30207.45</v>
          </cell>
          <cell r="E1911">
            <v>27626.73</v>
          </cell>
          <cell r="F1911">
            <v>6203.08</v>
          </cell>
          <cell r="G1911">
            <v>62762.59</v>
          </cell>
          <cell r="H1911">
            <v>25317.11</v>
          </cell>
          <cell r="I1911">
            <v>17769.900000000001</v>
          </cell>
          <cell r="J1911">
            <v>16682.78</v>
          </cell>
          <cell r="K1911">
            <v>7158.92</v>
          </cell>
          <cell r="L1911">
            <v>9955.74</v>
          </cell>
          <cell r="M1911">
            <v>11169.42</v>
          </cell>
          <cell r="N1911">
            <v>16016.42</v>
          </cell>
        </row>
        <row r="1912">
          <cell r="A1912" t="str">
            <v>6400050</v>
          </cell>
          <cell r="B1912" t="str">
            <v>Mat &amp; Supp - Lubricants</v>
          </cell>
          <cell r="C1912">
            <v>36427.379999999997</v>
          </cell>
          <cell r="D1912">
            <v>7434.12</v>
          </cell>
          <cell r="E1912">
            <v>25356.36</v>
          </cell>
          <cell r="F1912">
            <v>10894.67</v>
          </cell>
          <cell r="G1912">
            <v>4872.41</v>
          </cell>
          <cell r="H1912">
            <v>32844.74</v>
          </cell>
          <cell r="I1912">
            <v>9899.43</v>
          </cell>
          <cell r="J1912">
            <v>1247.9000000000001</v>
          </cell>
          <cell r="K1912">
            <v>69233.070000000007</v>
          </cell>
          <cell r="L1912">
            <v>13017.52</v>
          </cell>
          <cell r="M1912">
            <v>36354.04</v>
          </cell>
          <cell r="N1912">
            <v>21805.48</v>
          </cell>
        </row>
        <row r="1913">
          <cell r="A1913" t="str">
            <v>6400060</v>
          </cell>
          <cell r="B1913" t="str">
            <v>Mat &amp; Supp - Operations Consumables</v>
          </cell>
          <cell r="C1913">
            <v>38389.67</v>
          </cell>
          <cell r="D1913">
            <v>15723.24</v>
          </cell>
          <cell r="E1913">
            <v>38164.71</v>
          </cell>
          <cell r="F1913">
            <v>33038.04</v>
          </cell>
          <cell r="G1913">
            <v>25690.78</v>
          </cell>
          <cell r="H1913">
            <v>30924.35</v>
          </cell>
          <cell r="I1913">
            <v>32336.68</v>
          </cell>
          <cell r="J1913">
            <v>33262.21</v>
          </cell>
          <cell r="K1913">
            <v>29021.119999999999</v>
          </cell>
          <cell r="L1913">
            <v>39329.4</v>
          </cell>
          <cell r="M1913">
            <v>35327.279999999999</v>
          </cell>
          <cell r="N1913">
            <v>9410.81</v>
          </cell>
        </row>
        <row r="1914">
          <cell r="A1914" t="str">
            <v>6400070</v>
          </cell>
          <cell r="B1914" t="str">
            <v>Mat &amp; Supp - Safety/First Aid Supplies &amp; Equipment</v>
          </cell>
          <cell r="C1914">
            <v>40989.39</v>
          </cell>
          <cell r="D1914">
            <v>8356.0400000000009</v>
          </cell>
          <cell r="E1914">
            <v>10562.27</v>
          </cell>
          <cell r="F1914">
            <v>9045.4500000000007</v>
          </cell>
          <cell r="G1914">
            <v>3153.57</v>
          </cell>
          <cell r="H1914">
            <v>5619.62</v>
          </cell>
          <cell r="I1914">
            <v>4437.83</v>
          </cell>
          <cell r="J1914">
            <v>12130.79</v>
          </cell>
          <cell r="K1914">
            <v>21924.09</v>
          </cell>
          <cell r="L1914">
            <v>6496.13</v>
          </cell>
          <cell r="M1914">
            <v>4435.24</v>
          </cell>
          <cell r="N1914">
            <v>28426.13</v>
          </cell>
        </row>
        <row r="1915">
          <cell r="A1915" t="str">
            <v>6400080</v>
          </cell>
          <cell r="B1915" t="str">
            <v>Mat &amp; Supp - Vehicle Fuel</v>
          </cell>
          <cell r="C1915">
            <v>311051.84999999998</v>
          </cell>
          <cell r="D1915">
            <v>177617.99</v>
          </cell>
          <cell r="E1915">
            <v>409872.26</v>
          </cell>
          <cell r="F1915">
            <v>312108.52</v>
          </cell>
          <cell r="G1915">
            <v>276895.06</v>
          </cell>
          <cell r="H1915">
            <v>309014.74</v>
          </cell>
          <cell r="I1915">
            <v>212785.86</v>
          </cell>
          <cell r="J1915">
            <v>661739.64</v>
          </cell>
          <cell r="K1915">
            <v>586220.55000000005</v>
          </cell>
          <cell r="L1915">
            <v>305590.33</v>
          </cell>
          <cell r="M1915">
            <v>439473.13</v>
          </cell>
          <cell r="N1915">
            <v>51668.02</v>
          </cell>
        </row>
        <row r="1916">
          <cell r="A1916" t="str">
            <v>6400100</v>
          </cell>
          <cell r="B1916" t="str">
            <v>Mat &amp; Supp - Outside Material Purchases</v>
          </cell>
          <cell r="C1916">
            <v>3353117.65</v>
          </cell>
          <cell r="D1916">
            <v>3778968.75</v>
          </cell>
          <cell r="E1916">
            <v>5903180.75</v>
          </cell>
          <cell r="F1916">
            <v>8689557.9700000007</v>
          </cell>
          <cell r="G1916">
            <v>4403309.22</v>
          </cell>
          <cell r="H1916">
            <v>6044312.4000000004</v>
          </cell>
          <cell r="I1916">
            <v>1700712.24</v>
          </cell>
          <cell r="J1916">
            <v>7060336.1699999999</v>
          </cell>
          <cell r="K1916">
            <v>6470567.46</v>
          </cell>
          <cell r="L1916">
            <v>7772414.25</v>
          </cell>
          <cell r="M1916">
            <v>5940379.46</v>
          </cell>
          <cell r="N1916">
            <v>33756373.079999998</v>
          </cell>
        </row>
        <row r="1917">
          <cell r="A1917" t="str">
            <v>6400500</v>
          </cell>
          <cell r="B1917" t="str">
            <v>Mat &amp; Supp - Parts</v>
          </cell>
          <cell r="C1917">
            <v>170465.51</v>
          </cell>
          <cell r="D1917">
            <v>184037.56</v>
          </cell>
          <cell r="E1917">
            <v>227658.23999999999</v>
          </cell>
          <cell r="F1917">
            <v>165720.60999999999</v>
          </cell>
          <cell r="G1917">
            <v>226205.48</v>
          </cell>
          <cell r="H1917">
            <v>129384.09</v>
          </cell>
          <cell r="I1917">
            <v>155999.09</v>
          </cell>
          <cell r="J1917">
            <v>233172.36</v>
          </cell>
          <cell r="K1917">
            <v>235849.7</v>
          </cell>
          <cell r="L1917">
            <v>268807.88</v>
          </cell>
          <cell r="M1917">
            <v>206146.19</v>
          </cell>
          <cell r="N1917">
            <v>142619.99</v>
          </cell>
        </row>
        <row r="1918">
          <cell r="A1918" t="str">
            <v>6400505</v>
          </cell>
          <cell r="B1918" t="str">
            <v>Mat &amp; Supp - Part Repairs</v>
          </cell>
          <cell r="C1918">
            <v>0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  <cell r="H1918">
            <v>27684.6</v>
          </cell>
          <cell r="I1918">
            <v>0</v>
          </cell>
          <cell r="J1918">
            <v>2078.9299999999998</v>
          </cell>
          <cell r="K1918">
            <v>0</v>
          </cell>
          <cell r="L1918">
            <v>0</v>
          </cell>
          <cell r="M1918">
            <v>0</v>
          </cell>
          <cell r="N1918">
            <v>0</v>
          </cell>
        </row>
        <row r="1919">
          <cell r="A1919" t="str">
            <v>6400510</v>
          </cell>
          <cell r="B1919" t="str">
            <v>Mat &amp; Supp - Small Tools</v>
          </cell>
          <cell r="C1919">
            <v>14184</v>
          </cell>
          <cell r="D1919">
            <v>39179.93</v>
          </cell>
          <cell r="E1919">
            <v>54850.75</v>
          </cell>
          <cell r="F1919">
            <v>62292.17</v>
          </cell>
          <cell r="G1919">
            <v>46012.32</v>
          </cell>
          <cell r="H1919">
            <v>29087.62</v>
          </cell>
          <cell r="I1919">
            <v>37182.86</v>
          </cell>
          <cell r="J1919">
            <v>32944.050000000003</v>
          </cell>
          <cell r="K1919">
            <v>47208.49</v>
          </cell>
          <cell r="L1919">
            <v>71960.460000000006</v>
          </cell>
          <cell r="M1919">
            <v>35992.46</v>
          </cell>
          <cell r="N1919">
            <v>93639.33</v>
          </cell>
        </row>
        <row r="1920">
          <cell r="A1920" t="str">
            <v>6400520</v>
          </cell>
          <cell r="B1920" t="str">
            <v>Mat &amp; Supp - Obsolete Inventory</v>
          </cell>
          <cell r="C1920">
            <v>-5117.63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  <cell r="M1920">
            <v>0</v>
          </cell>
          <cell r="N1920">
            <v>118037.51</v>
          </cell>
        </row>
        <row r="1921">
          <cell r="A1921" t="str">
            <v>6400521</v>
          </cell>
          <cell r="B1921" t="str">
            <v>Mat &amp; Supp - Defective Inventory Scrap</v>
          </cell>
          <cell r="C1921">
            <v>0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  <cell r="M1921">
            <v>0</v>
          </cell>
          <cell r="N1921">
            <v>0</v>
          </cell>
        </row>
        <row r="1922">
          <cell r="A1922" t="str">
            <v>6400530</v>
          </cell>
          <cell r="B1922" t="str">
            <v>Mat &amp; Supp - Inventory Other</v>
          </cell>
          <cell r="C1922">
            <v>61740.33</v>
          </cell>
          <cell r="D1922">
            <v>75337.59</v>
          </cell>
          <cell r="E1922">
            <v>68605.929999999993</v>
          </cell>
          <cell r="F1922">
            <v>68569.53</v>
          </cell>
          <cell r="G1922">
            <v>68619.149999999994</v>
          </cell>
          <cell r="H1922">
            <v>68536.33</v>
          </cell>
          <cell r="I1922">
            <v>68505.53</v>
          </cell>
          <cell r="J1922">
            <v>68406.98</v>
          </cell>
          <cell r="K1922">
            <v>68419.759999999995</v>
          </cell>
          <cell r="L1922">
            <v>97837.15</v>
          </cell>
          <cell r="M1922">
            <v>66956.92</v>
          </cell>
          <cell r="N1922">
            <v>78200.75</v>
          </cell>
        </row>
        <row r="1923">
          <cell r="A1923" t="str">
            <v>6401000</v>
          </cell>
          <cell r="B1923" t="str">
            <v>Mat &amp; Supp - Inventory Issue</v>
          </cell>
          <cell r="C1923">
            <v>13802232.02</v>
          </cell>
          <cell r="D1923">
            <v>12128864.880000001</v>
          </cell>
          <cell r="E1923">
            <v>13200986.109999999</v>
          </cell>
          <cell r="F1923">
            <v>13376468.369999999</v>
          </cell>
          <cell r="G1923">
            <v>13869873.4</v>
          </cell>
          <cell r="H1923">
            <v>13958098.060000001</v>
          </cell>
          <cell r="I1923">
            <v>4424037.63</v>
          </cell>
          <cell r="J1923">
            <v>15998691.630000001</v>
          </cell>
          <cell r="K1923">
            <v>15745825.439999999</v>
          </cell>
          <cell r="L1923">
            <v>12137531.51</v>
          </cell>
          <cell r="M1923">
            <v>9867391.4000000004</v>
          </cell>
          <cell r="N1923">
            <v>7661394.3300000001</v>
          </cell>
        </row>
        <row r="1924">
          <cell r="A1924" t="str">
            <v>6401100</v>
          </cell>
          <cell r="B1924" t="str">
            <v>Physical Inventory Differences</v>
          </cell>
          <cell r="C1924">
            <v>0</v>
          </cell>
          <cell r="D1924">
            <v>158.63</v>
          </cell>
          <cell r="E1924">
            <v>-128.74</v>
          </cell>
          <cell r="F1924">
            <v>0</v>
          </cell>
          <cell r="G1924">
            <v>-11000.06</v>
          </cell>
          <cell r="H1924">
            <v>0</v>
          </cell>
          <cell r="I1924">
            <v>1846.23</v>
          </cell>
          <cell r="J1924">
            <v>2539.36</v>
          </cell>
          <cell r="K1924">
            <v>-2421655.5699999998</v>
          </cell>
          <cell r="L1924">
            <v>5305.8</v>
          </cell>
          <cell r="M1924">
            <v>5681.61</v>
          </cell>
          <cell r="N1924">
            <v>3776.92</v>
          </cell>
        </row>
        <row r="1925">
          <cell r="A1925" t="str">
            <v>6401200</v>
          </cell>
          <cell r="B1925" t="str">
            <v>Materials Price Differences</v>
          </cell>
          <cell r="C1925">
            <v>-25185.53</v>
          </cell>
          <cell r="D1925">
            <v>-8257.31</v>
          </cell>
          <cell r="E1925">
            <v>-3534.34</v>
          </cell>
          <cell r="F1925">
            <v>5032.96</v>
          </cell>
          <cell r="G1925">
            <v>25135.23</v>
          </cell>
          <cell r="H1925">
            <v>-56.01</v>
          </cell>
          <cell r="I1925">
            <v>27527.73</v>
          </cell>
          <cell r="J1925">
            <v>-9867.67</v>
          </cell>
          <cell r="K1925">
            <v>15789.68</v>
          </cell>
          <cell r="L1925">
            <v>1094.74</v>
          </cell>
          <cell r="M1925">
            <v>2712.7</v>
          </cell>
          <cell r="N1925">
            <v>-5241.45</v>
          </cell>
        </row>
        <row r="1926">
          <cell r="A1926" t="str">
            <v>6401300</v>
          </cell>
          <cell r="B1926" t="str">
            <v>Re-Stock Salvage</v>
          </cell>
          <cell r="C1926">
            <v>-296819.31</v>
          </cell>
          <cell r="D1926">
            <v>-50445.95</v>
          </cell>
          <cell r="E1926">
            <v>13895.88</v>
          </cell>
          <cell r="F1926">
            <v>-117159.2</v>
          </cell>
          <cell r="G1926">
            <v>-69642.42</v>
          </cell>
          <cell r="H1926">
            <v>-852396.3</v>
          </cell>
          <cell r="I1926">
            <v>-187650.78</v>
          </cell>
          <cell r="J1926">
            <v>-334828.02</v>
          </cell>
          <cell r="K1926">
            <v>222508.2</v>
          </cell>
          <cell r="L1926">
            <v>-238084.85</v>
          </cell>
          <cell r="M1926">
            <v>-47844.21</v>
          </cell>
          <cell r="N1926">
            <v>10408.61</v>
          </cell>
        </row>
        <row r="1927">
          <cell r="A1927" t="str">
            <v>6408999</v>
          </cell>
          <cell r="B1927" t="str">
            <v>Materials &amp; Supplies Expense Reclass</v>
          </cell>
          <cell r="C1927">
            <v>19887.09</v>
          </cell>
          <cell r="D1927">
            <v>47275.18</v>
          </cell>
          <cell r="E1927">
            <v>-3977.23</v>
          </cell>
          <cell r="F1927">
            <v>807569.9</v>
          </cell>
          <cell r="G1927">
            <v>695855.04</v>
          </cell>
          <cell r="H1927">
            <v>-2054060.22</v>
          </cell>
          <cell r="I1927">
            <v>442619.8</v>
          </cell>
          <cell r="J1927">
            <v>-1542.26</v>
          </cell>
          <cell r="K1927">
            <v>279405.53999999998</v>
          </cell>
          <cell r="L1927">
            <v>328241.96000000002</v>
          </cell>
          <cell r="M1927">
            <v>14555.02</v>
          </cell>
          <cell r="N1927">
            <v>267092.15000000002</v>
          </cell>
        </row>
        <row r="1928">
          <cell r="A1928" t="str">
            <v>6409000</v>
          </cell>
          <cell r="B1928" t="str">
            <v>Materials &amp; Supplies Expense sent to Balance Sheet</v>
          </cell>
          <cell r="C1928">
            <v>-17556681.93</v>
          </cell>
          <cell r="D1928">
            <v>-14371068.84</v>
          </cell>
          <cell r="E1928">
            <v>-18110570.66</v>
          </cell>
          <cell r="F1928">
            <v>-23627784.190000001</v>
          </cell>
          <cell r="G1928">
            <v>-18844031</v>
          </cell>
          <cell r="H1928">
            <v>-18469259.039999999</v>
          </cell>
          <cell r="I1928">
            <v>-6021590.0700000003</v>
          </cell>
          <cell r="J1928">
            <v>-21230677.350000001</v>
          </cell>
          <cell r="K1928">
            <v>-22956708.300000001</v>
          </cell>
          <cell r="L1928">
            <v>-19362133.66</v>
          </cell>
          <cell r="M1928">
            <v>-16647159.34</v>
          </cell>
          <cell r="N1928">
            <v>-48278773</v>
          </cell>
        </row>
        <row r="1929">
          <cell r="A1929" t="str">
            <v>6500010</v>
          </cell>
          <cell r="B1929" t="str">
            <v>Transportation - Vehicle expense</v>
          </cell>
          <cell r="C1929">
            <v>-68886.17</v>
          </cell>
          <cell r="D1929">
            <v>-68884.320000000007</v>
          </cell>
          <cell r="E1929">
            <v>-69018.929999999993</v>
          </cell>
          <cell r="F1929">
            <v>-68266.350000000006</v>
          </cell>
          <cell r="G1929">
            <v>-66200.160000000003</v>
          </cell>
          <cell r="H1929">
            <v>-68905.95</v>
          </cell>
          <cell r="I1929">
            <v>-68455.38</v>
          </cell>
          <cell r="J1929">
            <v>-68956.7</v>
          </cell>
          <cell r="K1929">
            <v>-68727.94</v>
          </cell>
          <cell r="L1929">
            <v>-96907.42</v>
          </cell>
          <cell r="M1929">
            <v>-68849.36</v>
          </cell>
          <cell r="N1929">
            <v>-77778.67</v>
          </cell>
        </row>
        <row r="1930">
          <cell r="A1930" t="str">
            <v>6500015</v>
          </cell>
          <cell r="B1930" t="str">
            <v>Transportation - Vehicle Gas</v>
          </cell>
          <cell r="C1930">
            <v>0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  <cell r="M1930">
            <v>0</v>
          </cell>
          <cell r="N1930">
            <v>0</v>
          </cell>
        </row>
        <row r="1931">
          <cell r="A1931" t="str">
            <v>6500020</v>
          </cell>
          <cell r="B1931" t="str">
            <v>Transportation - Trailers</v>
          </cell>
          <cell r="C1931">
            <v>0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  <cell r="M1931">
            <v>0</v>
          </cell>
          <cell r="N1931">
            <v>0</v>
          </cell>
        </row>
        <row r="1932">
          <cell r="A1932" t="str">
            <v>6500030</v>
          </cell>
          <cell r="B1932" t="str">
            <v>Transportation - Off-Road</v>
          </cell>
          <cell r="C1932">
            <v>0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  <cell r="M1932">
            <v>0</v>
          </cell>
          <cell r="N1932">
            <v>0</v>
          </cell>
        </row>
        <row r="1933">
          <cell r="A1933" t="str">
            <v>6500040</v>
          </cell>
          <cell r="B1933" t="str">
            <v>Transportation - Coal Handling</v>
          </cell>
          <cell r="C1933">
            <v>0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  <cell r="M1933">
            <v>0</v>
          </cell>
          <cell r="N1933">
            <v>0</v>
          </cell>
        </row>
        <row r="1934">
          <cell r="A1934" t="str">
            <v>6500050</v>
          </cell>
          <cell r="B1934" t="str">
            <v>Transportation - Personnel Transport</v>
          </cell>
          <cell r="C1934">
            <v>0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  <cell r="M1934">
            <v>0</v>
          </cell>
          <cell r="N1934">
            <v>0</v>
          </cell>
        </row>
        <row r="1935">
          <cell r="A1935" t="str">
            <v>6500810</v>
          </cell>
          <cell r="B1935" t="str">
            <v>Transportation - Vehicle Depreciation Other</v>
          </cell>
          <cell r="C1935">
            <v>472239.28</v>
          </cell>
          <cell r="D1935">
            <v>472468.67</v>
          </cell>
          <cell r="E1935">
            <v>472405.52</v>
          </cell>
          <cell r="F1935">
            <v>472320.92</v>
          </cell>
          <cell r="G1935">
            <v>481251.59</v>
          </cell>
          <cell r="H1935">
            <v>481485.29</v>
          </cell>
          <cell r="I1935">
            <v>486125.51</v>
          </cell>
          <cell r="J1935">
            <v>491202.39</v>
          </cell>
          <cell r="K1935">
            <v>503572.63</v>
          </cell>
          <cell r="L1935">
            <v>503370.39</v>
          </cell>
          <cell r="M1935">
            <v>509890.63</v>
          </cell>
          <cell r="N1935">
            <v>510527.91</v>
          </cell>
        </row>
        <row r="1936">
          <cell r="A1936" t="str">
            <v>6508999</v>
          </cell>
          <cell r="B1936" t="str">
            <v>Transportation Expense Reclass</v>
          </cell>
          <cell r="C1936">
            <v>0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0.01</v>
          </cell>
          <cell r="M1936">
            <v>0</v>
          </cell>
          <cell r="N1936">
            <v>-16968.97</v>
          </cell>
        </row>
        <row r="1937">
          <cell r="A1937" t="str">
            <v>6509000</v>
          </cell>
          <cell r="B1937" t="str">
            <v>Transportation Expense sent to Balance Sheet</v>
          </cell>
          <cell r="C1937">
            <v>-1628082.36</v>
          </cell>
          <cell r="D1937">
            <v>-1519552.99</v>
          </cell>
          <cell r="E1937">
            <v>-1572340.29</v>
          </cell>
          <cell r="F1937">
            <v>-1550940.53</v>
          </cell>
          <cell r="G1937">
            <v>-1573500.7</v>
          </cell>
          <cell r="H1937">
            <v>-1599819.96</v>
          </cell>
          <cell r="I1937">
            <v>-1576069.27</v>
          </cell>
          <cell r="J1937">
            <v>-1576378.02</v>
          </cell>
          <cell r="K1937">
            <v>-1938709</v>
          </cell>
          <cell r="L1937">
            <v>-1888353.05</v>
          </cell>
          <cell r="M1937">
            <v>-1578187.8</v>
          </cell>
          <cell r="N1937">
            <v>-1779555</v>
          </cell>
        </row>
        <row r="1938">
          <cell r="A1938" t="str">
            <v>6700400</v>
          </cell>
          <cell r="B1938" t="str">
            <v>Insurance - FPSC Storm Reserve Expense Accrual</v>
          </cell>
          <cell r="C1938">
            <v>0</v>
          </cell>
          <cell r="D1938">
            <v>0</v>
          </cell>
          <cell r="E1938">
            <v>0</v>
          </cell>
          <cell r="F1938">
            <v>10173889.029999999</v>
          </cell>
          <cell r="G1938">
            <v>10884439.75</v>
          </cell>
          <cell r="H1938">
            <v>12212305.859999999</v>
          </cell>
          <cell r="I1938">
            <v>14268793.24</v>
          </cell>
          <cell r="J1938">
            <v>14350919.439999999</v>
          </cell>
          <cell r="K1938">
            <v>14820223.710000001</v>
          </cell>
          <cell r="L1938">
            <v>12007175.73</v>
          </cell>
          <cell r="M1938">
            <v>9425966.4900000002</v>
          </cell>
          <cell r="N1938">
            <v>9023297.5800000001</v>
          </cell>
        </row>
        <row r="1939">
          <cell r="A1939" t="str">
            <v>6700500</v>
          </cell>
          <cell r="B1939" t="str">
            <v>Insurance - Automobile</v>
          </cell>
          <cell r="C1939">
            <v>0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  <cell r="M1939">
            <v>0</v>
          </cell>
          <cell r="N1939">
            <v>0</v>
          </cell>
        </row>
        <row r="1940">
          <cell r="A1940" t="str">
            <v>6700501</v>
          </cell>
          <cell r="B1940" t="str">
            <v>Insurance - Blanket Accident</v>
          </cell>
          <cell r="C1940">
            <v>0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  <cell r="M1940">
            <v>0</v>
          </cell>
          <cell r="N1940">
            <v>0</v>
          </cell>
        </row>
        <row r="1941">
          <cell r="A1941" t="str">
            <v>6700502</v>
          </cell>
          <cell r="B1941" t="str">
            <v>Insurance - Brokerage Fees</v>
          </cell>
          <cell r="C1941">
            <v>-146418.26999999999</v>
          </cell>
          <cell r="D1941">
            <v>0</v>
          </cell>
          <cell r="E1941">
            <v>0</v>
          </cell>
          <cell r="F1941">
            <v>916.67</v>
          </cell>
          <cell r="G1941">
            <v>0</v>
          </cell>
          <cell r="H1941">
            <v>0</v>
          </cell>
          <cell r="I1941">
            <v>917</v>
          </cell>
          <cell r="J1941">
            <v>0</v>
          </cell>
          <cell r="K1941">
            <v>0</v>
          </cell>
          <cell r="L1941">
            <v>0</v>
          </cell>
          <cell r="M1941">
            <v>0</v>
          </cell>
          <cell r="N1941">
            <v>547000</v>
          </cell>
        </row>
        <row r="1942">
          <cell r="A1942" t="str">
            <v>6700503</v>
          </cell>
          <cell r="B1942" t="str">
            <v>Insurance - Crime &amp; Fidelity</v>
          </cell>
          <cell r="C1942">
            <v>2771.96</v>
          </cell>
          <cell r="D1942">
            <v>2771.96</v>
          </cell>
          <cell r="E1942">
            <v>2771.96</v>
          </cell>
          <cell r="F1942">
            <v>2771.96</v>
          </cell>
          <cell r="G1942">
            <v>2771.96</v>
          </cell>
          <cell r="H1942">
            <v>2771.96</v>
          </cell>
          <cell r="I1942">
            <v>2771.96</v>
          </cell>
          <cell r="J1942">
            <v>2771.96</v>
          </cell>
          <cell r="K1942">
            <v>2771.96</v>
          </cell>
          <cell r="L1942">
            <v>2771.96</v>
          </cell>
          <cell r="M1942">
            <v>2771.96</v>
          </cell>
          <cell r="N1942">
            <v>2771.96</v>
          </cell>
        </row>
        <row r="1943">
          <cell r="A1943" t="str">
            <v>6700504</v>
          </cell>
          <cell r="B1943" t="str">
            <v>Insurance - Directors &amp; Officers</v>
          </cell>
          <cell r="C1943">
            <v>25765.87</v>
          </cell>
          <cell r="D1943">
            <v>25765.83</v>
          </cell>
          <cell r="E1943">
            <v>25765.83</v>
          </cell>
          <cell r="F1943">
            <v>25765.83</v>
          </cell>
          <cell r="G1943">
            <v>25765.83</v>
          </cell>
          <cell r="H1943">
            <v>25765.83</v>
          </cell>
          <cell r="I1943">
            <v>25765.83</v>
          </cell>
          <cell r="J1943">
            <v>25765.83</v>
          </cell>
          <cell r="K1943">
            <v>25765.83</v>
          </cell>
          <cell r="L1943">
            <v>25765.83</v>
          </cell>
          <cell r="M1943">
            <v>25765.83</v>
          </cell>
          <cell r="N1943">
            <v>25765.83</v>
          </cell>
        </row>
        <row r="1944">
          <cell r="A1944" t="str">
            <v>6700505</v>
          </cell>
          <cell r="B1944" t="str">
            <v>Insurance - Errors and Omissions</v>
          </cell>
          <cell r="C1944">
            <v>3599.12</v>
          </cell>
          <cell r="D1944">
            <v>3599.12</v>
          </cell>
          <cell r="E1944">
            <v>3599.12</v>
          </cell>
          <cell r="F1944">
            <v>3599.12</v>
          </cell>
          <cell r="G1944">
            <v>3599.12</v>
          </cell>
          <cell r="H1944">
            <v>4336.5</v>
          </cell>
          <cell r="I1944">
            <v>4336.5</v>
          </cell>
          <cell r="J1944">
            <v>4336.5</v>
          </cell>
          <cell r="K1944">
            <v>4336.5</v>
          </cell>
          <cell r="L1944">
            <v>4336.5</v>
          </cell>
          <cell r="M1944">
            <v>4336.5</v>
          </cell>
          <cell r="N1944">
            <v>4336.5</v>
          </cell>
        </row>
        <row r="1945">
          <cell r="A1945" t="str">
            <v>6700506</v>
          </cell>
          <cell r="B1945" t="str">
            <v>Insurance - Excess Automobile</v>
          </cell>
          <cell r="C1945">
            <v>47253</v>
          </cell>
          <cell r="D1945">
            <v>47253</v>
          </cell>
          <cell r="E1945">
            <v>47253</v>
          </cell>
          <cell r="F1945">
            <v>47253</v>
          </cell>
          <cell r="G1945">
            <v>47253</v>
          </cell>
          <cell r="H1945">
            <v>74000</v>
          </cell>
          <cell r="I1945">
            <v>73693.98</v>
          </cell>
          <cell r="J1945">
            <v>73847.009999999995</v>
          </cell>
          <cell r="K1945">
            <v>73847.009999999995</v>
          </cell>
          <cell r="L1945">
            <v>73847.009999999995</v>
          </cell>
          <cell r="M1945">
            <v>73847.009999999995</v>
          </cell>
          <cell r="N1945">
            <v>73847.009999999995</v>
          </cell>
        </row>
        <row r="1946">
          <cell r="A1946" t="str">
            <v>6700507</v>
          </cell>
          <cell r="B1946" t="str">
            <v>Insurance - Excess General Liability</v>
          </cell>
          <cell r="C1946">
            <v>1245396.22</v>
          </cell>
          <cell r="D1946">
            <v>1246102.3700000001</v>
          </cell>
          <cell r="E1946">
            <v>1246102.3700000001</v>
          </cell>
          <cell r="F1946">
            <v>1246102.3700000001</v>
          </cell>
          <cell r="G1946">
            <v>1246102.3700000001</v>
          </cell>
          <cell r="H1946">
            <v>1284971.6299999999</v>
          </cell>
          <cell r="I1946">
            <v>1284788.04</v>
          </cell>
          <cell r="J1946">
            <v>1336763.67</v>
          </cell>
          <cell r="K1946">
            <v>1302174.46</v>
          </cell>
          <cell r="L1946">
            <v>1317544</v>
          </cell>
          <cell r="M1946">
            <v>1184501.3799999999</v>
          </cell>
          <cell r="N1946">
            <v>1285123.8500000001</v>
          </cell>
        </row>
        <row r="1947">
          <cell r="A1947" t="str">
            <v>6700508</v>
          </cell>
          <cell r="B1947" t="str">
            <v>Insurance - Fiduciary</v>
          </cell>
          <cell r="C1947">
            <v>3574.25</v>
          </cell>
          <cell r="D1947">
            <v>3574.25</v>
          </cell>
          <cell r="E1947">
            <v>3574.25</v>
          </cell>
          <cell r="F1947">
            <v>3574.25</v>
          </cell>
          <cell r="G1947">
            <v>3574.25</v>
          </cell>
          <cell r="H1947">
            <v>3574.25</v>
          </cell>
          <cell r="I1947">
            <v>3574.25</v>
          </cell>
          <cell r="J1947">
            <v>3574.25</v>
          </cell>
          <cell r="K1947">
            <v>3574.25</v>
          </cell>
          <cell r="L1947">
            <v>3574.25</v>
          </cell>
          <cell r="M1947">
            <v>3574.25</v>
          </cell>
          <cell r="N1947">
            <v>3574.25</v>
          </cell>
        </row>
        <row r="1948">
          <cell r="A1948" t="str">
            <v>6700509</v>
          </cell>
          <cell r="B1948" t="str">
            <v>Insurance - I&amp;D Reserves</v>
          </cell>
          <cell r="C1948">
            <v>327473</v>
          </cell>
          <cell r="D1948">
            <v>327473</v>
          </cell>
          <cell r="E1948">
            <v>-221502.31</v>
          </cell>
          <cell r="F1948">
            <v>327473</v>
          </cell>
          <cell r="G1948">
            <v>327473</v>
          </cell>
          <cell r="H1948">
            <v>222341.15</v>
          </cell>
          <cell r="I1948">
            <v>327473</v>
          </cell>
          <cell r="J1948">
            <v>327473</v>
          </cell>
          <cell r="K1948">
            <v>109611.45</v>
          </cell>
          <cell r="L1948">
            <v>327473</v>
          </cell>
          <cell r="M1948">
            <v>327473</v>
          </cell>
          <cell r="N1948">
            <v>260398.85</v>
          </cell>
        </row>
        <row r="1949">
          <cell r="A1949" t="str">
            <v>6700510</v>
          </cell>
          <cell r="B1949" t="str">
            <v>Insurance - Longshoremen's Compensation</v>
          </cell>
          <cell r="C1949">
            <v>4898.33</v>
          </cell>
          <cell r="D1949">
            <v>4898.33</v>
          </cell>
          <cell r="E1949">
            <v>4898.33</v>
          </cell>
          <cell r="F1949">
            <v>4898.33</v>
          </cell>
          <cell r="G1949">
            <v>4898.33</v>
          </cell>
          <cell r="H1949">
            <v>5400</v>
          </cell>
          <cell r="I1949">
            <v>6000</v>
          </cell>
          <cell r="J1949">
            <v>5772</v>
          </cell>
          <cell r="K1949">
            <v>5724</v>
          </cell>
          <cell r="L1949">
            <v>5724</v>
          </cell>
          <cell r="M1949">
            <v>30032</v>
          </cell>
          <cell r="N1949">
            <v>5332</v>
          </cell>
        </row>
        <row r="1950">
          <cell r="A1950" t="str">
            <v>6700511</v>
          </cell>
          <cell r="B1950" t="str">
            <v>Insurance - Mobile Equipment Rental</v>
          </cell>
          <cell r="C1950">
            <v>0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  <cell r="M1950">
            <v>0</v>
          </cell>
          <cell r="N1950">
            <v>0</v>
          </cell>
        </row>
        <row r="1951">
          <cell r="A1951" t="str">
            <v>6700512</v>
          </cell>
          <cell r="B1951" t="str">
            <v>Insurance - Political Risk</v>
          </cell>
          <cell r="C1951">
            <v>0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  <cell r="M1951">
            <v>0</v>
          </cell>
          <cell r="N1951">
            <v>0</v>
          </cell>
        </row>
        <row r="1952">
          <cell r="A1952" t="str">
            <v>6700513</v>
          </cell>
          <cell r="B1952" t="str">
            <v>Insurance - Practices Liability</v>
          </cell>
          <cell r="C1952">
            <v>0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  <cell r="H1952">
            <v>0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  <cell r="M1952">
            <v>0</v>
          </cell>
          <cell r="N1952">
            <v>0</v>
          </cell>
        </row>
        <row r="1953">
          <cell r="A1953" t="str">
            <v>6700514</v>
          </cell>
          <cell r="B1953" t="str">
            <v>Insurance - Property</v>
          </cell>
          <cell r="C1953">
            <v>781934.9</v>
          </cell>
          <cell r="D1953">
            <v>849147.52</v>
          </cell>
          <cell r="E1953">
            <v>893461.74</v>
          </cell>
          <cell r="F1953">
            <v>950333.87</v>
          </cell>
          <cell r="G1953">
            <v>1464403.68</v>
          </cell>
          <cell r="H1953">
            <v>780834.23</v>
          </cell>
          <cell r="I1953">
            <v>878558.29</v>
          </cell>
          <cell r="J1953">
            <v>655154.79</v>
          </cell>
          <cell r="K1953">
            <v>878222.96</v>
          </cell>
          <cell r="L1953">
            <v>878222.96</v>
          </cell>
          <cell r="M1953">
            <v>878222.96</v>
          </cell>
          <cell r="N1953">
            <v>878222.96</v>
          </cell>
        </row>
        <row r="1954">
          <cell r="A1954" t="str">
            <v>6700515</v>
          </cell>
          <cell r="B1954" t="str">
            <v>Insurance - Punitive Damages</v>
          </cell>
          <cell r="C1954">
            <v>20124.490000000002</v>
          </cell>
          <cell r="D1954">
            <v>20124.490000000002</v>
          </cell>
          <cell r="E1954">
            <v>20124.490000000002</v>
          </cell>
          <cell r="F1954">
            <v>20124.490000000002</v>
          </cell>
          <cell r="G1954">
            <v>20124.490000000002</v>
          </cell>
          <cell r="H1954">
            <v>22150</v>
          </cell>
          <cell r="I1954">
            <v>18152</v>
          </cell>
          <cell r="J1954">
            <v>20153</v>
          </cell>
          <cell r="K1954">
            <v>20152</v>
          </cell>
          <cell r="L1954">
            <v>-80607</v>
          </cell>
          <cell r="M1954">
            <v>120746.96</v>
          </cell>
          <cell r="N1954">
            <v>20124.490000000002</v>
          </cell>
        </row>
        <row r="1955">
          <cell r="A1955" t="str">
            <v>6700516</v>
          </cell>
          <cell r="B1955" t="str">
            <v>Insurance - Special Risk</v>
          </cell>
          <cell r="C1955">
            <v>357.4</v>
          </cell>
          <cell r="D1955">
            <v>357.42</v>
          </cell>
          <cell r="E1955">
            <v>357.42</v>
          </cell>
          <cell r="F1955">
            <v>357.42</v>
          </cell>
          <cell r="G1955">
            <v>357.42</v>
          </cell>
          <cell r="H1955">
            <v>357.42</v>
          </cell>
          <cell r="I1955">
            <v>357.42</v>
          </cell>
          <cell r="J1955">
            <v>357.42</v>
          </cell>
          <cell r="K1955">
            <v>357.42</v>
          </cell>
          <cell r="L1955">
            <v>357.42</v>
          </cell>
          <cell r="M1955">
            <v>357.42</v>
          </cell>
          <cell r="N1955">
            <v>357.42</v>
          </cell>
        </row>
        <row r="1956">
          <cell r="A1956" t="str">
            <v>6700517</v>
          </cell>
          <cell r="B1956" t="str">
            <v>Insurance - Surety Bonds</v>
          </cell>
          <cell r="C1956">
            <v>0</v>
          </cell>
          <cell r="D1956">
            <v>0</v>
          </cell>
          <cell r="E1956">
            <v>0</v>
          </cell>
          <cell r="F1956">
            <v>100</v>
          </cell>
          <cell r="G1956">
            <v>-700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  <cell r="M1956">
            <v>0</v>
          </cell>
          <cell r="N1956">
            <v>700</v>
          </cell>
        </row>
        <row r="1957">
          <cell r="A1957" t="str">
            <v>6700518</v>
          </cell>
          <cell r="B1957" t="str">
            <v>Insurance - Travel Accident</v>
          </cell>
          <cell r="C1957">
            <v>0</v>
          </cell>
          <cell r="D1957">
            <v>0</v>
          </cell>
          <cell r="E1957">
            <v>272.60000000000002</v>
          </cell>
          <cell r="F1957">
            <v>154.41</v>
          </cell>
          <cell r="G1957">
            <v>106.72</v>
          </cell>
          <cell r="H1957">
            <v>106.72</v>
          </cell>
          <cell r="I1957">
            <v>106.72</v>
          </cell>
          <cell r="J1957">
            <v>106.72</v>
          </cell>
          <cell r="K1957">
            <v>106.72</v>
          </cell>
          <cell r="L1957">
            <v>106.72</v>
          </cell>
          <cell r="M1957">
            <v>106.72</v>
          </cell>
          <cell r="N1957">
            <v>106.72</v>
          </cell>
        </row>
        <row r="1958">
          <cell r="A1958" t="str">
            <v>6700519</v>
          </cell>
          <cell r="B1958" t="str">
            <v>Insurance - Workers Compensation - Excess</v>
          </cell>
          <cell r="C1958">
            <v>43812.47</v>
          </cell>
          <cell r="D1958">
            <v>43812.47</v>
          </cell>
          <cell r="E1958">
            <v>43812.47</v>
          </cell>
          <cell r="F1958">
            <v>58580.98</v>
          </cell>
          <cell r="G1958">
            <v>43812.47</v>
          </cell>
          <cell r="H1958">
            <v>48200</v>
          </cell>
          <cell r="I1958">
            <v>34296</v>
          </cell>
          <cell r="J1958">
            <v>44603.75</v>
          </cell>
          <cell r="K1958">
            <v>44701.25</v>
          </cell>
          <cell r="L1958">
            <v>44701.25</v>
          </cell>
          <cell r="M1958">
            <v>44701.25</v>
          </cell>
          <cell r="N1958">
            <v>44701.25</v>
          </cell>
        </row>
        <row r="1959">
          <cell r="A1959" t="str">
            <v>6700520</v>
          </cell>
          <cell r="B1959" t="str">
            <v>Insurance - Workers Compensation - States</v>
          </cell>
          <cell r="C1959">
            <v>0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  <cell r="M1959">
            <v>0</v>
          </cell>
          <cell r="N1959">
            <v>0</v>
          </cell>
        </row>
        <row r="1960">
          <cell r="A1960" t="str">
            <v>6700521</v>
          </cell>
          <cell r="B1960" t="str">
            <v>Insurance - Solar</v>
          </cell>
          <cell r="C1960">
            <v>200551.26</v>
          </cell>
          <cell r="D1960">
            <v>200551.26</v>
          </cell>
          <cell r="E1960">
            <v>258333.37</v>
          </cell>
          <cell r="F1960">
            <v>441666.63</v>
          </cell>
          <cell r="G1960">
            <v>200000</v>
          </cell>
          <cell r="H1960">
            <v>92094.05</v>
          </cell>
          <cell r="I1960">
            <v>248023.51</v>
          </cell>
          <cell r="J1960">
            <v>216335.14</v>
          </cell>
          <cell r="K1960">
            <v>248023.51</v>
          </cell>
          <cell r="L1960">
            <v>248023.51</v>
          </cell>
          <cell r="M1960">
            <v>248023.51</v>
          </cell>
          <cell r="N1960">
            <v>248023.51</v>
          </cell>
        </row>
        <row r="1961">
          <cell r="A1961" t="str">
            <v>6700599</v>
          </cell>
          <cell r="B1961" t="str">
            <v>Insurance - Other</v>
          </cell>
          <cell r="C1961">
            <v>29627.13</v>
          </cell>
          <cell r="D1961">
            <v>41550.42</v>
          </cell>
          <cell r="E1961">
            <v>36393.82</v>
          </cell>
          <cell r="F1961">
            <v>35857.120000000003</v>
          </cell>
          <cell r="G1961">
            <v>34713.379999999997</v>
          </cell>
          <cell r="H1961">
            <v>38483.379999999997</v>
          </cell>
          <cell r="I1961">
            <v>68489.440000000002</v>
          </cell>
          <cell r="J1961">
            <v>53022.49</v>
          </cell>
          <cell r="K1961">
            <v>45858.23</v>
          </cell>
          <cell r="L1961">
            <v>46735.6</v>
          </cell>
          <cell r="M1961">
            <v>46872.1</v>
          </cell>
          <cell r="N1961">
            <v>46940.02</v>
          </cell>
        </row>
        <row r="1962">
          <cell r="A1962" t="str">
            <v>6709000</v>
          </cell>
          <cell r="B1962" t="str">
            <v>Insurance Expense sent to Balance Sheet</v>
          </cell>
          <cell r="C1962">
            <v>0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  <cell r="H1962">
            <v>0</v>
          </cell>
          <cell r="I1962">
            <v>-33374.75</v>
          </cell>
          <cell r="J1962">
            <v>0</v>
          </cell>
          <cell r="K1962">
            <v>-5000</v>
          </cell>
          <cell r="L1962">
            <v>0</v>
          </cell>
          <cell r="M1962">
            <v>0</v>
          </cell>
          <cell r="N1962">
            <v>0</v>
          </cell>
        </row>
        <row r="1963">
          <cell r="A1963" t="str">
            <v>6710020</v>
          </cell>
          <cell r="B1963" t="str">
            <v>Short-term Rent - Non-Office Equipment</v>
          </cell>
          <cell r="C1963">
            <v>44511.15</v>
          </cell>
          <cell r="D1963">
            <v>91825.18</v>
          </cell>
          <cell r="E1963">
            <v>58123.27</v>
          </cell>
          <cell r="F1963">
            <v>57881.68</v>
          </cell>
          <cell r="G1963">
            <v>101489.14</v>
          </cell>
          <cell r="H1963">
            <v>60885.88</v>
          </cell>
          <cell r="I1963">
            <v>53551.28</v>
          </cell>
          <cell r="J1963">
            <v>74827.7</v>
          </cell>
          <cell r="K1963">
            <v>83714.55</v>
          </cell>
          <cell r="L1963">
            <v>82072.31</v>
          </cell>
          <cell r="M1963">
            <v>139032.65</v>
          </cell>
          <cell r="N1963">
            <v>103367.24</v>
          </cell>
        </row>
        <row r="1964">
          <cell r="A1964" t="str">
            <v>6710030</v>
          </cell>
          <cell r="B1964" t="str">
            <v>Short-term Rent - Office Equipment</v>
          </cell>
          <cell r="C1964">
            <v>0</v>
          </cell>
          <cell r="D1964">
            <v>0</v>
          </cell>
          <cell r="E1964">
            <v>0</v>
          </cell>
          <cell r="F1964">
            <v>0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  <cell r="M1964">
            <v>0</v>
          </cell>
          <cell r="N1964">
            <v>2442.14</v>
          </cell>
        </row>
        <row r="1965">
          <cell r="A1965" t="str">
            <v>6710040</v>
          </cell>
          <cell r="B1965" t="str">
            <v>Short-term Rent - Office Space</v>
          </cell>
          <cell r="C1965">
            <v>-943.43</v>
          </cell>
          <cell r="D1965">
            <v>960.17</v>
          </cell>
          <cell r="E1965">
            <v>931.58</v>
          </cell>
          <cell r="F1965">
            <v>1015.85</v>
          </cell>
          <cell r="G1965">
            <v>0</v>
          </cell>
          <cell r="H1965">
            <v>0</v>
          </cell>
          <cell r="I1965">
            <v>6805.05</v>
          </cell>
          <cell r="J1965">
            <v>1954.75</v>
          </cell>
          <cell r="K1965">
            <v>883.18</v>
          </cell>
          <cell r="L1965">
            <v>850</v>
          </cell>
          <cell r="M1965">
            <v>99.42</v>
          </cell>
          <cell r="N1965">
            <v>1950.71</v>
          </cell>
        </row>
        <row r="1966">
          <cell r="A1966" t="str">
            <v>6710050</v>
          </cell>
          <cell r="B1966" t="str">
            <v>Short-term Rent - Right of way</v>
          </cell>
          <cell r="C1966">
            <v>3088.95</v>
          </cell>
          <cell r="D1966">
            <v>0</v>
          </cell>
          <cell r="E1966">
            <v>1880.15</v>
          </cell>
          <cell r="F1966">
            <v>1936.1</v>
          </cell>
          <cell r="G1966">
            <v>0</v>
          </cell>
          <cell r="H1966">
            <v>0</v>
          </cell>
          <cell r="I1966">
            <v>4906.8999999999996</v>
          </cell>
          <cell r="J1966">
            <v>1561.75</v>
          </cell>
          <cell r="K1966">
            <v>1395.95</v>
          </cell>
          <cell r="L1966">
            <v>1178.8499999999999</v>
          </cell>
          <cell r="M1966">
            <v>1802.8</v>
          </cell>
          <cell r="N1966">
            <v>1480.65</v>
          </cell>
        </row>
        <row r="1967">
          <cell r="A1967" t="str">
            <v>6710060</v>
          </cell>
          <cell r="B1967" t="str">
            <v>Short-term Rent - Vehicle</v>
          </cell>
          <cell r="C1967">
            <v>12122.29</v>
          </cell>
          <cell r="D1967">
            <v>-30320.21</v>
          </cell>
          <cell r="E1967">
            <v>129.96</v>
          </cell>
          <cell r="F1967">
            <v>0</v>
          </cell>
          <cell r="G1967">
            <v>1173.3399999999999</v>
          </cell>
          <cell r="H1967">
            <v>19192.009999999998</v>
          </cell>
          <cell r="I1967">
            <v>10421.879999999999</v>
          </cell>
          <cell r="J1967">
            <v>89553.05</v>
          </cell>
          <cell r="K1967">
            <v>6628.58</v>
          </cell>
          <cell r="L1967">
            <v>272545.95</v>
          </cell>
          <cell r="M1967">
            <v>64490.74</v>
          </cell>
          <cell r="N1967">
            <v>30236.09</v>
          </cell>
        </row>
        <row r="1968">
          <cell r="A1968" t="str">
            <v>6710700</v>
          </cell>
          <cell r="B1968" t="str">
            <v>Short-term Rent - Intercompany</v>
          </cell>
          <cell r="C1968">
            <v>0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  <cell r="M1968">
            <v>0</v>
          </cell>
          <cell r="N1968">
            <v>0</v>
          </cell>
        </row>
        <row r="1969">
          <cell r="A1969" t="str">
            <v>6710800</v>
          </cell>
          <cell r="B1969" t="str">
            <v>Short-term Rent - Other</v>
          </cell>
          <cell r="C1969">
            <v>29509.01</v>
          </cell>
          <cell r="D1969">
            <v>31930.01</v>
          </cell>
          <cell r="E1969">
            <v>30437.5</v>
          </cell>
          <cell r="F1969">
            <v>30091.3</v>
          </cell>
          <cell r="G1969">
            <v>32920.300000000003</v>
          </cell>
          <cell r="H1969">
            <v>47395.92</v>
          </cell>
          <cell r="I1969">
            <v>30091.3</v>
          </cell>
          <cell r="J1969">
            <v>37819.629999999997</v>
          </cell>
          <cell r="K1969">
            <v>34905.39</v>
          </cell>
          <cell r="L1969">
            <v>31209.58</v>
          </cell>
          <cell r="M1969">
            <v>30091.3</v>
          </cell>
          <cell r="N1969">
            <v>47310.96</v>
          </cell>
        </row>
        <row r="1970">
          <cell r="A1970" t="str">
            <v>6719000</v>
          </cell>
          <cell r="B1970" t="str">
            <v>Short-term Rent Expense sent to Balance Sheet</v>
          </cell>
          <cell r="C1970">
            <v>-52049.03</v>
          </cell>
          <cell r="D1970">
            <v>-65145.67</v>
          </cell>
          <cell r="E1970">
            <v>-59528.77</v>
          </cell>
          <cell r="F1970">
            <v>-43318.42</v>
          </cell>
          <cell r="G1970">
            <v>-92454.01</v>
          </cell>
          <cell r="H1970">
            <v>-80077.89</v>
          </cell>
          <cell r="I1970">
            <v>-68732.070000000007</v>
          </cell>
          <cell r="J1970">
            <v>-94235.12</v>
          </cell>
          <cell r="K1970">
            <v>-81324.72</v>
          </cell>
          <cell r="L1970">
            <v>-78518</v>
          </cell>
          <cell r="M1970">
            <v>-137993.57</v>
          </cell>
          <cell r="N1970">
            <v>-97143.51</v>
          </cell>
        </row>
        <row r="1971">
          <cell r="A1971" t="str">
            <v>6720010</v>
          </cell>
          <cell r="B1971" t="str">
            <v>Long-term Lease - Building</v>
          </cell>
          <cell r="C1971">
            <v>129846.68</v>
          </cell>
          <cell r="D1971">
            <v>129846.68</v>
          </cell>
          <cell r="E1971">
            <v>123517.55</v>
          </cell>
          <cell r="F1971">
            <v>129846.69</v>
          </cell>
          <cell r="G1971">
            <v>129846.68</v>
          </cell>
          <cell r="H1971">
            <v>123517.53</v>
          </cell>
          <cell r="I1971">
            <v>128928.68</v>
          </cell>
          <cell r="J1971">
            <v>128928.68</v>
          </cell>
          <cell r="K1971">
            <v>122599.53</v>
          </cell>
          <cell r="L1971">
            <v>128928.68</v>
          </cell>
          <cell r="M1971">
            <v>128928.68</v>
          </cell>
          <cell r="N1971">
            <v>122599.54</v>
          </cell>
        </row>
        <row r="1972">
          <cell r="A1972" t="str">
            <v>6720020</v>
          </cell>
          <cell r="B1972" t="str">
            <v>Long-term Lease - Non-Office Equipment</v>
          </cell>
          <cell r="C1972">
            <v>0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  <cell r="M1972">
            <v>0</v>
          </cell>
          <cell r="N1972">
            <v>0</v>
          </cell>
        </row>
        <row r="1973">
          <cell r="A1973" t="str">
            <v>6720030</v>
          </cell>
          <cell r="B1973" t="str">
            <v>Long-term Lease - Office Equipment</v>
          </cell>
          <cell r="C1973">
            <v>0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  <cell r="M1973">
            <v>0</v>
          </cell>
          <cell r="N1973">
            <v>0</v>
          </cell>
        </row>
        <row r="1974">
          <cell r="A1974" t="str">
            <v>6720040</v>
          </cell>
          <cell r="B1974" t="str">
            <v>Long-term Lease - Port Services</v>
          </cell>
          <cell r="C1974">
            <v>0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  <cell r="M1974">
            <v>0</v>
          </cell>
          <cell r="N1974">
            <v>0</v>
          </cell>
        </row>
        <row r="1975">
          <cell r="A1975" t="str">
            <v>6720050</v>
          </cell>
          <cell r="B1975" t="str">
            <v>Long-term Lease - Vehicle</v>
          </cell>
          <cell r="C1975">
            <v>0</v>
          </cell>
          <cell r="D1975">
            <v>0</v>
          </cell>
          <cell r="E1975">
            <v>0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  <cell r="M1975">
            <v>0</v>
          </cell>
          <cell r="N1975">
            <v>0</v>
          </cell>
        </row>
        <row r="1976">
          <cell r="A1976" t="str">
            <v>6720060</v>
          </cell>
          <cell r="B1976" t="str">
            <v>Long-term Lease - Variable Lease Expense</v>
          </cell>
          <cell r="C1976">
            <v>11754.91</v>
          </cell>
          <cell r="D1976">
            <v>11754.91</v>
          </cell>
          <cell r="E1976">
            <v>12942.82</v>
          </cell>
          <cell r="F1976">
            <v>11754.91</v>
          </cell>
          <cell r="G1976">
            <v>12983.44</v>
          </cell>
          <cell r="H1976">
            <v>12983.44</v>
          </cell>
          <cell r="I1976">
            <v>13053.01</v>
          </cell>
          <cell r="J1976">
            <v>13053.01</v>
          </cell>
          <cell r="K1976">
            <v>15453.01</v>
          </cell>
          <cell r="L1976">
            <v>18021.009999999998</v>
          </cell>
          <cell r="M1976">
            <v>14112.86</v>
          </cell>
          <cell r="N1976">
            <v>15183.33</v>
          </cell>
        </row>
        <row r="1977">
          <cell r="A1977" t="str">
            <v>6720800</v>
          </cell>
          <cell r="B1977" t="str">
            <v>Long-term Lease - Other</v>
          </cell>
          <cell r="C1977">
            <v>56255.15</v>
          </cell>
          <cell r="D1977">
            <v>15140.65</v>
          </cell>
          <cell r="E1977">
            <v>15140.65</v>
          </cell>
          <cell r="F1977">
            <v>15140.65</v>
          </cell>
          <cell r="G1977">
            <v>15140.65</v>
          </cell>
          <cell r="H1977">
            <v>15140.65</v>
          </cell>
          <cell r="I1977">
            <v>15140.65</v>
          </cell>
          <cell r="J1977">
            <v>15140.65</v>
          </cell>
          <cell r="K1977">
            <v>15140.65</v>
          </cell>
          <cell r="L1977">
            <v>15140.65</v>
          </cell>
          <cell r="M1977">
            <v>30281.3</v>
          </cell>
          <cell r="N1977">
            <v>15140.65</v>
          </cell>
        </row>
        <row r="1978">
          <cell r="A1978" t="str">
            <v>6729000</v>
          </cell>
          <cell r="B1978" t="str">
            <v>Long-term Lease Expense sent to Balance Sheet</v>
          </cell>
          <cell r="C1978">
            <v>50999.96</v>
          </cell>
          <cell r="D1978">
            <v>50999.96</v>
          </cell>
          <cell r="E1978">
            <v>50999.96</v>
          </cell>
          <cell r="F1978">
            <v>50999.96</v>
          </cell>
          <cell r="G1978">
            <v>50999.96</v>
          </cell>
          <cell r="H1978">
            <v>50999.96</v>
          </cell>
          <cell r="I1978">
            <v>51917.96</v>
          </cell>
          <cell r="J1978">
            <v>51917.96</v>
          </cell>
          <cell r="K1978">
            <v>51917.96</v>
          </cell>
          <cell r="L1978">
            <v>51917.96</v>
          </cell>
          <cell r="M1978">
            <v>51917.96</v>
          </cell>
          <cell r="N1978">
            <v>51917.96</v>
          </cell>
        </row>
        <row r="1979">
          <cell r="A1979" t="str">
            <v>6730010</v>
          </cell>
          <cell r="B1979" t="str">
            <v>Utilities - Electricity</v>
          </cell>
          <cell r="C1979">
            <v>484.83</v>
          </cell>
          <cell r="D1979">
            <v>0</v>
          </cell>
          <cell r="E1979">
            <v>927.81</v>
          </cell>
          <cell r="F1979">
            <v>0</v>
          </cell>
          <cell r="G1979">
            <v>524.55999999999995</v>
          </cell>
          <cell r="H1979">
            <v>421.07</v>
          </cell>
          <cell r="I1979">
            <v>2681.85</v>
          </cell>
          <cell r="J1979">
            <v>1067.8</v>
          </cell>
          <cell r="K1979">
            <v>1058.43</v>
          </cell>
          <cell r="L1979">
            <v>2662.44</v>
          </cell>
          <cell r="M1979">
            <v>0</v>
          </cell>
          <cell r="N1979">
            <v>1466.57</v>
          </cell>
        </row>
        <row r="1980">
          <cell r="A1980" t="str">
            <v>6730020</v>
          </cell>
          <cell r="B1980" t="str">
            <v>Utilities - Gas</v>
          </cell>
          <cell r="C1980">
            <v>459.58</v>
          </cell>
          <cell r="D1980">
            <v>0</v>
          </cell>
          <cell r="E1980">
            <v>175.2</v>
          </cell>
          <cell r="F1980">
            <v>90.18</v>
          </cell>
          <cell r="G1980">
            <v>87.68</v>
          </cell>
          <cell r="H1980">
            <v>86.52</v>
          </cell>
          <cell r="I1980">
            <v>86.52</v>
          </cell>
          <cell r="J1980">
            <v>85.85</v>
          </cell>
          <cell r="K1980">
            <v>92.41</v>
          </cell>
          <cell r="L1980">
            <v>85.31</v>
          </cell>
          <cell r="M1980">
            <v>85.51</v>
          </cell>
          <cell r="N1980">
            <v>0</v>
          </cell>
        </row>
        <row r="1981">
          <cell r="A1981" t="str">
            <v>6730030</v>
          </cell>
          <cell r="B1981" t="str">
            <v>Utilities - Telecom</v>
          </cell>
          <cell r="C1981">
            <v>242117.57</v>
          </cell>
          <cell r="D1981">
            <v>254412.73</v>
          </cell>
          <cell r="E1981">
            <v>281833.71999999997</v>
          </cell>
          <cell r="F1981">
            <v>280952.06</v>
          </cell>
          <cell r="G1981">
            <v>268853.38</v>
          </cell>
          <cell r="H1981">
            <v>261579.61</v>
          </cell>
          <cell r="I1981">
            <v>276237.78999999998</v>
          </cell>
          <cell r="J1981">
            <v>296809.75</v>
          </cell>
          <cell r="K1981">
            <v>297613.71000000002</v>
          </cell>
          <cell r="L1981">
            <v>302889.61</v>
          </cell>
          <cell r="M1981">
            <v>291487.68</v>
          </cell>
          <cell r="N1981">
            <v>232280.86</v>
          </cell>
        </row>
        <row r="1982">
          <cell r="A1982" t="str">
            <v>6730050</v>
          </cell>
          <cell r="B1982" t="str">
            <v>Utilities - Waste &amp; Trash Management</v>
          </cell>
          <cell r="C1982">
            <v>42479.19</v>
          </cell>
          <cell r="D1982">
            <v>44937.06</v>
          </cell>
          <cell r="E1982">
            <v>29657.14</v>
          </cell>
          <cell r="F1982">
            <v>23464.49</v>
          </cell>
          <cell r="G1982">
            <v>16101.46</v>
          </cell>
          <cell r="H1982">
            <v>41868.76</v>
          </cell>
          <cell r="I1982">
            <v>28931.22</v>
          </cell>
          <cell r="J1982">
            <v>23259.89</v>
          </cell>
          <cell r="K1982">
            <v>26349.48</v>
          </cell>
          <cell r="L1982">
            <v>15547</v>
          </cell>
          <cell r="M1982">
            <v>63598.46</v>
          </cell>
          <cell r="N1982">
            <v>23271.31</v>
          </cell>
        </row>
        <row r="1983">
          <cell r="A1983" t="str">
            <v>6730060</v>
          </cell>
          <cell r="B1983" t="str">
            <v>Utilities - Water</v>
          </cell>
          <cell r="C1983">
            <v>240103.57</v>
          </cell>
          <cell r="D1983">
            <v>158077.92000000001</v>
          </cell>
          <cell r="E1983">
            <v>356228.14</v>
          </cell>
          <cell r="F1983">
            <v>84235.08</v>
          </cell>
          <cell r="G1983">
            <v>160495.46</v>
          </cell>
          <cell r="H1983">
            <v>136171.04999999999</v>
          </cell>
          <cell r="I1983">
            <v>153336.97</v>
          </cell>
          <cell r="J1983">
            <v>106026.25</v>
          </cell>
          <cell r="K1983">
            <v>151068.75</v>
          </cell>
          <cell r="L1983">
            <v>233754.92</v>
          </cell>
          <cell r="M1983">
            <v>-885837.53</v>
          </cell>
          <cell r="N1983">
            <v>135837.13</v>
          </cell>
        </row>
        <row r="1984">
          <cell r="A1984" t="str">
            <v>6730800</v>
          </cell>
          <cell r="B1984" t="str">
            <v>Utilities - Other</v>
          </cell>
          <cell r="C1984">
            <v>7331.98</v>
          </cell>
          <cell r="D1984">
            <v>9249.5400000000009</v>
          </cell>
          <cell r="E1984">
            <v>6149.76</v>
          </cell>
          <cell r="F1984">
            <v>8710.99</v>
          </cell>
          <cell r="G1984">
            <v>5946.93</v>
          </cell>
          <cell r="H1984">
            <v>6845.18</v>
          </cell>
          <cell r="I1984">
            <v>6240.63</v>
          </cell>
          <cell r="J1984">
            <v>7068.05</v>
          </cell>
          <cell r="K1984">
            <v>7669.1</v>
          </cell>
          <cell r="L1984">
            <v>11769.59</v>
          </cell>
          <cell r="M1984">
            <v>4291.6499999999996</v>
          </cell>
          <cell r="N1984">
            <v>6412.85</v>
          </cell>
        </row>
        <row r="1985">
          <cell r="A1985" t="str">
            <v>6739000</v>
          </cell>
          <cell r="B1985" t="str">
            <v>Utilities Expense sent to Balance Sheet</v>
          </cell>
          <cell r="C1985">
            <v>-7706.25</v>
          </cell>
          <cell r="D1985">
            <v>-32321.66</v>
          </cell>
          <cell r="E1985">
            <v>-169857.38</v>
          </cell>
          <cell r="F1985">
            <v>-21549.88</v>
          </cell>
          <cell r="G1985">
            <v>-15618.35</v>
          </cell>
          <cell r="H1985">
            <v>-13973.6</v>
          </cell>
          <cell r="I1985">
            <v>10960.38</v>
          </cell>
          <cell r="J1985">
            <v>-7487.65</v>
          </cell>
          <cell r="K1985">
            <v>-13506.53</v>
          </cell>
          <cell r="L1985">
            <v>-7469.53</v>
          </cell>
          <cell r="M1985">
            <v>-7453.11</v>
          </cell>
          <cell r="N1985">
            <v>-8847.74</v>
          </cell>
        </row>
        <row r="1986">
          <cell r="A1986" t="str">
            <v>6780020</v>
          </cell>
          <cell r="B1986" t="str">
            <v>Miscellaneous Billing Exp Material Sales</v>
          </cell>
          <cell r="C1986">
            <v>-93421.21</v>
          </cell>
          <cell r="D1986">
            <v>-172794.54</v>
          </cell>
          <cell r="E1986">
            <v>-105985.27</v>
          </cell>
          <cell r="F1986">
            <v>-173240.23</v>
          </cell>
          <cell r="G1986">
            <v>-225936.31</v>
          </cell>
          <cell r="H1986">
            <v>-134994.84</v>
          </cell>
          <cell r="I1986">
            <v>-169038.01</v>
          </cell>
          <cell r="J1986">
            <v>-266039.49</v>
          </cell>
          <cell r="K1986">
            <v>-226222.36</v>
          </cell>
          <cell r="L1986">
            <v>-66875.539999999994</v>
          </cell>
          <cell r="M1986">
            <v>-105080.89</v>
          </cell>
          <cell r="N1986">
            <v>-93106.71</v>
          </cell>
        </row>
        <row r="1987">
          <cell r="A1987" t="str">
            <v>6780030</v>
          </cell>
          <cell r="B1987" t="str">
            <v>Miscellaneous Billing Exp Chargeable Projects</v>
          </cell>
          <cell r="C1987">
            <v>-143677.78</v>
          </cell>
          <cell r="D1987">
            <v>-506312.9</v>
          </cell>
          <cell r="E1987">
            <v>-405434.98</v>
          </cell>
          <cell r="F1987">
            <v>-377588.61</v>
          </cell>
          <cell r="G1987">
            <v>-362490.22</v>
          </cell>
          <cell r="H1987">
            <v>-863710.26</v>
          </cell>
          <cell r="I1987">
            <v>-402485.98</v>
          </cell>
          <cell r="J1987">
            <v>-211152.82</v>
          </cell>
          <cell r="K1987">
            <v>-779583.72</v>
          </cell>
          <cell r="L1987">
            <v>-526359.85</v>
          </cell>
          <cell r="M1987">
            <v>-622741.16</v>
          </cell>
          <cell r="N1987">
            <v>-233511.69</v>
          </cell>
        </row>
        <row r="1988">
          <cell r="A1988" t="str">
            <v>6780040</v>
          </cell>
          <cell r="B1988" t="str">
            <v>Miscellaneous Billing Exp Damaged Facilities</v>
          </cell>
          <cell r="C1988">
            <v>-7484.29</v>
          </cell>
          <cell r="D1988">
            <v>-67184.27</v>
          </cell>
          <cell r="E1988">
            <v>-17930.29</v>
          </cell>
          <cell r="F1988">
            <v>-75435.88</v>
          </cell>
          <cell r="G1988">
            <v>-146975.37</v>
          </cell>
          <cell r="H1988">
            <v>-39482.339999999997</v>
          </cell>
          <cell r="I1988">
            <v>-20124.18</v>
          </cell>
          <cell r="J1988">
            <v>-61053.04</v>
          </cell>
          <cell r="K1988">
            <v>-187407.9</v>
          </cell>
          <cell r="L1988">
            <v>0</v>
          </cell>
          <cell r="M1988">
            <v>-41492.18</v>
          </cell>
          <cell r="N1988">
            <v>-256318.19</v>
          </cell>
        </row>
        <row r="1989">
          <cell r="A1989" t="str">
            <v>6780800</v>
          </cell>
          <cell r="B1989" t="str">
            <v>Miscellaneous Billing Exp General</v>
          </cell>
          <cell r="C1989">
            <v>-263065.8</v>
          </cell>
          <cell r="D1989">
            <v>-506521.37</v>
          </cell>
          <cell r="E1989">
            <v>-739277.34</v>
          </cell>
          <cell r="F1989">
            <v>-139131.19</v>
          </cell>
          <cell r="G1989">
            <v>-144591.34</v>
          </cell>
          <cell r="H1989">
            <v>37632.25</v>
          </cell>
          <cell r="I1989">
            <v>-14925.54</v>
          </cell>
          <cell r="J1989">
            <v>-217108.45</v>
          </cell>
          <cell r="K1989">
            <v>-89484.74</v>
          </cell>
          <cell r="L1989">
            <v>-15902.51</v>
          </cell>
          <cell r="M1989">
            <v>-177115.87</v>
          </cell>
          <cell r="N1989">
            <v>-535827.73</v>
          </cell>
        </row>
        <row r="1990">
          <cell r="A1990" t="str">
            <v>6789000</v>
          </cell>
          <cell r="B1990" t="str">
            <v>Miscellaneous Billing Exp to Balance Sheet</v>
          </cell>
          <cell r="C1990">
            <v>450944.5</v>
          </cell>
          <cell r="D1990">
            <v>1202647.23</v>
          </cell>
          <cell r="E1990">
            <v>1218000.3500000001</v>
          </cell>
          <cell r="F1990">
            <v>652653.59</v>
          </cell>
          <cell r="G1990">
            <v>623259.56000000006</v>
          </cell>
          <cell r="H1990">
            <v>963744.15</v>
          </cell>
          <cell r="I1990">
            <v>518572.25</v>
          </cell>
          <cell r="J1990">
            <v>600463.56999999995</v>
          </cell>
          <cell r="K1990">
            <v>1276033.6499999999</v>
          </cell>
          <cell r="L1990">
            <v>651588.63</v>
          </cell>
          <cell r="M1990">
            <v>1026848.29</v>
          </cell>
          <cell r="N1990">
            <v>1044393.99</v>
          </cell>
        </row>
        <row r="1991">
          <cell r="A1991" t="str">
            <v>6790010</v>
          </cell>
          <cell r="B1991" t="str">
            <v>Bad Debt Expense</v>
          </cell>
          <cell r="C1991">
            <v>850403</v>
          </cell>
          <cell r="D1991">
            <v>539632</v>
          </cell>
          <cell r="E1991">
            <v>393999</v>
          </cell>
          <cell r="F1991">
            <v>420739</v>
          </cell>
          <cell r="G1991">
            <v>562769</v>
          </cell>
          <cell r="H1991">
            <v>538663</v>
          </cell>
          <cell r="I1991">
            <v>571550</v>
          </cell>
          <cell r="J1991">
            <v>953143</v>
          </cell>
          <cell r="K1991">
            <v>689304</v>
          </cell>
          <cell r="L1991">
            <v>816301</v>
          </cell>
          <cell r="M1991">
            <v>1061952</v>
          </cell>
          <cell r="N1991">
            <v>1565228</v>
          </cell>
        </row>
        <row r="1992">
          <cell r="A1992" t="str">
            <v>6790020</v>
          </cell>
          <cell r="B1992" t="str">
            <v>Bad Debt Expense ARM</v>
          </cell>
          <cell r="C1992">
            <v>107</v>
          </cell>
          <cell r="D1992">
            <v>107</v>
          </cell>
          <cell r="E1992">
            <v>70.73</v>
          </cell>
          <cell r="F1992">
            <v>35.159999999999997</v>
          </cell>
          <cell r="G1992">
            <v>107</v>
          </cell>
          <cell r="H1992">
            <v>-427</v>
          </cell>
          <cell r="I1992">
            <v>107</v>
          </cell>
          <cell r="J1992">
            <v>-106.89</v>
          </cell>
          <cell r="K1992">
            <v>0</v>
          </cell>
          <cell r="L1992">
            <v>0</v>
          </cell>
          <cell r="M1992">
            <v>0</v>
          </cell>
          <cell r="N1992">
            <v>0</v>
          </cell>
        </row>
        <row r="1993">
          <cell r="A1993" t="str">
            <v>6790030</v>
          </cell>
          <cell r="B1993" t="str">
            <v>Director's Expenses</v>
          </cell>
          <cell r="C1993">
            <v>0</v>
          </cell>
          <cell r="D1993">
            <v>0</v>
          </cell>
          <cell r="E1993">
            <v>151206.35999999999</v>
          </cell>
          <cell r="F1993">
            <v>2659.72</v>
          </cell>
          <cell r="G1993">
            <v>1337.74</v>
          </cell>
          <cell r="H1993">
            <v>127499.52</v>
          </cell>
          <cell r="I1993">
            <v>31875</v>
          </cell>
          <cell r="J1993">
            <v>1549.81</v>
          </cell>
          <cell r="K1993">
            <v>125070.5</v>
          </cell>
          <cell r="L1993">
            <v>0</v>
          </cell>
          <cell r="M1993">
            <v>2035.39</v>
          </cell>
          <cell r="N1993">
            <v>130273.32</v>
          </cell>
        </row>
        <row r="1994">
          <cell r="A1994" t="str">
            <v>6790040</v>
          </cell>
          <cell r="B1994" t="str">
            <v>Director's Restricted Stock Expense</v>
          </cell>
          <cell r="C1994">
            <v>0</v>
          </cell>
          <cell r="D1994">
            <v>0</v>
          </cell>
          <cell r="E1994">
            <v>42.81</v>
          </cell>
          <cell r="F1994">
            <v>75.2</v>
          </cell>
          <cell r="G1994">
            <v>0</v>
          </cell>
          <cell r="H1994">
            <v>-118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  <cell r="M1994">
            <v>0</v>
          </cell>
          <cell r="N1994">
            <v>0</v>
          </cell>
        </row>
        <row r="1995">
          <cell r="A1995" t="str">
            <v>6790050</v>
          </cell>
          <cell r="B1995" t="str">
            <v>Deferred Compensation</v>
          </cell>
          <cell r="C1995">
            <v>0</v>
          </cell>
          <cell r="D1995">
            <v>0</v>
          </cell>
          <cell r="E1995">
            <v>119315.91</v>
          </cell>
          <cell r="F1995">
            <v>0</v>
          </cell>
          <cell r="G1995">
            <v>0</v>
          </cell>
          <cell r="H1995">
            <v>223427.86</v>
          </cell>
          <cell r="I1995">
            <v>0</v>
          </cell>
          <cell r="J1995">
            <v>0</v>
          </cell>
          <cell r="K1995">
            <v>-239685.63</v>
          </cell>
          <cell r="L1995">
            <v>0</v>
          </cell>
          <cell r="M1995">
            <v>0</v>
          </cell>
          <cell r="N1995">
            <v>-106572.97</v>
          </cell>
        </row>
        <row r="1996">
          <cell r="A1996" t="str">
            <v>6790055</v>
          </cell>
          <cell r="B1996" t="str">
            <v>Economic Development</v>
          </cell>
          <cell r="C1996">
            <v>-3665.6</v>
          </cell>
          <cell r="D1996">
            <v>600</v>
          </cell>
          <cell r="E1996">
            <v>20030</v>
          </cell>
          <cell r="F1996">
            <v>32695</v>
          </cell>
          <cell r="G1996">
            <v>-2445</v>
          </cell>
          <cell r="H1996">
            <v>95231</v>
          </cell>
          <cell r="I1996">
            <v>32500</v>
          </cell>
          <cell r="J1996">
            <v>237.17</v>
          </cell>
          <cell r="K1996">
            <v>58809.46</v>
          </cell>
          <cell r="L1996">
            <v>10145</v>
          </cell>
          <cell r="M1996">
            <v>85405</v>
          </cell>
          <cell r="N1996">
            <v>26535</v>
          </cell>
        </row>
        <row r="1997">
          <cell r="A1997" t="str">
            <v>6790060</v>
          </cell>
          <cell r="B1997" t="str">
            <v>Industry Dues</v>
          </cell>
          <cell r="C1997">
            <v>733222.98</v>
          </cell>
          <cell r="D1997">
            <v>45995</v>
          </cell>
          <cell r="E1997">
            <v>706920.73</v>
          </cell>
          <cell r="F1997">
            <v>15390.06</v>
          </cell>
          <cell r="G1997">
            <v>48365</v>
          </cell>
          <cell r="H1997">
            <v>719004.98</v>
          </cell>
          <cell r="I1997">
            <v>50549.02</v>
          </cell>
          <cell r="J1997">
            <v>25498.89</v>
          </cell>
          <cell r="K1997">
            <v>693902.75</v>
          </cell>
          <cell r="L1997">
            <v>31500</v>
          </cell>
          <cell r="M1997">
            <v>54550</v>
          </cell>
          <cell r="N1997">
            <v>125963.03</v>
          </cell>
        </row>
        <row r="1998">
          <cell r="A1998" t="str">
            <v>6790090</v>
          </cell>
          <cell r="B1998" t="str">
            <v>Donations - Charitable (501c)</v>
          </cell>
          <cell r="C1998">
            <v>78044.33</v>
          </cell>
          <cell r="D1998">
            <v>95826.48</v>
          </cell>
          <cell r="E1998">
            <v>138750</v>
          </cell>
          <cell r="F1998">
            <v>128010.31</v>
          </cell>
          <cell r="G1998">
            <v>232262.5</v>
          </cell>
          <cell r="H1998">
            <v>672127.44</v>
          </cell>
          <cell r="I1998">
            <v>224566.97</v>
          </cell>
          <cell r="J1998">
            <v>1405661.95</v>
          </cell>
          <cell r="K1998">
            <v>154191.34</v>
          </cell>
          <cell r="L1998">
            <v>215985.77</v>
          </cell>
          <cell r="M1998">
            <v>192238.42</v>
          </cell>
          <cell r="N1998">
            <v>196846.29</v>
          </cell>
        </row>
        <row r="1999">
          <cell r="A1999" t="str">
            <v>6790091</v>
          </cell>
          <cell r="B1999" t="str">
            <v>Donations - Non deductible</v>
          </cell>
          <cell r="C1999">
            <v>163784.79999999999</v>
          </cell>
          <cell r="D1999">
            <v>192178.32</v>
          </cell>
          <cell r="E1999">
            <v>27739.9</v>
          </cell>
          <cell r="F1999">
            <v>66285.899999999994</v>
          </cell>
          <cell r="G1999">
            <v>179002.71</v>
          </cell>
          <cell r="H1999">
            <v>-463633.5</v>
          </cell>
          <cell r="I1999">
            <v>13057.58</v>
          </cell>
          <cell r="J1999">
            <v>133326.16</v>
          </cell>
          <cell r="K1999">
            <v>114764.83</v>
          </cell>
          <cell r="L1999">
            <v>413534.73</v>
          </cell>
          <cell r="M1999">
            <v>49541.05</v>
          </cell>
          <cell r="N1999">
            <v>-36574.47</v>
          </cell>
        </row>
        <row r="2000">
          <cell r="A2000" t="str">
            <v>6790092</v>
          </cell>
          <cell r="B2000" t="str">
            <v>Donations - Other</v>
          </cell>
          <cell r="C2000">
            <v>52582.5</v>
          </cell>
          <cell r="D2000">
            <v>22233.33</v>
          </cell>
          <cell r="E2000">
            <v>27588.33</v>
          </cell>
          <cell r="F2000">
            <v>50833.33</v>
          </cell>
          <cell r="G2000">
            <v>49034.66</v>
          </cell>
          <cell r="H2000">
            <v>-52855</v>
          </cell>
          <cell r="I2000">
            <v>96833.33</v>
          </cell>
          <cell r="J2000">
            <v>67453.33</v>
          </cell>
          <cell r="K2000">
            <v>24833.33</v>
          </cell>
          <cell r="L2000">
            <v>21833.33</v>
          </cell>
          <cell r="M2000">
            <v>20833.330000000002</v>
          </cell>
          <cell r="N2000">
            <v>38333.33</v>
          </cell>
        </row>
        <row r="2001">
          <cell r="A2001" t="str">
            <v>6790099</v>
          </cell>
          <cell r="B2001" t="str">
            <v>In-Kind Donations</v>
          </cell>
          <cell r="C2001">
            <v>0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  <cell r="M2001">
            <v>0</v>
          </cell>
          <cell r="N2001">
            <v>0</v>
          </cell>
        </row>
        <row r="2002">
          <cell r="A2002" t="str">
            <v>6790100</v>
          </cell>
          <cell r="B2002" t="str">
            <v>Fees - AMM (Guatemala)</v>
          </cell>
          <cell r="C2002">
            <v>0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  <cell r="M2002">
            <v>0</v>
          </cell>
          <cell r="N2002">
            <v>0</v>
          </cell>
        </row>
        <row r="2003">
          <cell r="A2003" t="str">
            <v>6790101</v>
          </cell>
          <cell r="B2003" t="str">
            <v>Fees - Bank</v>
          </cell>
          <cell r="C2003">
            <v>249774.9</v>
          </cell>
          <cell r="D2003">
            <v>49219.44</v>
          </cell>
          <cell r="E2003">
            <v>48013.91</v>
          </cell>
          <cell r="F2003">
            <v>304167.23</v>
          </cell>
          <cell r="G2003">
            <v>45183.94</v>
          </cell>
          <cell r="H2003">
            <v>52055.01</v>
          </cell>
          <cell r="I2003">
            <v>377044.59</v>
          </cell>
          <cell r="J2003">
            <v>49719.01</v>
          </cell>
          <cell r="K2003">
            <v>-86808.44</v>
          </cell>
          <cell r="L2003">
            <v>289886.03999999998</v>
          </cell>
          <cell r="M2003">
            <v>46476.14</v>
          </cell>
          <cell r="N2003">
            <v>38620.300000000003</v>
          </cell>
        </row>
        <row r="2004">
          <cell r="A2004" t="str">
            <v>6790102</v>
          </cell>
          <cell r="B2004" t="str">
            <v>Fees - Report Filing</v>
          </cell>
          <cell r="C2004">
            <v>350</v>
          </cell>
          <cell r="D2004">
            <v>495.4</v>
          </cell>
          <cell r="E2004">
            <v>0</v>
          </cell>
          <cell r="F2004">
            <v>0</v>
          </cell>
          <cell r="G2004">
            <v>887.5</v>
          </cell>
          <cell r="H2004">
            <v>0</v>
          </cell>
          <cell r="I2004">
            <v>0</v>
          </cell>
          <cell r="J2004">
            <v>0</v>
          </cell>
          <cell r="K2004">
            <v>3008</v>
          </cell>
          <cell r="L2004">
            <v>0</v>
          </cell>
          <cell r="M2004">
            <v>0</v>
          </cell>
          <cell r="N2004">
            <v>71000</v>
          </cell>
        </row>
        <row r="2005">
          <cell r="A2005" t="str">
            <v>6790103</v>
          </cell>
          <cell r="B2005" t="str">
            <v>Fees - Registration</v>
          </cell>
          <cell r="C2005">
            <v>34500</v>
          </cell>
          <cell r="D2005">
            <v>100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  <cell r="M2005">
            <v>1180.5</v>
          </cell>
          <cell r="N2005">
            <v>0</v>
          </cell>
        </row>
        <row r="2006">
          <cell r="A2006" t="str">
            <v>6790104</v>
          </cell>
          <cell r="B2006" t="str">
            <v>Fees - Stock Exchange</v>
          </cell>
          <cell r="C2006">
            <v>0</v>
          </cell>
          <cell r="D2006">
            <v>0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  <cell r="M2006">
            <v>0</v>
          </cell>
          <cell r="N2006">
            <v>0</v>
          </cell>
        </row>
        <row r="2007">
          <cell r="A2007" t="str">
            <v>6790105</v>
          </cell>
          <cell r="B2007" t="str">
            <v>Fees - Transmission Line - Spot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  <cell r="M2007">
            <v>0</v>
          </cell>
          <cell r="N2007">
            <v>0</v>
          </cell>
        </row>
        <row r="2008">
          <cell r="A2008" t="str">
            <v>6790198</v>
          </cell>
          <cell r="B2008" t="str">
            <v>Fees - Miscellaneous - Above the line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  <cell r="M2008">
            <v>0</v>
          </cell>
          <cell r="N2008">
            <v>0</v>
          </cell>
        </row>
        <row r="2009">
          <cell r="A2009" t="str">
            <v>6790199</v>
          </cell>
          <cell r="B2009" t="str">
            <v>Fees - Miscellaneous</v>
          </cell>
          <cell r="C2009">
            <v>2526.09</v>
          </cell>
          <cell r="D2009">
            <v>11266.67</v>
          </cell>
          <cell r="E2009">
            <v>12533.63</v>
          </cell>
          <cell r="F2009">
            <v>2392.71</v>
          </cell>
          <cell r="G2009">
            <v>13845.08</v>
          </cell>
          <cell r="H2009">
            <v>7438.45</v>
          </cell>
          <cell r="I2009">
            <v>675.13</v>
          </cell>
          <cell r="J2009">
            <v>3238.79</v>
          </cell>
          <cell r="K2009">
            <v>20895.23</v>
          </cell>
          <cell r="L2009">
            <v>7092.81</v>
          </cell>
          <cell r="M2009">
            <v>11386.73</v>
          </cell>
          <cell r="N2009">
            <v>4254.75</v>
          </cell>
        </row>
        <row r="2010">
          <cell r="A2010" t="str">
            <v>6790200</v>
          </cell>
          <cell r="B2010" t="str">
            <v>Penalties</v>
          </cell>
          <cell r="C2010">
            <v>0</v>
          </cell>
          <cell r="D2010">
            <v>-17999.57</v>
          </cell>
          <cell r="E2010">
            <v>0</v>
          </cell>
          <cell r="F2010">
            <v>0</v>
          </cell>
          <cell r="G2010">
            <v>0</v>
          </cell>
          <cell r="H2010">
            <v>5077.54</v>
          </cell>
          <cell r="I2010">
            <v>5000</v>
          </cell>
          <cell r="J2010">
            <v>2107.5700000000002</v>
          </cell>
          <cell r="K2010">
            <v>1856.64</v>
          </cell>
          <cell r="L2010">
            <v>59.55</v>
          </cell>
          <cell r="M2010">
            <v>344.06</v>
          </cell>
          <cell r="N2010">
            <v>85683</v>
          </cell>
        </row>
        <row r="2011">
          <cell r="A2011" t="str">
            <v>6790210</v>
          </cell>
          <cell r="B2011" t="str">
            <v>Permitting</v>
          </cell>
          <cell r="C2011">
            <v>114113.58</v>
          </cell>
          <cell r="D2011">
            <v>117615.78</v>
          </cell>
          <cell r="E2011">
            <v>126146.2</v>
          </cell>
          <cell r="F2011">
            <v>128132.04</v>
          </cell>
          <cell r="G2011">
            <v>70868.75</v>
          </cell>
          <cell r="H2011">
            <v>40936.339999999997</v>
          </cell>
          <cell r="I2011">
            <v>93908.1</v>
          </cell>
          <cell r="J2011">
            <v>80881.929999999993</v>
          </cell>
          <cell r="K2011">
            <v>73359.98</v>
          </cell>
          <cell r="L2011">
            <v>110832.28</v>
          </cell>
          <cell r="M2011">
            <v>64959.56</v>
          </cell>
          <cell r="N2011">
            <v>496016.16</v>
          </cell>
        </row>
        <row r="2012">
          <cell r="A2012" t="str">
            <v>6790220</v>
          </cell>
          <cell r="B2012" t="str">
            <v>Political Contributions</v>
          </cell>
          <cell r="C2012">
            <v>115021</v>
          </cell>
          <cell r="D2012">
            <v>0</v>
          </cell>
          <cell r="E2012">
            <v>0</v>
          </cell>
          <cell r="F2012">
            <v>0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  <cell r="M2012">
            <v>0</v>
          </cell>
          <cell r="N2012">
            <v>70153.72</v>
          </cell>
        </row>
        <row r="2013">
          <cell r="A2013" t="str">
            <v>6790230</v>
          </cell>
          <cell r="B2013" t="str">
            <v>Postage. Shipping and Courier</v>
          </cell>
          <cell r="C2013">
            <v>321124.81</v>
          </cell>
          <cell r="D2013">
            <v>317586.78999999998</v>
          </cell>
          <cell r="E2013">
            <v>386534.11</v>
          </cell>
          <cell r="F2013">
            <v>337246.73</v>
          </cell>
          <cell r="G2013">
            <v>249421.66</v>
          </cell>
          <cell r="H2013">
            <v>483289.74</v>
          </cell>
          <cell r="I2013">
            <v>354117.56</v>
          </cell>
          <cell r="J2013">
            <v>347195.48</v>
          </cell>
          <cell r="K2013">
            <v>293532.08</v>
          </cell>
          <cell r="L2013">
            <v>441689.84</v>
          </cell>
          <cell r="M2013">
            <v>342257.85</v>
          </cell>
          <cell r="N2013">
            <v>326373.77</v>
          </cell>
        </row>
        <row r="2014">
          <cell r="A2014" t="str">
            <v>6790250</v>
          </cell>
          <cell r="B2014" t="str">
            <v>Energy Conservation Allowances</v>
          </cell>
          <cell r="C2014">
            <v>2784395.63</v>
          </cell>
          <cell r="D2014">
            <v>2910392.44</v>
          </cell>
          <cell r="E2014">
            <v>2845307.74</v>
          </cell>
          <cell r="F2014">
            <v>2927050.94</v>
          </cell>
          <cell r="G2014">
            <v>2789539.49</v>
          </cell>
          <cell r="H2014">
            <v>3103807.82</v>
          </cell>
          <cell r="I2014">
            <v>2874123.96</v>
          </cell>
          <cell r="J2014">
            <v>3474091.76</v>
          </cell>
          <cell r="K2014">
            <v>2787304.38</v>
          </cell>
          <cell r="L2014">
            <v>3005149.22</v>
          </cell>
          <cell r="M2014">
            <v>2724154.27</v>
          </cell>
          <cell r="N2014">
            <v>2942592.81</v>
          </cell>
        </row>
        <row r="2015">
          <cell r="A2015" t="str">
            <v>6790255</v>
          </cell>
          <cell r="B2015" t="str">
            <v>Selling and Marketing Expense</v>
          </cell>
          <cell r="C2015">
            <v>9500</v>
          </cell>
          <cell r="D2015">
            <v>4100</v>
          </cell>
          <cell r="E2015">
            <v>3900</v>
          </cell>
          <cell r="F2015">
            <v>9285.3799999999992</v>
          </cell>
          <cell r="G2015">
            <v>15086.51</v>
          </cell>
          <cell r="H2015">
            <v>5025</v>
          </cell>
          <cell r="I2015">
            <v>6682.38</v>
          </cell>
          <cell r="J2015">
            <v>3750</v>
          </cell>
          <cell r="K2015">
            <v>5150</v>
          </cell>
          <cell r="L2015">
            <v>2175</v>
          </cell>
          <cell r="M2015">
            <v>4250</v>
          </cell>
          <cell r="N2015">
            <v>4275</v>
          </cell>
        </row>
        <row r="2016">
          <cell r="A2016" t="str">
            <v>6790260</v>
          </cell>
          <cell r="B2016" t="str">
            <v>Settlements/Claims Expense</v>
          </cell>
          <cell r="C2016">
            <v>2571.38</v>
          </cell>
          <cell r="D2016">
            <v>3883.52</v>
          </cell>
          <cell r="E2016">
            <v>5199.05</v>
          </cell>
          <cell r="F2016">
            <v>2224.5</v>
          </cell>
          <cell r="G2016">
            <v>4216.71</v>
          </cell>
          <cell r="H2016">
            <v>4527</v>
          </cell>
          <cell r="I2016">
            <v>5748.26</v>
          </cell>
          <cell r="J2016">
            <v>5994.7</v>
          </cell>
          <cell r="K2016">
            <v>8248.44</v>
          </cell>
          <cell r="L2016">
            <v>12119.33</v>
          </cell>
          <cell r="M2016">
            <v>7704.28</v>
          </cell>
          <cell r="N2016">
            <v>5124.78</v>
          </cell>
        </row>
        <row r="2017">
          <cell r="A2017" t="str">
            <v>6790270</v>
          </cell>
          <cell r="B2017" t="str">
            <v>Transfer Agent</v>
          </cell>
          <cell r="C2017">
            <v>0</v>
          </cell>
          <cell r="D2017">
            <v>0</v>
          </cell>
          <cell r="E2017">
            <v>0</v>
          </cell>
          <cell r="F2017">
            <v>0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  <cell r="M2017">
            <v>0</v>
          </cell>
          <cell r="N2017">
            <v>0</v>
          </cell>
        </row>
        <row r="2018">
          <cell r="A2018" t="str">
            <v>6790280</v>
          </cell>
          <cell r="B2018" t="str">
            <v>Stadium - Food</v>
          </cell>
          <cell r="C2018">
            <v>0</v>
          </cell>
          <cell r="D2018">
            <v>0</v>
          </cell>
          <cell r="E2018">
            <v>0</v>
          </cell>
          <cell r="F2018">
            <v>0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  <cell r="M2018">
            <v>0</v>
          </cell>
          <cell r="N2018">
            <v>0</v>
          </cell>
        </row>
        <row r="2019">
          <cell r="A2019" t="str">
            <v>6790281</v>
          </cell>
          <cell r="B2019" t="str">
            <v>Stadium - Other</v>
          </cell>
          <cell r="C2019">
            <v>0</v>
          </cell>
          <cell r="D2019">
            <v>0</v>
          </cell>
          <cell r="E2019">
            <v>0</v>
          </cell>
          <cell r="F2019">
            <v>0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  <cell r="M2019">
            <v>0</v>
          </cell>
          <cell r="N2019">
            <v>0</v>
          </cell>
        </row>
        <row r="2020">
          <cell r="A2020" t="str">
            <v>6790300</v>
          </cell>
          <cell r="B2020" t="str">
            <v>Cash Discount Taken</v>
          </cell>
          <cell r="C2020">
            <v>-8088.1</v>
          </cell>
          <cell r="D2020">
            <v>-7010.31</v>
          </cell>
          <cell r="E2020">
            <v>-19047.939999999999</v>
          </cell>
          <cell r="F2020">
            <v>-10958.1</v>
          </cell>
          <cell r="G2020">
            <v>-15701.24</v>
          </cell>
          <cell r="H2020">
            <v>-18483.02</v>
          </cell>
          <cell r="I2020">
            <v>-8478.7999999999993</v>
          </cell>
          <cell r="J2020">
            <v>-22223.66</v>
          </cell>
          <cell r="K2020">
            <v>-12051.2</v>
          </cell>
          <cell r="L2020">
            <v>-9892.52</v>
          </cell>
          <cell r="M2020">
            <v>-15176.3</v>
          </cell>
          <cell r="N2020">
            <v>-10029.9</v>
          </cell>
        </row>
        <row r="2021">
          <cell r="A2021" t="str">
            <v>6790305</v>
          </cell>
          <cell r="B2021" t="str">
            <v>A&amp;G Allocation</v>
          </cell>
          <cell r="C2021">
            <v>2916358.87</v>
          </cell>
          <cell r="D2021">
            <v>2916666.67</v>
          </cell>
          <cell r="E2021">
            <v>2915512.6</v>
          </cell>
          <cell r="F2021">
            <v>2916666.67</v>
          </cell>
          <cell r="G2021">
            <v>2916666.67</v>
          </cell>
          <cell r="H2021">
            <v>2916666.67</v>
          </cell>
          <cell r="I2021">
            <v>2906740.91</v>
          </cell>
          <cell r="J2021">
            <v>2916666.67</v>
          </cell>
          <cell r="K2021">
            <v>2916666.67</v>
          </cell>
          <cell r="L2021">
            <v>2919471.61</v>
          </cell>
          <cell r="M2021">
            <v>2916666.67</v>
          </cell>
          <cell r="N2021">
            <v>2916666.67</v>
          </cell>
        </row>
        <row r="2022">
          <cell r="A2022" t="str">
            <v>6790310</v>
          </cell>
          <cell r="B2022" t="str">
            <v>A&amp;G Allocated to Capital</v>
          </cell>
          <cell r="C2022">
            <v>-2916666.67</v>
          </cell>
          <cell r="D2022">
            <v>-2916666.67</v>
          </cell>
          <cell r="E2022">
            <v>-2916666.67</v>
          </cell>
          <cell r="F2022">
            <v>-2916666.67</v>
          </cell>
          <cell r="G2022">
            <v>-2916666.67</v>
          </cell>
          <cell r="H2022">
            <v>-2916666.67</v>
          </cell>
          <cell r="I2022">
            <v>-2916666.67</v>
          </cell>
          <cell r="J2022">
            <v>-2916666.67</v>
          </cell>
          <cell r="K2022">
            <v>-2916666.67</v>
          </cell>
          <cell r="L2022">
            <v>-2916666.67</v>
          </cell>
          <cell r="M2022">
            <v>-2916666.67</v>
          </cell>
          <cell r="N2022">
            <v>-2916666.67</v>
          </cell>
        </row>
        <row r="2023">
          <cell r="A2023" t="str">
            <v>6790315</v>
          </cell>
          <cell r="B2023" t="str">
            <v>I&amp;D Allocated to Capital</v>
          </cell>
          <cell r="C2023">
            <v>0</v>
          </cell>
          <cell r="D2023">
            <v>0</v>
          </cell>
          <cell r="E2023">
            <v>0</v>
          </cell>
          <cell r="F2023">
            <v>0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  <cell r="M2023">
            <v>0</v>
          </cell>
          <cell r="N2023">
            <v>0</v>
          </cell>
        </row>
        <row r="2024">
          <cell r="A2024" t="str">
            <v>6790320</v>
          </cell>
          <cell r="B2024" t="str">
            <v>Fleet Allocation</v>
          </cell>
          <cell r="C2024">
            <v>0</v>
          </cell>
          <cell r="D2024">
            <v>0</v>
          </cell>
          <cell r="E2024">
            <v>0</v>
          </cell>
          <cell r="F2024">
            <v>0</v>
          </cell>
          <cell r="G2024">
            <v>16.13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  <cell r="M2024">
            <v>0</v>
          </cell>
          <cell r="N2024">
            <v>0</v>
          </cell>
        </row>
        <row r="2025">
          <cell r="A2025" t="str">
            <v>6790321</v>
          </cell>
          <cell r="B2025" t="str">
            <v>Stores Allocation</v>
          </cell>
          <cell r="C2025">
            <v>0</v>
          </cell>
          <cell r="D2025">
            <v>0</v>
          </cell>
          <cell r="E2025">
            <v>0</v>
          </cell>
          <cell r="F2025">
            <v>0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  <cell r="M2025">
            <v>0</v>
          </cell>
          <cell r="N2025">
            <v>0</v>
          </cell>
        </row>
        <row r="2026">
          <cell r="A2026" t="str">
            <v>6790322</v>
          </cell>
          <cell r="B2026" t="str">
            <v>Small Tools Alloc</v>
          </cell>
          <cell r="C2026">
            <v>0</v>
          </cell>
          <cell r="D2026">
            <v>0</v>
          </cell>
          <cell r="E2026">
            <v>0</v>
          </cell>
          <cell r="F2026">
            <v>0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  <cell r="M2026">
            <v>0</v>
          </cell>
          <cell r="N2026">
            <v>0</v>
          </cell>
        </row>
        <row r="2027">
          <cell r="A2027" t="str">
            <v>6790323</v>
          </cell>
          <cell r="B2027" t="str">
            <v>Self Help Alloc</v>
          </cell>
          <cell r="C2027">
            <v>0</v>
          </cell>
          <cell r="D2027">
            <v>0</v>
          </cell>
          <cell r="E2027">
            <v>0</v>
          </cell>
          <cell r="F2027">
            <v>0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  <cell r="M2027">
            <v>0</v>
          </cell>
          <cell r="N2027">
            <v>-647.78</v>
          </cell>
        </row>
        <row r="2028">
          <cell r="A2028" t="str">
            <v>6790324</v>
          </cell>
          <cell r="B2028" t="str">
            <v>E&amp;S Allocation</v>
          </cell>
          <cell r="C2028">
            <v>0</v>
          </cell>
          <cell r="D2028">
            <v>0</v>
          </cell>
          <cell r="E2028">
            <v>0</v>
          </cell>
          <cell r="F2028">
            <v>0</v>
          </cell>
          <cell r="G2028">
            <v>0</v>
          </cell>
          <cell r="H2028">
            <v>0</v>
          </cell>
          <cell r="I2028">
            <v>-117.35</v>
          </cell>
          <cell r="J2028">
            <v>0</v>
          </cell>
          <cell r="K2028">
            <v>0</v>
          </cell>
          <cell r="L2028">
            <v>-2339.0300000000002</v>
          </cell>
          <cell r="M2028">
            <v>0</v>
          </cell>
          <cell r="N2028">
            <v>0</v>
          </cell>
        </row>
        <row r="2029">
          <cell r="A2029" t="str">
            <v>6790325</v>
          </cell>
          <cell r="B2029" t="str">
            <v>T&amp;I Allocation</v>
          </cell>
          <cell r="C2029">
            <v>0</v>
          </cell>
          <cell r="D2029">
            <v>0</v>
          </cell>
          <cell r="E2029">
            <v>0</v>
          </cell>
          <cell r="F2029">
            <v>0</v>
          </cell>
          <cell r="G2029">
            <v>0</v>
          </cell>
          <cell r="H2029">
            <v>0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  <cell r="M2029">
            <v>0</v>
          </cell>
          <cell r="N2029">
            <v>0</v>
          </cell>
        </row>
        <row r="2030">
          <cell r="A2030" t="str">
            <v>6790326</v>
          </cell>
          <cell r="B2030" t="str">
            <v>Facilities Alloc</v>
          </cell>
          <cell r="C2030">
            <v>0</v>
          </cell>
          <cell r="D2030">
            <v>0</v>
          </cell>
          <cell r="E2030">
            <v>0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  <cell r="M2030">
            <v>0</v>
          </cell>
          <cell r="N2030">
            <v>0</v>
          </cell>
        </row>
        <row r="2031">
          <cell r="A2031" t="str">
            <v>6790327</v>
          </cell>
          <cell r="B2031" t="str">
            <v>E&amp;S Alloc-Contractor</v>
          </cell>
          <cell r="C2031">
            <v>0</v>
          </cell>
          <cell r="D2031">
            <v>0</v>
          </cell>
          <cell r="E2031">
            <v>0</v>
          </cell>
          <cell r="F2031">
            <v>0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  <cell r="M2031">
            <v>0</v>
          </cell>
          <cell r="N2031">
            <v>0</v>
          </cell>
        </row>
        <row r="2032">
          <cell r="A2032" t="str">
            <v>6790700</v>
          </cell>
          <cell r="B2032" t="str">
            <v>Intercompany Overhead Allocations</v>
          </cell>
          <cell r="C2032">
            <v>16945.599999999999</v>
          </cell>
          <cell r="D2032">
            <v>-20806.62</v>
          </cell>
          <cell r="E2032">
            <v>-15130.34</v>
          </cell>
          <cell r="F2032">
            <v>-14944.72</v>
          </cell>
          <cell r="G2032">
            <v>-8683.18</v>
          </cell>
          <cell r="H2032">
            <v>-11044.17</v>
          </cell>
          <cell r="I2032">
            <v>8864.2900000000009</v>
          </cell>
          <cell r="J2032">
            <v>8864.2900000000009</v>
          </cell>
          <cell r="K2032">
            <v>8864.2900000000009</v>
          </cell>
          <cell r="L2032">
            <v>8864.2900000000009</v>
          </cell>
          <cell r="M2032">
            <v>8864.2900000000009</v>
          </cell>
          <cell r="N2032">
            <v>8864.2900000000009</v>
          </cell>
        </row>
        <row r="2033">
          <cell r="A2033" t="str">
            <v>6790701</v>
          </cell>
          <cell r="B2033" t="str">
            <v>Intercompany Subsidiary Credit - Allocated A&amp;G</v>
          </cell>
          <cell r="C2033">
            <v>0</v>
          </cell>
          <cell r="D2033">
            <v>0</v>
          </cell>
          <cell r="E2033">
            <v>0</v>
          </cell>
          <cell r="F2033">
            <v>0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  <cell r="M2033">
            <v>0</v>
          </cell>
          <cell r="N2033">
            <v>0</v>
          </cell>
        </row>
        <row r="2034">
          <cell r="A2034" t="str">
            <v>6790702</v>
          </cell>
          <cell r="B2034" t="str">
            <v>Intercompany Fee</v>
          </cell>
          <cell r="C2034">
            <v>0</v>
          </cell>
          <cell r="D2034">
            <v>0</v>
          </cell>
          <cell r="E2034">
            <v>0</v>
          </cell>
          <cell r="F2034">
            <v>0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  <cell r="M2034">
            <v>0</v>
          </cell>
          <cell r="N2034">
            <v>0</v>
          </cell>
        </row>
        <row r="2035">
          <cell r="A2035" t="str">
            <v>6790703</v>
          </cell>
          <cell r="B2035" t="str">
            <v>Intercompany Standard Labor</v>
          </cell>
          <cell r="C2035">
            <v>0</v>
          </cell>
          <cell r="D2035">
            <v>0</v>
          </cell>
          <cell r="E2035">
            <v>0</v>
          </cell>
          <cell r="F2035">
            <v>0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  <cell r="M2035">
            <v>0</v>
          </cell>
          <cell r="N2035">
            <v>0</v>
          </cell>
        </row>
        <row r="2036">
          <cell r="A2036" t="str">
            <v>6790704</v>
          </cell>
          <cell r="B2036" t="str">
            <v>Intercompany Support Services</v>
          </cell>
          <cell r="C2036">
            <v>750305.11</v>
          </cell>
          <cell r="D2036">
            <v>1071294.68</v>
          </cell>
          <cell r="E2036">
            <v>1638463.33</v>
          </cell>
          <cell r="F2036">
            <v>986628.4</v>
          </cell>
          <cell r="G2036">
            <v>954331.68</v>
          </cell>
          <cell r="H2036">
            <v>1467410.29</v>
          </cell>
          <cell r="I2036">
            <v>800838.9</v>
          </cell>
          <cell r="J2036">
            <v>811917.57</v>
          </cell>
          <cell r="K2036">
            <v>1219214.1299999999</v>
          </cell>
          <cell r="L2036">
            <v>689050.19</v>
          </cell>
          <cell r="M2036">
            <v>875747.59</v>
          </cell>
          <cell r="N2036">
            <v>1447562.4</v>
          </cell>
        </row>
        <row r="2037">
          <cell r="A2037" t="str">
            <v>6790705</v>
          </cell>
          <cell r="B2037" t="str">
            <v>Intercompany Print Shop Charges</v>
          </cell>
          <cell r="C2037">
            <v>0</v>
          </cell>
          <cell r="D2037">
            <v>0</v>
          </cell>
          <cell r="E2037">
            <v>0</v>
          </cell>
          <cell r="F2037">
            <v>0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  <cell r="M2037">
            <v>0</v>
          </cell>
          <cell r="N2037">
            <v>0</v>
          </cell>
        </row>
        <row r="2038">
          <cell r="A2038" t="str">
            <v>6790706</v>
          </cell>
          <cell r="B2038" t="str">
            <v>Intercompany Record Retention and Mail Services</v>
          </cell>
          <cell r="C2038">
            <v>0</v>
          </cell>
          <cell r="D2038">
            <v>0</v>
          </cell>
          <cell r="E2038">
            <v>0</v>
          </cell>
          <cell r="F2038">
            <v>0</v>
          </cell>
          <cell r="G2038">
            <v>0</v>
          </cell>
          <cell r="H2038">
            <v>0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  <cell r="M2038">
            <v>0</v>
          </cell>
          <cell r="N2038">
            <v>0</v>
          </cell>
        </row>
        <row r="2039">
          <cell r="A2039" t="str">
            <v>6790707</v>
          </cell>
          <cell r="B2039" t="str">
            <v>IC Direct fr Svc Co</v>
          </cell>
          <cell r="C2039">
            <v>0</v>
          </cell>
          <cell r="D2039">
            <v>0</v>
          </cell>
          <cell r="E2039">
            <v>0</v>
          </cell>
          <cell r="F2039">
            <v>0</v>
          </cell>
          <cell r="G2039">
            <v>0</v>
          </cell>
          <cell r="H2039">
            <v>0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  <cell r="M2039">
            <v>0</v>
          </cell>
          <cell r="N2039">
            <v>0</v>
          </cell>
        </row>
        <row r="2040">
          <cell r="A2040" t="str">
            <v>6790708</v>
          </cell>
          <cell r="B2040" t="str">
            <v>IC Indirect fr Svc Co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  <cell r="G2040">
            <v>0</v>
          </cell>
          <cell r="H2040">
            <v>0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  <cell r="M2040">
            <v>0</v>
          </cell>
          <cell r="N2040">
            <v>0</v>
          </cell>
        </row>
        <row r="2041">
          <cell r="A2041" t="str">
            <v>6790709</v>
          </cell>
          <cell r="B2041" t="str">
            <v>Intercompany - Asset Usage Fee</v>
          </cell>
          <cell r="C2041">
            <v>0</v>
          </cell>
          <cell r="D2041">
            <v>0</v>
          </cell>
          <cell r="E2041">
            <v>0</v>
          </cell>
          <cell r="F2041">
            <v>0</v>
          </cell>
          <cell r="G2041">
            <v>0</v>
          </cell>
          <cell r="H2041">
            <v>0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  <cell r="M2041">
            <v>0</v>
          </cell>
          <cell r="N2041">
            <v>0</v>
          </cell>
        </row>
        <row r="2042">
          <cell r="A2042" t="str">
            <v>6790800</v>
          </cell>
          <cell r="B2042" t="str">
            <v>Other Operational Expense - Miscellaneous</v>
          </cell>
          <cell r="C2042">
            <v>240686.7</v>
          </cell>
          <cell r="D2042">
            <v>-37507.870000000003</v>
          </cell>
          <cell r="E2042">
            <v>-581451.52000000002</v>
          </cell>
          <cell r="F2042">
            <v>20929.189999999999</v>
          </cell>
          <cell r="G2042">
            <v>30786.03</v>
          </cell>
          <cell r="H2042">
            <v>-5329.46</v>
          </cell>
          <cell r="I2042">
            <v>42099.839999999997</v>
          </cell>
          <cell r="J2042">
            <v>250093.75</v>
          </cell>
          <cell r="K2042">
            <v>52206.09</v>
          </cell>
          <cell r="L2042">
            <v>3268077.72</v>
          </cell>
          <cell r="M2042">
            <v>-13775.09</v>
          </cell>
          <cell r="N2042">
            <v>74565.94</v>
          </cell>
        </row>
        <row r="2043">
          <cell r="A2043" t="str">
            <v>6790801</v>
          </cell>
          <cell r="B2043" t="str">
            <v>Other Operational Expense - GAAP Adjustment</v>
          </cell>
          <cell r="C2043">
            <v>0</v>
          </cell>
          <cell r="D2043">
            <v>0</v>
          </cell>
          <cell r="E2043">
            <v>0</v>
          </cell>
          <cell r="F2043">
            <v>0</v>
          </cell>
          <cell r="G2043">
            <v>0</v>
          </cell>
          <cell r="H2043">
            <v>0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  <cell r="M2043">
            <v>0</v>
          </cell>
          <cell r="N2043">
            <v>0</v>
          </cell>
        </row>
        <row r="2044">
          <cell r="A2044" t="str">
            <v>6790802</v>
          </cell>
          <cell r="B2044" t="str">
            <v>Other Miscellaneous Expense - Below the Line</v>
          </cell>
          <cell r="C2044">
            <v>0</v>
          </cell>
          <cell r="D2044">
            <v>0</v>
          </cell>
          <cell r="E2044">
            <v>0</v>
          </cell>
          <cell r="F2044">
            <v>0</v>
          </cell>
          <cell r="G2044">
            <v>0</v>
          </cell>
          <cell r="H2044">
            <v>0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  <cell r="M2044">
            <v>0</v>
          </cell>
          <cell r="N2044">
            <v>0</v>
          </cell>
        </row>
        <row r="2045">
          <cell r="A2045" t="str">
            <v>6791000</v>
          </cell>
          <cell r="B2045" t="str">
            <v>Rate Case Expense</v>
          </cell>
          <cell r="C2045">
            <v>38343</v>
          </cell>
          <cell r="D2045">
            <v>38343</v>
          </cell>
          <cell r="E2045">
            <v>38343</v>
          </cell>
          <cell r="F2045">
            <v>38343</v>
          </cell>
          <cell r="G2045">
            <v>38343</v>
          </cell>
          <cell r="H2045">
            <v>38343</v>
          </cell>
          <cell r="I2045">
            <v>38343</v>
          </cell>
          <cell r="J2045">
            <v>38343</v>
          </cell>
          <cell r="K2045">
            <v>38343</v>
          </cell>
          <cell r="L2045">
            <v>38343</v>
          </cell>
          <cell r="M2045">
            <v>38343</v>
          </cell>
          <cell r="N2045">
            <v>38343</v>
          </cell>
        </row>
        <row r="2046">
          <cell r="A2046" t="str">
            <v>6791040</v>
          </cell>
          <cell r="B2046" t="str">
            <v>Recoverable Conservation O&amp;M</v>
          </cell>
          <cell r="C2046">
            <v>0</v>
          </cell>
          <cell r="D2046">
            <v>0</v>
          </cell>
          <cell r="E2046">
            <v>0</v>
          </cell>
          <cell r="F2046">
            <v>0</v>
          </cell>
          <cell r="G2046">
            <v>0</v>
          </cell>
          <cell r="H2046">
            <v>0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  <cell r="M2046">
            <v>0</v>
          </cell>
          <cell r="N2046">
            <v>0</v>
          </cell>
        </row>
        <row r="2047">
          <cell r="A2047" t="str">
            <v>6791050</v>
          </cell>
          <cell r="B2047" t="str">
            <v>Recoverable ECRC O&amp;M</v>
          </cell>
          <cell r="C2047">
            <v>0</v>
          </cell>
          <cell r="D2047">
            <v>0</v>
          </cell>
          <cell r="E2047">
            <v>0</v>
          </cell>
          <cell r="F2047">
            <v>0</v>
          </cell>
          <cell r="G2047">
            <v>0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  <cell r="M2047">
            <v>0</v>
          </cell>
          <cell r="N2047">
            <v>0</v>
          </cell>
        </row>
        <row r="2048">
          <cell r="A2048" t="str">
            <v>6791090</v>
          </cell>
          <cell r="B2048" t="str">
            <v>Recoverable SPPCRC O&amp;M</v>
          </cell>
          <cell r="C2048">
            <v>0</v>
          </cell>
          <cell r="D2048">
            <v>0</v>
          </cell>
          <cell r="E2048">
            <v>0</v>
          </cell>
          <cell r="F2048">
            <v>0</v>
          </cell>
          <cell r="G2048">
            <v>0</v>
          </cell>
          <cell r="H2048">
            <v>0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  <cell r="M2048">
            <v>0</v>
          </cell>
          <cell r="N2048">
            <v>0</v>
          </cell>
        </row>
        <row r="2049">
          <cell r="A2049" t="str">
            <v>6798000</v>
          </cell>
          <cell r="B2049" t="str">
            <v>Restructuring Charges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  <cell r="G2049">
            <v>0</v>
          </cell>
          <cell r="H2049">
            <v>0</v>
          </cell>
          <cell r="I2049">
            <v>0</v>
          </cell>
          <cell r="J2049">
            <v>-4588.05</v>
          </cell>
          <cell r="K2049">
            <v>0</v>
          </cell>
          <cell r="L2049">
            <v>0</v>
          </cell>
          <cell r="M2049">
            <v>0</v>
          </cell>
          <cell r="N2049">
            <v>0</v>
          </cell>
        </row>
        <row r="2050">
          <cell r="A2050" t="str">
            <v>6798999</v>
          </cell>
          <cell r="B2050" t="str">
            <v>Other Operational Expense Reclass</v>
          </cell>
          <cell r="C2050">
            <v>307.8</v>
          </cell>
          <cell r="D2050">
            <v>46074.11</v>
          </cell>
          <cell r="E2050">
            <v>1330.78</v>
          </cell>
          <cell r="F2050">
            <v>311.95</v>
          </cell>
          <cell r="G2050">
            <v>0</v>
          </cell>
          <cell r="H2050">
            <v>0</v>
          </cell>
          <cell r="I2050">
            <v>0</v>
          </cell>
          <cell r="J2050">
            <v>0</v>
          </cell>
          <cell r="K2050">
            <v>0</v>
          </cell>
          <cell r="L2050">
            <v>0.02</v>
          </cell>
          <cell r="M2050">
            <v>-938.03</v>
          </cell>
          <cell r="N2050">
            <v>-24938.91</v>
          </cell>
        </row>
        <row r="2051">
          <cell r="A2051" t="str">
            <v>6799000</v>
          </cell>
          <cell r="B2051" t="str">
            <v>Other Operational Expense sent to Balance Sheet</v>
          </cell>
          <cell r="C2051">
            <v>-3030361.7</v>
          </cell>
          <cell r="D2051">
            <v>-2433368.09</v>
          </cell>
          <cell r="E2051">
            <v>-1280175.05</v>
          </cell>
          <cell r="F2051">
            <v>-1913136.89</v>
          </cell>
          <cell r="G2051">
            <v>-1370220.41</v>
          </cell>
          <cell r="H2051">
            <v>-1362471.07</v>
          </cell>
          <cell r="I2051">
            <v>-2326922.0699999998</v>
          </cell>
          <cell r="J2051">
            <v>-2196414.64</v>
          </cell>
          <cell r="K2051">
            <v>-1778022.86</v>
          </cell>
          <cell r="L2051">
            <v>-5737464.0499999998</v>
          </cell>
          <cell r="M2051">
            <v>-2435591.0499999998</v>
          </cell>
          <cell r="N2051">
            <v>-1689512.04</v>
          </cell>
        </row>
        <row r="2052">
          <cell r="A2052" t="str">
            <v>6799100</v>
          </cell>
          <cell r="B2052" t="str">
            <v>IT Charges to the Balance Sheet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  <cell r="G2052">
            <v>0</v>
          </cell>
          <cell r="H2052">
            <v>0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  <cell r="M2052">
            <v>0</v>
          </cell>
          <cell r="N2052">
            <v>0</v>
          </cell>
        </row>
        <row r="2053">
          <cell r="A2053" t="str">
            <v>6799101</v>
          </cell>
          <cell r="B2053" t="str">
            <v>Facility Charges to the Balance Sheet</v>
          </cell>
          <cell r="C2053">
            <v>0</v>
          </cell>
          <cell r="D2053">
            <v>0</v>
          </cell>
          <cell r="E2053">
            <v>0</v>
          </cell>
          <cell r="F2053">
            <v>0</v>
          </cell>
          <cell r="G2053">
            <v>0</v>
          </cell>
          <cell r="H2053">
            <v>0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  <cell r="M2053">
            <v>0</v>
          </cell>
          <cell r="N2053">
            <v>0</v>
          </cell>
        </row>
        <row r="2054">
          <cell r="A2054" t="str">
            <v>6799102</v>
          </cell>
          <cell r="B2054" t="str">
            <v>Telecom Charges to the Balance Sheet</v>
          </cell>
          <cell r="C2054">
            <v>0</v>
          </cell>
          <cell r="D2054">
            <v>0</v>
          </cell>
          <cell r="E2054">
            <v>0</v>
          </cell>
          <cell r="F2054">
            <v>0</v>
          </cell>
          <cell r="G2054">
            <v>0</v>
          </cell>
          <cell r="H2054">
            <v>0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  <cell r="M2054">
            <v>0</v>
          </cell>
          <cell r="N2054">
            <v>0</v>
          </cell>
        </row>
        <row r="2055">
          <cell r="A2055" t="str">
            <v>6799103</v>
          </cell>
          <cell r="B2055" t="str">
            <v>Corporate Overhead Allocation to the Balance Sheet</v>
          </cell>
          <cell r="C2055">
            <v>0</v>
          </cell>
          <cell r="D2055">
            <v>0</v>
          </cell>
          <cell r="E2055">
            <v>0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  <cell r="M2055">
            <v>0</v>
          </cell>
          <cell r="N2055">
            <v>0</v>
          </cell>
        </row>
        <row r="2056">
          <cell r="A2056" t="str">
            <v>6799104</v>
          </cell>
          <cell r="B2056" t="str">
            <v>Make Ready Changes to the Balance Sheet</v>
          </cell>
          <cell r="C2056">
            <v>-11786.12</v>
          </cell>
          <cell r="D2056">
            <v>-11625.21</v>
          </cell>
          <cell r="E2056">
            <v>-12930.01</v>
          </cell>
          <cell r="F2056">
            <v>-10515.68</v>
          </cell>
          <cell r="G2056">
            <v>-12605.28</v>
          </cell>
          <cell r="H2056">
            <v>-6869.5</v>
          </cell>
          <cell r="I2056">
            <v>-9421.9599999999991</v>
          </cell>
          <cell r="J2056">
            <v>-10449.61</v>
          </cell>
          <cell r="K2056">
            <v>-9845.1200000000008</v>
          </cell>
          <cell r="L2056">
            <v>-10397.51</v>
          </cell>
          <cell r="M2056">
            <v>-11688.04</v>
          </cell>
          <cell r="N2056">
            <v>-10950.92</v>
          </cell>
        </row>
        <row r="2057">
          <cell r="A2057" t="str">
            <v>6799105</v>
          </cell>
          <cell r="B2057" t="str">
            <v>Fleet Charges to the Balance Sheet</v>
          </cell>
          <cell r="C2057">
            <v>-467.65</v>
          </cell>
          <cell r="D2057">
            <v>-753.97</v>
          </cell>
          <cell r="E2057">
            <v>-10256.530000000001</v>
          </cell>
          <cell r="F2057">
            <v>-22991.61</v>
          </cell>
          <cell r="G2057">
            <v>-14682.16</v>
          </cell>
          <cell r="H2057">
            <v>-4080.96</v>
          </cell>
          <cell r="I2057">
            <v>-477.3</v>
          </cell>
          <cell r="J2057">
            <v>-2625.69</v>
          </cell>
          <cell r="K2057">
            <v>-1339.44</v>
          </cell>
          <cell r="L2057">
            <v>-1642.21</v>
          </cell>
          <cell r="M2057">
            <v>-3855.3</v>
          </cell>
          <cell r="N2057">
            <v>-683.01</v>
          </cell>
        </row>
        <row r="2058">
          <cell r="A2058" t="str">
            <v>6799106</v>
          </cell>
          <cell r="B2058" t="str">
            <v>Small Tools Charges to the Balance Sheet</v>
          </cell>
          <cell r="C2058">
            <v>-107.6</v>
          </cell>
          <cell r="D2058">
            <v>-359.01</v>
          </cell>
          <cell r="E2058">
            <v>-2585.7399999999998</v>
          </cell>
          <cell r="F2058">
            <v>-1648.26</v>
          </cell>
          <cell r="G2058">
            <v>-2044.65</v>
          </cell>
          <cell r="H2058">
            <v>-918.11</v>
          </cell>
          <cell r="I2058">
            <v>-66.17</v>
          </cell>
          <cell r="J2058">
            <v>-273.77999999999997</v>
          </cell>
          <cell r="K2058">
            <v>-81.58</v>
          </cell>
          <cell r="L2058">
            <v>-237.89</v>
          </cell>
          <cell r="M2058">
            <v>-859.73</v>
          </cell>
          <cell r="N2058">
            <v>-1040.04</v>
          </cell>
        </row>
        <row r="2059">
          <cell r="A2059" t="str">
            <v>6799107</v>
          </cell>
          <cell r="B2059" t="str">
            <v>Stores Clearing Charges to the Balance Sheet</v>
          </cell>
          <cell r="C2059">
            <v>-208621.54</v>
          </cell>
          <cell r="D2059">
            <v>-387805.09</v>
          </cell>
          <cell r="E2059">
            <v>-189574.13</v>
          </cell>
          <cell r="F2059">
            <v>-206534.45</v>
          </cell>
          <cell r="G2059">
            <v>-286147.03000000003</v>
          </cell>
          <cell r="H2059">
            <v>-208922.07</v>
          </cell>
          <cell r="I2059">
            <v>-142415.03</v>
          </cell>
          <cell r="J2059">
            <v>-187504.35</v>
          </cell>
          <cell r="K2059">
            <v>2125495.9300000002</v>
          </cell>
          <cell r="L2059">
            <v>-378409.98</v>
          </cell>
          <cell r="M2059">
            <v>-368682.81</v>
          </cell>
          <cell r="N2059">
            <v>-94854.41</v>
          </cell>
        </row>
        <row r="2060">
          <cell r="A2060" t="str">
            <v>6799108</v>
          </cell>
          <cell r="B2060" t="str">
            <v>Self Help Charges to the Balance Sheet</v>
          </cell>
          <cell r="C2060">
            <v>-681.7</v>
          </cell>
          <cell r="D2060">
            <v>-557.14</v>
          </cell>
          <cell r="E2060">
            <v>-763.59</v>
          </cell>
          <cell r="F2060">
            <v>-677.77</v>
          </cell>
          <cell r="G2060">
            <v>-299.66000000000003</v>
          </cell>
          <cell r="H2060">
            <v>-3114.25</v>
          </cell>
          <cell r="I2060">
            <v>-8315.5499999999993</v>
          </cell>
          <cell r="J2060">
            <v>-9685.3700000000008</v>
          </cell>
          <cell r="K2060">
            <v>-37018.25</v>
          </cell>
          <cell r="L2060">
            <v>-4803.21</v>
          </cell>
          <cell r="M2060">
            <v>-2902.24</v>
          </cell>
          <cell r="N2060">
            <v>-76.83</v>
          </cell>
        </row>
        <row r="2061">
          <cell r="A2061" t="str">
            <v>6799109</v>
          </cell>
          <cell r="B2061" t="str">
            <v>Supervisory &amp; Management Cghs to the Balance Sheet</v>
          </cell>
          <cell r="C2061">
            <v>-1448189.37</v>
          </cell>
          <cell r="D2061">
            <v>-1552542.01</v>
          </cell>
          <cell r="E2061">
            <v>-2608478.7599999998</v>
          </cell>
          <cell r="F2061">
            <v>-2171873.16</v>
          </cell>
          <cell r="G2061">
            <v>-2896393.94</v>
          </cell>
          <cell r="H2061">
            <v>-2955394.93</v>
          </cell>
          <cell r="I2061">
            <v>-1859314.27</v>
          </cell>
          <cell r="J2061">
            <v>-2435567.21</v>
          </cell>
          <cell r="K2061">
            <v>-2266213.46</v>
          </cell>
          <cell r="L2061">
            <v>-1855694.12</v>
          </cell>
          <cell r="M2061">
            <v>-1945747.47</v>
          </cell>
          <cell r="N2061">
            <v>-2925301.48</v>
          </cell>
        </row>
        <row r="2062">
          <cell r="A2062" t="str">
            <v>6799110</v>
          </cell>
          <cell r="B2062" t="str">
            <v>HR Charges to the Balance Sheet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  <cell r="G2062">
            <v>0</v>
          </cell>
          <cell r="H2062">
            <v>0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  <cell r="M2062">
            <v>0</v>
          </cell>
          <cell r="N2062">
            <v>0</v>
          </cell>
        </row>
        <row r="2063">
          <cell r="A2063" t="str">
            <v>6799111</v>
          </cell>
          <cell r="B2063" t="str">
            <v>TSI Services Charges to the Balance Sheet</v>
          </cell>
          <cell r="C2063">
            <v>0</v>
          </cell>
          <cell r="D2063">
            <v>0</v>
          </cell>
          <cell r="E2063">
            <v>0</v>
          </cell>
          <cell r="F2063">
            <v>0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  <cell r="M2063">
            <v>0</v>
          </cell>
          <cell r="N2063">
            <v>0</v>
          </cell>
        </row>
        <row r="2064">
          <cell r="A2064" t="str">
            <v>6799112</v>
          </cell>
          <cell r="B2064" t="str">
            <v>Procurement Charges to the Balance Sheet</v>
          </cell>
          <cell r="C2064">
            <v>0</v>
          </cell>
          <cell r="D2064">
            <v>0</v>
          </cell>
          <cell r="E2064">
            <v>0</v>
          </cell>
          <cell r="F2064">
            <v>0</v>
          </cell>
          <cell r="G2064">
            <v>0</v>
          </cell>
          <cell r="H2064">
            <v>0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  <cell r="M2064">
            <v>0</v>
          </cell>
          <cell r="N2064">
            <v>0</v>
          </cell>
        </row>
        <row r="2065">
          <cell r="A2065" t="str">
            <v>6799113</v>
          </cell>
          <cell r="B2065" t="str">
            <v>T&amp;I Chgs to BalSht</v>
          </cell>
          <cell r="C2065">
            <v>0</v>
          </cell>
          <cell r="D2065">
            <v>0</v>
          </cell>
          <cell r="E2065">
            <v>0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  <cell r="M2065">
            <v>0</v>
          </cell>
          <cell r="N2065">
            <v>0</v>
          </cell>
        </row>
        <row r="2066">
          <cell r="A2066" t="str">
            <v>6799200</v>
          </cell>
          <cell r="B2066" t="str">
            <v>TSI Capital Charges to the Balance Sheet</v>
          </cell>
          <cell r="C2066">
            <v>0</v>
          </cell>
          <cell r="D2066">
            <v>0</v>
          </cell>
          <cell r="E2066">
            <v>0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  <cell r="M2066">
            <v>0</v>
          </cell>
          <cell r="N2066">
            <v>0</v>
          </cell>
        </row>
        <row r="2067">
          <cell r="A2067" t="str">
            <v>6800010</v>
          </cell>
          <cell r="B2067" t="str">
            <v>Amortization - Utility Plant</v>
          </cell>
          <cell r="C2067">
            <v>2566016.11</v>
          </cell>
          <cell r="D2067">
            <v>2572938.34</v>
          </cell>
          <cell r="E2067">
            <v>2581201.52</v>
          </cell>
          <cell r="F2067">
            <v>2641333.3199999998</v>
          </cell>
          <cell r="G2067">
            <v>2641053.6</v>
          </cell>
          <cell r="H2067">
            <v>2661486.12</v>
          </cell>
          <cell r="I2067">
            <v>2688145.63</v>
          </cell>
          <cell r="J2067">
            <v>2712690.46</v>
          </cell>
          <cell r="K2067">
            <v>2739364.7</v>
          </cell>
          <cell r="L2067">
            <v>2723081.58</v>
          </cell>
          <cell r="M2067">
            <v>2728790.01</v>
          </cell>
          <cell r="N2067">
            <v>2727633.87</v>
          </cell>
        </row>
        <row r="2068">
          <cell r="A2068" t="str">
            <v>6800020</v>
          </cell>
          <cell r="B2068" t="str">
            <v>Amortization - Non-Utility Property</v>
          </cell>
          <cell r="C2068">
            <v>0</v>
          </cell>
          <cell r="D2068">
            <v>0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  <cell r="M2068">
            <v>0</v>
          </cell>
          <cell r="N2068">
            <v>0</v>
          </cell>
        </row>
        <row r="2069">
          <cell r="A2069" t="str">
            <v>6800030</v>
          </cell>
          <cell r="B2069" t="str">
            <v>Amortization - Viability Study</v>
          </cell>
          <cell r="C2069">
            <v>0</v>
          </cell>
          <cell r="D2069">
            <v>0</v>
          </cell>
          <cell r="E2069">
            <v>0</v>
          </cell>
          <cell r="F2069">
            <v>0</v>
          </cell>
          <cell r="G2069">
            <v>0</v>
          </cell>
          <cell r="H2069">
            <v>0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  <cell r="M2069">
            <v>0</v>
          </cell>
          <cell r="N2069">
            <v>0</v>
          </cell>
        </row>
        <row r="2070">
          <cell r="A2070" t="str">
            <v>6800040</v>
          </cell>
          <cell r="B2070" t="str">
            <v>Amortization - Acquisition Adjustments</v>
          </cell>
          <cell r="C2070">
            <v>15479.1</v>
          </cell>
          <cell r="D2070">
            <v>15479.11</v>
          </cell>
          <cell r="E2070">
            <v>15479.1</v>
          </cell>
          <cell r="F2070">
            <v>15479.11</v>
          </cell>
          <cell r="G2070">
            <v>15479.1</v>
          </cell>
          <cell r="H2070">
            <v>15479.11</v>
          </cell>
          <cell r="I2070">
            <v>15479.1</v>
          </cell>
          <cell r="J2070">
            <v>15479.11</v>
          </cell>
          <cell r="K2070">
            <v>15479.1</v>
          </cell>
          <cell r="L2070">
            <v>15479.11</v>
          </cell>
          <cell r="M2070">
            <v>15479.1</v>
          </cell>
          <cell r="N2070">
            <v>15479.11</v>
          </cell>
        </row>
        <row r="2071">
          <cell r="A2071" t="str">
            <v>6800045</v>
          </cell>
          <cell r="B2071" t="str">
            <v>Amortization - Acquisition Adjustments BTL</v>
          </cell>
          <cell r="C2071">
            <v>4246.6099999999997</v>
          </cell>
          <cell r="D2071">
            <v>4246.63</v>
          </cell>
          <cell r="E2071">
            <v>4246.6099999999997</v>
          </cell>
          <cell r="F2071">
            <v>4246.63</v>
          </cell>
          <cell r="G2071">
            <v>4246.6099999999997</v>
          </cell>
          <cell r="H2071">
            <v>4246.63</v>
          </cell>
          <cell r="I2071">
            <v>4246.6099999999997</v>
          </cell>
          <cell r="J2071">
            <v>4246.63</v>
          </cell>
          <cell r="K2071">
            <v>4246.6099999999997</v>
          </cell>
          <cell r="L2071">
            <v>4246.62</v>
          </cell>
          <cell r="M2071">
            <v>4246.62</v>
          </cell>
          <cell r="N2071">
            <v>4246.63</v>
          </cell>
        </row>
        <row r="2072">
          <cell r="A2072" t="str">
            <v>6800050</v>
          </cell>
          <cell r="B2072" t="str">
            <v>Amortization - Environmental Remediation</v>
          </cell>
          <cell r="C2072">
            <v>0</v>
          </cell>
          <cell r="D2072">
            <v>0</v>
          </cell>
          <cell r="E2072">
            <v>0</v>
          </cell>
          <cell r="F2072">
            <v>0</v>
          </cell>
          <cell r="G2072">
            <v>0</v>
          </cell>
          <cell r="H2072">
            <v>0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  <cell r="M2072">
            <v>0</v>
          </cell>
          <cell r="N2072">
            <v>0</v>
          </cell>
        </row>
        <row r="2073">
          <cell r="A2073" t="str">
            <v>6800060</v>
          </cell>
          <cell r="B2073" t="str">
            <v>Amortization - Intangible Asset</v>
          </cell>
          <cell r="C2073">
            <v>0</v>
          </cell>
          <cell r="D2073">
            <v>0</v>
          </cell>
          <cell r="E2073">
            <v>0</v>
          </cell>
          <cell r="F2073">
            <v>0</v>
          </cell>
          <cell r="G2073">
            <v>0</v>
          </cell>
          <cell r="H2073">
            <v>0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  <cell r="M2073">
            <v>0</v>
          </cell>
          <cell r="N2073">
            <v>0</v>
          </cell>
        </row>
        <row r="2074">
          <cell r="A2074" t="str">
            <v>6800070</v>
          </cell>
          <cell r="B2074" t="str">
            <v>Amortization - PPA Option</v>
          </cell>
          <cell r="C2074">
            <v>0</v>
          </cell>
          <cell r="D2074">
            <v>0</v>
          </cell>
          <cell r="E2074">
            <v>0</v>
          </cell>
          <cell r="F2074">
            <v>0</v>
          </cell>
          <cell r="G2074">
            <v>0</v>
          </cell>
          <cell r="H2074">
            <v>0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  <cell r="M2074">
            <v>0</v>
          </cell>
          <cell r="N2074">
            <v>0</v>
          </cell>
        </row>
        <row r="2075">
          <cell r="A2075" t="str">
            <v>6800080</v>
          </cell>
          <cell r="B2075" t="str">
            <v>Amortization - Start up Costs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  <cell r="M2075">
            <v>0</v>
          </cell>
          <cell r="N2075">
            <v>0</v>
          </cell>
        </row>
        <row r="2076">
          <cell r="A2076" t="str">
            <v>6800090</v>
          </cell>
          <cell r="B2076" t="str">
            <v>Amortization - Regulatory Debits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  <cell r="M2076">
            <v>0</v>
          </cell>
          <cell r="N2076">
            <v>0</v>
          </cell>
        </row>
        <row r="2077">
          <cell r="A2077" t="str">
            <v>6800100</v>
          </cell>
          <cell r="B2077" t="str">
            <v>Amortization - Regulatory Credit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  <cell r="G2077">
            <v>0</v>
          </cell>
          <cell r="H2077">
            <v>0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  <cell r="M2077">
            <v>0</v>
          </cell>
          <cell r="N2077">
            <v>0</v>
          </cell>
        </row>
        <row r="2078">
          <cell r="A2078" t="str">
            <v>6800110</v>
          </cell>
          <cell r="B2078" t="str">
            <v>Amortization - OUC Trans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  <cell r="M2078">
            <v>0</v>
          </cell>
          <cell r="N2078">
            <v>0</v>
          </cell>
        </row>
        <row r="2079">
          <cell r="A2079" t="str">
            <v>6800120</v>
          </cell>
          <cell r="B2079" t="str">
            <v>Amortization - Financing Lease</v>
          </cell>
          <cell r="C2079">
            <v>27547.99</v>
          </cell>
          <cell r="D2079">
            <v>37826.33</v>
          </cell>
          <cell r="E2079">
            <v>20856.04</v>
          </cell>
          <cell r="F2079">
            <v>37826.33</v>
          </cell>
          <cell r="G2079">
            <v>37826.33</v>
          </cell>
          <cell r="H2079">
            <v>20978.44</v>
          </cell>
          <cell r="I2079">
            <v>37826.33</v>
          </cell>
          <cell r="J2079">
            <v>37826.33</v>
          </cell>
          <cell r="K2079">
            <v>37826.33</v>
          </cell>
          <cell r="L2079">
            <v>37826.33</v>
          </cell>
          <cell r="M2079">
            <v>37826.33</v>
          </cell>
          <cell r="N2079">
            <v>38193.43</v>
          </cell>
        </row>
        <row r="2080">
          <cell r="A2080" t="str">
            <v>6800280</v>
          </cell>
          <cell r="B2080" t="str">
            <v>Amortization - ROW Transmission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  <cell r="G2080">
            <v>0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  <cell r="M2080">
            <v>0</v>
          </cell>
          <cell r="N2080">
            <v>0</v>
          </cell>
        </row>
        <row r="2081">
          <cell r="A2081" t="str">
            <v>6800281</v>
          </cell>
          <cell r="B2081" t="str">
            <v>Amortization - ROW Distribution</v>
          </cell>
          <cell r="C2081">
            <v>0</v>
          </cell>
          <cell r="D2081">
            <v>0</v>
          </cell>
          <cell r="E2081">
            <v>0</v>
          </cell>
          <cell r="F2081">
            <v>0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  <cell r="M2081">
            <v>0</v>
          </cell>
          <cell r="N2081">
            <v>0</v>
          </cell>
        </row>
        <row r="2082">
          <cell r="A2082">
            <v>6800282</v>
          </cell>
          <cell r="B2082" t="str">
            <v>Amortization - IMP Regulatory Asset</v>
          </cell>
          <cell r="E2082">
            <v>0</v>
          </cell>
          <cell r="F2082">
            <v>0</v>
          </cell>
          <cell r="G2082">
            <v>0</v>
          </cell>
          <cell r="H2082">
            <v>0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  <cell r="M2082">
            <v>0</v>
          </cell>
          <cell r="N2082">
            <v>0</v>
          </cell>
        </row>
        <row r="2083">
          <cell r="A2083" t="str">
            <v>6800800</v>
          </cell>
          <cell r="B2083" t="str">
            <v>Amortization - Other</v>
          </cell>
          <cell r="C2083">
            <v>0</v>
          </cell>
          <cell r="D2083">
            <v>0</v>
          </cell>
          <cell r="E2083">
            <v>0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  <cell r="M2083">
            <v>0</v>
          </cell>
          <cell r="N2083">
            <v>0</v>
          </cell>
        </row>
        <row r="2084">
          <cell r="A2084" t="str">
            <v>6809000</v>
          </cell>
          <cell r="B2084" t="str">
            <v>Amortization Expense sent to Balance Sheet</v>
          </cell>
          <cell r="C2084">
            <v>0</v>
          </cell>
          <cell r="D2084">
            <v>0</v>
          </cell>
          <cell r="E2084">
            <v>0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  <cell r="M2084">
            <v>0</v>
          </cell>
          <cell r="N2084">
            <v>0</v>
          </cell>
        </row>
        <row r="2085">
          <cell r="A2085" t="str">
            <v>6810010</v>
          </cell>
          <cell r="B2085" t="str">
            <v>Depreciation - Utility Plant</v>
          </cell>
          <cell r="C2085">
            <v>30403369.190000001</v>
          </cell>
          <cell r="D2085">
            <v>30494588.199999999</v>
          </cell>
          <cell r="E2085">
            <v>30637246.02</v>
          </cell>
          <cell r="F2085">
            <v>30849106.920000002</v>
          </cell>
          <cell r="G2085">
            <v>30840033.719999999</v>
          </cell>
          <cell r="H2085">
            <v>30857396.390000001</v>
          </cell>
          <cell r="I2085">
            <v>31052572.75</v>
          </cell>
          <cell r="J2085">
            <v>31062083.82</v>
          </cell>
          <cell r="K2085">
            <v>31073815.68</v>
          </cell>
          <cell r="L2085">
            <v>31219486.109999999</v>
          </cell>
          <cell r="M2085">
            <v>31359240.440000001</v>
          </cell>
          <cell r="N2085">
            <v>31288969.07</v>
          </cell>
        </row>
        <row r="2086">
          <cell r="A2086" t="str">
            <v>6810020</v>
          </cell>
          <cell r="B2086" t="str">
            <v>Depreciation - Non-Utility Property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</row>
        <row r="2087">
          <cell r="A2087" t="str">
            <v>6810025</v>
          </cell>
          <cell r="B2087" t="str">
            <v>Depreciation - Non-Utility Property BTL</v>
          </cell>
          <cell r="C2087">
            <v>98723.53</v>
          </cell>
          <cell r="D2087">
            <v>100359.8</v>
          </cell>
          <cell r="E2087">
            <v>101049.94</v>
          </cell>
          <cell r="F2087">
            <v>105435.06</v>
          </cell>
          <cell r="G2087">
            <v>102362.99</v>
          </cell>
          <cell r="H2087">
            <v>110686</v>
          </cell>
          <cell r="I2087">
            <v>105293.1</v>
          </cell>
          <cell r="J2087">
            <v>104625.38</v>
          </cell>
          <cell r="K2087">
            <v>105705.21</v>
          </cell>
          <cell r="L2087">
            <v>106018.61</v>
          </cell>
          <cell r="M2087">
            <v>133075.76999999999</v>
          </cell>
          <cell r="N2087">
            <v>-1402841.66</v>
          </cell>
        </row>
        <row r="2088">
          <cell r="A2088" t="str">
            <v>6810030</v>
          </cell>
          <cell r="B2088" t="str">
            <v>Depreciation - ARO Asset</v>
          </cell>
          <cell r="C2088">
            <v>0</v>
          </cell>
          <cell r="D2088">
            <v>0</v>
          </cell>
          <cell r="E2088">
            <v>0</v>
          </cell>
          <cell r="F2088">
            <v>0</v>
          </cell>
          <cell r="G2088">
            <v>0</v>
          </cell>
          <cell r="H2088">
            <v>0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  <cell r="M2088">
            <v>0</v>
          </cell>
          <cell r="N2088">
            <v>0</v>
          </cell>
        </row>
        <row r="2089">
          <cell r="A2089" t="str">
            <v>6810040</v>
          </cell>
          <cell r="B2089" t="str">
            <v>Depreciation - ARO Accretion</v>
          </cell>
          <cell r="C2089">
            <v>0</v>
          </cell>
          <cell r="D2089">
            <v>0</v>
          </cell>
          <cell r="E2089">
            <v>0</v>
          </cell>
          <cell r="F2089">
            <v>0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</row>
        <row r="2090">
          <cell r="A2090" t="str">
            <v>6810050</v>
          </cell>
          <cell r="B2090" t="str">
            <v>Depreciation - Environmental</v>
          </cell>
          <cell r="C2090">
            <v>549566</v>
          </cell>
          <cell r="D2090">
            <v>549571</v>
          </cell>
          <cell r="E2090">
            <v>549571</v>
          </cell>
          <cell r="F2090">
            <v>595613</v>
          </cell>
          <cell r="G2090">
            <v>596018</v>
          </cell>
          <cell r="H2090">
            <v>596018</v>
          </cell>
          <cell r="I2090">
            <v>616525</v>
          </cell>
          <cell r="J2090">
            <v>622388</v>
          </cell>
          <cell r="K2090">
            <v>622388</v>
          </cell>
          <cell r="L2090">
            <v>622407</v>
          </cell>
          <cell r="M2090">
            <v>633244</v>
          </cell>
          <cell r="N2090">
            <v>618243</v>
          </cell>
        </row>
        <row r="2091">
          <cell r="A2091" t="str">
            <v>6810060</v>
          </cell>
          <cell r="B2091" t="str">
            <v>Depreciation - Dismantling Accrual</v>
          </cell>
          <cell r="C2091">
            <v>667895.25</v>
          </cell>
          <cell r="D2091">
            <v>667895.25</v>
          </cell>
          <cell r="E2091">
            <v>667895.25</v>
          </cell>
          <cell r="F2091">
            <v>667895.25</v>
          </cell>
          <cell r="G2091">
            <v>667895.25</v>
          </cell>
          <cell r="H2091">
            <v>667895.25</v>
          </cell>
          <cell r="I2091">
            <v>667895.25</v>
          </cell>
          <cell r="J2091">
            <v>667895.25</v>
          </cell>
          <cell r="K2091">
            <v>667895.25</v>
          </cell>
          <cell r="L2091">
            <v>667895.25</v>
          </cell>
          <cell r="M2091">
            <v>667895.25</v>
          </cell>
          <cell r="N2091">
            <v>667895.25</v>
          </cell>
        </row>
        <row r="2092">
          <cell r="A2092" t="str">
            <v>6810071</v>
          </cell>
          <cell r="B2092" t="str">
            <v>Depreciation - CI/BSR Rider</v>
          </cell>
          <cell r="C2092">
            <v>0</v>
          </cell>
          <cell r="D2092">
            <v>0</v>
          </cell>
          <cell r="E2092">
            <v>0</v>
          </cell>
          <cell r="F2092">
            <v>0</v>
          </cell>
          <cell r="G2092">
            <v>0</v>
          </cell>
          <cell r="H2092">
            <v>0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  <cell r="M2092">
            <v>0</v>
          </cell>
          <cell r="N2092">
            <v>0</v>
          </cell>
        </row>
        <row r="2093">
          <cell r="A2093" t="str">
            <v>6810090</v>
          </cell>
          <cell r="B2093" t="str">
            <v>Depreciation – SPPCRC</v>
          </cell>
          <cell r="C2093">
            <v>131566.32</v>
          </cell>
          <cell r="D2093">
            <v>130947.69</v>
          </cell>
          <cell r="E2093">
            <v>151469.31</v>
          </cell>
          <cell r="F2093">
            <v>179141.54</v>
          </cell>
          <cell r="G2093">
            <v>190506.45</v>
          </cell>
          <cell r="H2093">
            <v>200329.92</v>
          </cell>
          <cell r="I2093">
            <v>214876.88</v>
          </cell>
          <cell r="J2093">
            <v>227889.4</v>
          </cell>
          <cell r="K2093">
            <v>289552.46000000002</v>
          </cell>
          <cell r="L2093">
            <v>300110.03000000003</v>
          </cell>
          <cell r="M2093">
            <v>359045.73</v>
          </cell>
          <cell r="N2093">
            <v>375621.55</v>
          </cell>
        </row>
        <row r="2094">
          <cell r="A2094" t="str">
            <v>6810120</v>
          </cell>
          <cell r="B2094" t="str">
            <v>Depreciation - Fuel Clause Assets</v>
          </cell>
          <cell r="C2094">
            <v>0</v>
          </cell>
          <cell r="D2094">
            <v>0</v>
          </cell>
          <cell r="E2094">
            <v>0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  <cell r="M2094">
            <v>0</v>
          </cell>
          <cell r="N2094">
            <v>0</v>
          </cell>
        </row>
        <row r="2095">
          <cell r="A2095" t="str">
            <v>6810140</v>
          </cell>
          <cell r="B2095" t="str">
            <v>Depreciation - Conservation</v>
          </cell>
          <cell r="C2095">
            <v>80292.14</v>
          </cell>
          <cell r="D2095">
            <v>71953.490000000005</v>
          </cell>
          <cell r="E2095">
            <v>69808.89</v>
          </cell>
          <cell r="F2095">
            <v>69808.89</v>
          </cell>
          <cell r="G2095">
            <v>69808.89</v>
          </cell>
          <cell r="H2095">
            <v>69808.89</v>
          </cell>
          <cell r="I2095">
            <v>69808.89</v>
          </cell>
          <cell r="J2095">
            <v>69808.89</v>
          </cell>
          <cell r="K2095">
            <v>69808.89</v>
          </cell>
          <cell r="L2095">
            <v>69808.89</v>
          </cell>
          <cell r="M2095">
            <v>69808.89</v>
          </cell>
          <cell r="N2095">
            <v>69808.89</v>
          </cell>
        </row>
        <row r="2096">
          <cell r="A2096" t="str">
            <v>6810200</v>
          </cell>
          <cell r="B2096" t="str">
            <v>Depreciation - Non-Refundable CIAC</v>
          </cell>
          <cell r="C2096">
            <v>0</v>
          </cell>
          <cell r="D2096">
            <v>0</v>
          </cell>
          <cell r="E2096">
            <v>0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  <cell r="M2096">
            <v>0</v>
          </cell>
          <cell r="N2096">
            <v>0</v>
          </cell>
        </row>
        <row r="2097">
          <cell r="A2097" t="str">
            <v>6810800</v>
          </cell>
          <cell r="B2097" t="str">
            <v>Depreciation - Other</v>
          </cell>
          <cell r="C2097">
            <v>0</v>
          </cell>
          <cell r="D2097">
            <v>0</v>
          </cell>
          <cell r="E2097">
            <v>0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  <cell r="M2097">
            <v>0</v>
          </cell>
          <cell r="N2097">
            <v>0</v>
          </cell>
        </row>
        <row r="2098">
          <cell r="A2098" t="str">
            <v>6810801</v>
          </cell>
          <cell r="B2098" t="str">
            <v>Depreciation - Other - GAAP adjustment</v>
          </cell>
          <cell r="C2098">
            <v>0</v>
          </cell>
          <cell r="D2098">
            <v>0</v>
          </cell>
          <cell r="E2098">
            <v>0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  <cell r="M2098">
            <v>0</v>
          </cell>
          <cell r="N2098">
            <v>0</v>
          </cell>
        </row>
        <row r="2099">
          <cell r="A2099" t="str">
            <v>6810802</v>
          </cell>
          <cell r="B2099" t="str">
            <v>Depreciation - Other - Leased Assets</v>
          </cell>
          <cell r="C2099">
            <v>0</v>
          </cell>
          <cell r="D2099">
            <v>0</v>
          </cell>
          <cell r="E2099">
            <v>0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  <cell r="M2099">
            <v>0</v>
          </cell>
          <cell r="N2099">
            <v>0</v>
          </cell>
        </row>
        <row r="2100">
          <cell r="A2100" t="str">
            <v>6819000</v>
          </cell>
          <cell r="B2100" t="str">
            <v>Depreciation Expense sent to Balance Sheet</v>
          </cell>
          <cell r="C2100">
            <v>0</v>
          </cell>
          <cell r="D2100">
            <v>0</v>
          </cell>
          <cell r="E2100">
            <v>0</v>
          </cell>
          <cell r="F2100">
            <v>0</v>
          </cell>
          <cell r="G2100">
            <v>0</v>
          </cell>
          <cell r="H2100">
            <v>0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  <cell r="M2100">
            <v>0</v>
          </cell>
          <cell r="N2100">
            <v>0</v>
          </cell>
        </row>
        <row r="2101">
          <cell r="A2101" t="str">
            <v>6820000</v>
          </cell>
          <cell r="B2101" t="str">
            <v>Asset Impairment</v>
          </cell>
          <cell r="C2101">
            <v>0</v>
          </cell>
          <cell r="D2101">
            <v>0</v>
          </cell>
          <cell r="E2101">
            <v>0</v>
          </cell>
          <cell r="F2101">
            <v>0</v>
          </cell>
          <cell r="G2101">
            <v>0</v>
          </cell>
          <cell r="H2101">
            <v>0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  <cell r="M2101">
            <v>0</v>
          </cell>
          <cell r="N2101">
            <v>0</v>
          </cell>
        </row>
        <row r="2102">
          <cell r="A2102" t="str">
            <v>6820100</v>
          </cell>
          <cell r="B2102" t="str">
            <v>Goodwill Impairment</v>
          </cell>
          <cell r="C2102">
            <v>0</v>
          </cell>
          <cell r="D2102">
            <v>0</v>
          </cell>
          <cell r="E2102">
            <v>0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  <cell r="M2102">
            <v>0</v>
          </cell>
          <cell r="N2102">
            <v>0</v>
          </cell>
        </row>
        <row r="2103">
          <cell r="A2103" t="str">
            <v>6900010</v>
          </cell>
          <cell r="B2103" t="str">
            <v>TOTI - Franchise Fees</v>
          </cell>
          <cell r="C2103">
            <v>4791177.3099999996</v>
          </cell>
          <cell r="D2103">
            <v>4428281.03</v>
          </cell>
          <cell r="E2103">
            <v>4521765.38</v>
          </cell>
          <cell r="F2103">
            <v>5289998.8</v>
          </cell>
          <cell r="G2103">
            <v>5562286.5999999996</v>
          </cell>
          <cell r="H2103">
            <v>5948601.9000000004</v>
          </cell>
          <cell r="I2103">
            <v>6851767.5499999998</v>
          </cell>
          <cell r="J2103">
            <v>6834657.96</v>
          </cell>
          <cell r="K2103">
            <v>7033743.0700000003</v>
          </cell>
          <cell r="L2103">
            <v>6020121.7000000002</v>
          </cell>
          <cell r="M2103">
            <v>5132565.2699999996</v>
          </cell>
          <cell r="N2103">
            <v>5054472.76</v>
          </cell>
        </row>
        <row r="2104">
          <cell r="A2104" t="str">
            <v>6900020</v>
          </cell>
          <cell r="B2104" t="str">
            <v>TOTI - Foreign Withholding Tax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  <cell r="G2104">
            <v>0</v>
          </cell>
          <cell r="H2104">
            <v>0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  <cell r="M2104">
            <v>0</v>
          </cell>
          <cell r="N2104">
            <v>0</v>
          </cell>
        </row>
        <row r="2105">
          <cell r="A2105" t="str">
            <v>6900030</v>
          </cell>
          <cell r="B2105" t="str">
            <v>TOTI - Gross Receipts</v>
          </cell>
          <cell r="C2105">
            <v>5083567.6100000003</v>
          </cell>
          <cell r="D2105">
            <v>4519339.7300000004</v>
          </cell>
          <cell r="E2105">
            <v>4693489.9000000004</v>
          </cell>
          <cell r="F2105">
            <v>5570240.3399999999</v>
          </cell>
          <cell r="G2105">
            <v>5877160.2599999998</v>
          </cell>
          <cell r="H2105">
            <v>6427757.5999999996</v>
          </cell>
          <cell r="I2105">
            <v>7359871.3499999996</v>
          </cell>
          <cell r="J2105">
            <v>7396247.8600000003</v>
          </cell>
          <cell r="K2105">
            <v>7661994.2699999996</v>
          </cell>
          <cell r="L2105">
            <v>6410259.6900000004</v>
          </cell>
          <cell r="M2105">
            <v>5298329.9800000004</v>
          </cell>
          <cell r="N2105">
            <v>5098883.93</v>
          </cell>
        </row>
        <row r="2106">
          <cell r="A2106" t="str">
            <v>6900040</v>
          </cell>
          <cell r="B2106" t="str">
            <v>TOTI - Payroll Tax</v>
          </cell>
          <cell r="C2106">
            <v>1586953.07</v>
          </cell>
          <cell r="D2106">
            <v>1485899.1</v>
          </cell>
          <cell r="E2106">
            <v>3997401.92</v>
          </cell>
          <cell r="F2106">
            <v>1447838.44</v>
          </cell>
          <cell r="G2106">
            <v>1504135.11</v>
          </cell>
          <cell r="H2106">
            <v>2272070.94</v>
          </cell>
          <cell r="I2106">
            <v>-1069597.8400000001</v>
          </cell>
          <cell r="J2106">
            <v>1451926.52</v>
          </cell>
          <cell r="K2106">
            <v>1471185.04</v>
          </cell>
          <cell r="L2106">
            <v>1410845.42</v>
          </cell>
          <cell r="M2106">
            <v>2065015.83</v>
          </cell>
          <cell r="N2106">
            <v>1281751.51</v>
          </cell>
        </row>
        <row r="2107">
          <cell r="A2107" t="str">
            <v>6900045</v>
          </cell>
          <cell r="B2107" t="str">
            <v>TOTI - Payroll Tax - Capitalized</v>
          </cell>
          <cell r="C2107">
            <v>0</v>
          </cell>
          <cell r="D2107">
            <v>0</v>
          </cell>
          <cell r="E2107">
            <v>0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  <cell r="M2107">
            <v>0</v>
          </cell>
          <cell r="N2107">
            <v>0</v>
          </cell>
        </row>
        <row r="2108">
          <cell r="A2108" t="str">
            <v>6900048</v>
          </cell>
          <cell r="B2108" t="str">
            <v>TOTI - Payroll Tax - Incentives</v>
          </cell>
          <cell r="C2108">
            <v>173967</v>
          </cell>
          <cell r="D2108">
            <v>173967</v>
          </cell>
          <cell r="E2108">
            <v>-2084442.7</v>
          </cell>
          <cell r="F2108">
            <v>173966.67</v>
          </cell>
          <cell r="G2108">
            <v>173966.67</v>
          </cell>
          <cell r="H2108">
            <v>258709.34</v>
          </cell>
          <cell r="I2108">
            <v>2705613.37</v>
          </cell>
          <cell r="J2108">
            <v>164096.29</v>
          </cell>
          <cell r="K2108">
            <v>324053</v>
          </cell>
          <cell r="L2108">
            <v>180175</v>
          </cell>
          <cell r="M2108">
            <v>180175</v>
          </cell>
          <cell r="N2108">
            <v>184619.96</v>
          </cell>
        </row>
        <row r="2109">
          <cell r="A2109" t="str">
            <v>6900049</v>
          </cell>
          <cell r="B2109" t="str">
            <v>TOTI - Payroll Tax Reclass</v>
          </cell>
          <cell r="C2109">
            <v>0</v>
          </cell>
          <cell r="D2109">
            <v>5.38</v>
          </cell>
          <cell r="E2109">
            <v>0</v>
          </cell>
          <cell r="F2109">
            <v>0</v>
          </cell>
          <cell r="G2109">
            <v>7615.05</v>
          </cell>
          <cell r="H2109">
            <v>-1038.42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  <cell r="M2109">
            <v>0</v>
          </cell>
          <cell r="N2109">
            <v>-7755.9</v>
          </cell>
        </row>
        <row r="2110">
          <cell r="A2110" t="str">
            <v>6900050</v>
          </cell>
          <cell r="B2110" t="str">
            <v>TOTI - Social Security - IGSS</v>
          </cell>
          <cell r="C2110">
            <v>0</v>
          </cell>
          <cell r="D2110">
            <v>0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  <cell r="M2110">
            <v>0</v>
          </cell>
          <cell r="N2110">
            <v>0</v>
          </cell>
        </row>
        <row r="2111">
          <cell r="A2111" t="str">
            <v>6900060</v>
          </cell>
          <cell r="B2111" t="str">
            <v>TOTI - Property Tax - Above the line</v>
          </cell>
          <cell r="C2111">
            <v>6607000</v>
          </cell>
          <cell r="D2111">
            <v>6607000</v>
          </cell>
          <cell r="E2111">
            <v>6607000</v>
          </cell>
          <cell r="F2111">
            <v>6607000</v>
          </cell>
          <cell r="G2111">
            <v>6607000</v>
          </cell>
          <cell r="H2111">
            <v>6607000</v>
          </cell>
          <cell r="I2111">
            <v>6607000</v>
          </cell>
          <cell r="J2111">
            <v>6607000</v>
          </cell>
          <cell r="K2111">
            <v>6607000</v>
          </cell>
          <cell r="L2111">
            <v>6607000</v>
          </cell>
          <cell r="M2111">
            <v>6621636.0199999996</v>
          </cell>
          <cell r="N2111">
            <v>6597231.7800000003</v>
          </cell>
        </row>
        <row r="2112">
          <cell r="A2112" t="str">
            <v>6900061</v>
          </cell>
          <cell r="B2112" t="str">
            <v>TOTI - Property Tax - Above the line - GAAP Adj</v>
          </cell>
          <cell r="C2112">
            <v>0</v>
          </cell>
          <cell r="D2112">
            <v>0</v>
          </cell>
          <cell r="E2112">
            <v>0</v>
          </cell>
          <cell r="F2112">
            <v>0</v>
          </cell>
          <cell r="G2112">
            <v>0</v>
          </cell>
          <cell r="H2112">
            <v>0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  <cell r="M2112">
            <v>0</v>
          </cell>
          <cell r="N2112">
            <v>0</v>
          </cell>
        </row>
        <row r="2113">
          <cell r="A2113" t="str">
            <v>6900065</v>
          </cell>
          <cell r="B2113" t="str">
            <v>TOTI - Property Tax - Below the line</v>
          </cell>
          <cell r="C2113">
            <v>9000</v>
          </cell>
          <cell r="D2113">
            <v>9000</v>
          </cell>
          <cell r="E2113">
            <v>9000</v>
          </cell>
          <cell r="F2113">
            <v>9000</v>
          </cell>
          <cell r="G2113">
            <v>9000</v>
          </cell>
          <cell r="H2113">
            <v>9000</v>
          </cell>
          <cell r="I2113">
            <v>9000</v>
          </cell>
          <cell r="J2113">
            <v>9000</v>
          </cell>
          <cell r="K2113">
            <v>9000</v>
          </cell>
          <cell r="L2113">
            <v>9000</v>
          </cell>
          <cell r="M2113">
            <v>9000</v>
          </cell>
          <cell r="N2113">
            <v>9000</v>
          </cell>
        </row>
        <row r="2114">
          <cell r="A2114" t="str">
            <v>6900070</v>
          </cell>
          <cell r="B2114" t="str">
            <v>TOTI - Regulatory Assessment Fee</v>
          </cell>
          <cell r="C2114">
            <v>140629.26999999999</v>
          </cell>
          <cell r="D2114">
            <v>128096.11</v>
          </cell>
          <cell r="E2114">
            <v>124866.58</v>
          </cell>
          <cell r="F2114">
            <v>156349.49</v>
          </cell>
          <cell r="G2114">
            <v>156543.17000000001</v>
          </cell>
          <cell r="H2114">
            <v>164066.93</v>
          </cell>
          <cell r="I2114">
            <v>189685.42</v>
          </cell>
          <cell r="J2114">
            <v>195785.07</v>
          </cell>
          <cell r="K2114">
            <v>178701.5</v>
          </cell>
          <cell r="L2114">
            <v>193873.68</v>
          </cell>
          <cell r="M2114">
            <v>105496.87</v>
          </cell>
          <cell r="N2114">
            <v>135570.76999999999</v>
          </cell>
        </row>
        <row r="2115">
          <cell r="A2115" t="str">
            <v>6900080</v>
          </cell>
          <cell r="B2115" t="str">
            <v>TOTI - Sales and Use</v>
          </cell>
          <cell r="C2115">
            <v>21342.73</v>
          </cell>
          <cell r="D2115">
            <v>16883.05</v>
          </cell>
          <cell r="E2115">
            <v>14912.79</v>
          </cell>
          <cell r="F2115">
            <v>14076.1</v>
          </cell>
          <cell r="G2115">
            <v>13603.17</v>
          </cell>
          <cell r="H2115">
            <v>13410.65</v>
          </cell>
          <cell r="I2115">
            <v>13105.69</v>
          </cell>
          <cell r="J2115">
            <v>14236.29</v>
          </cell>
          <cell r="K2115">
            <v>13855.08</v>
          </cell>
          <cell r="L2115">
            <v>13116.12</v>
          </cell>
          <cell r="M2115">
            <v>15644.83</v>
          </cell>
          <cell r="N2115">
            <v>14880.79</v>
          </cell>
        </row>
        <row r="2116">
          <cell r="A2116" t="str">
            <v>6900090</v>
          </cell>
          <cell r="B2116" t="str">
            <v>TOTI - Stamp Tax</v>
          </cell>
          <cell r="C2116">
            <v>0</v>
          </cell>
          <cell r="D2116">
            <v>0</v>
          </cell>
          <cell r="E2116">
            <v>0</v>
          </cell>
          <cell r="F2116">
            <v>0</v>
          </cell>
          <cell r="G2116">
            <v>0</v>
          </cell>
          <cell r="H2116">
            <v>0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  <cell r="M2116">
            <v>0</v>
          </cell>
          <cell r="N2116">
            <v>0</v>
          </cell>
        </row>
        <row r="2117">
          <cell r="A2117" t="str">
            <v>6900100</v>
          </cell>
          <cell r="B2117" t="str">
            <v>TOTI - State Intangible Gov't Leasehold Tax</v>
          </cell>
          <cell r="C2117">
            <v>0</v>
          </cell>
          <cell r="D2117">
            <v>1534.11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  <cell r="M2117">
            <v>0</v>
          </cell>
          <cell r="N2117">
            <v>0</v>
          </cell>
        </row>
        <row r="2118">
          <cell r="A2118" t="str">
            <v>6900110</v>
          </cell>
          <cell r="B2118" t="str">
            <v>TOTI - Federal Excise Tax</v>
          </cell>
          <cell r="C2118">
            <v>0</v>
          </cell>
          <cell r="D2118">
            <v>0</v>
          </cell>
          <cell r="E2118">
            <v>412.5</v>
          </cell>
          <cell r="F2118">
            <v>0</v>
          </cell>
          <cell r="G2118">
            <v>0</v>
          </cell>
          <cell r="H2118">
            <v>0</v>
          </cell>
          <cell r="I2118">
            <v>35175</v>
          </cell>
          <cell r="J2118">
            <v>20177.5</v>
          </cell>
          <cell r="K2118">
            <v>601</v>
          </cell>
          <cell r="L2118">
            <v>0</v>
          </cell>
          <cell r="M2118">
            <v>0</v>
          </cell>
          <cell r="N2118">
            <v>0</v>
          </cell>
        </row>
        <row r="2119">
          <cell r="A2119" t="str">
            <v>6900120</v>
          </cell>
          <cell r="B2119" t="str">
            <v>TOTI - County/City Business License Tax</v>
          </cell>
          <cell r="C2119">
            <v>0</v>
          </cell>
          <cell r="D2119">
            <v>0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10530.23</v>
          </cell>
          <cell r="L2119">
            <v>0</v>
          </cell>
          <cell r="M2119">
            <v>0</v>
          </cell>
          <cell r="N2119">
            <v>0</v>
          </cell>
        </row>
        <row r="2120">
          <cell r="A2120" t="str">
            <v>6900800</v>
          </cell>
          <cell r="B2120" t="str">
            <v>Taxes other than income - Other</v>
          </cell>
          <cell r="C2120">
            <v>0</v>
          </cell>
          <cell r="D2120">
            <v>0</v>
          </cell>
          <cell r="E2120">
            <v>0</v>
          </cell>
          <cell r="F2120">
            <v>0</v>
          </cell>
          <cell r="G2120">
            <v>0</v>
          </cell>
          <cell r="H2120">
            <v>-707096.21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</row>
        <row r="2121">
          <cell r="A2121" t="str">
            <v>6909000</v>
          </cell>
          <cell r="B2121" t="str">
            <v>Taxes other than income Exp sent to Balance Sheet</v>
          </cell>
          <cell r="C2121">
            <v>-453248.45</v>
          </cell>
          <cell r="D2121">
            <v>-459735.46</v>
          </cell>
          <cell r="E2121">
            <v>-529892.54</v>
          </cell>
          <cell r="F2121">
            <v>-477555.43</v>
          </cell>
          <cell r="G2121">
            <v>-571256.02</v>
          </cell>
          <cell r="H2121">
            <v>-547535.4</v>
          </cell>
          <cell r="I2121">
            <v>-506321.04</v>
          </cell>
          <cell r="J2121">
            <v>-571029.31000000006</v>
          </cell>
          <cell r="K2121">
            <v>-552171.27</v>
          </cell>
          <cell r="L2121">
            <v>-528974.63</v>
          </cell>
          <cell r="M2121">
            <v>-554680.18000000005</v>
          </cell>
          <cell r="N2121">
            <v>-534404.98</v>
          </cell>
        </row>
        <row r="2122">
          <cell r="A2122" t="str">
            <v>7000070</v>
          </cell>
          <cell r="B2122" t="str">
            <v>Interest Inc - Defd Wholesale</v>
          </cell>
          <cell r="C2122">
            <v>0</v>
          </cell>
          <cell r="D2122">
            <v>0</v>
          </cell>
          <cell r="E2122">
            <v>0</v>
          </cell>
          <cell r="F2122">
            <v>0</v>
          </cell>
          <cell r="G2122">
            <v>0</v>
          </cell>
          <cell r="H2122">
            <v>0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  <cell r="M2122">
            <v>0</v>
          </cell>
          <cell r="N2122">
            <v>0</v>
          </cell>
        </row>
        <row r="2123">
          <cell r="A2123" t="str">
            <v>7000080</v>
          </cell>
          <cell r="B2123" t="str">
            <v>Interest Inc - Dividends</v>
          </cell>
          <cell r="C2123">
            <v>0</v>
          </cell>
          <cell r="D2123">
            <v>0</v>
          </cell>
          <cell r="E2123">
            <v>0</v>
          </cell>
          <cell r="F2123">
            <v>0</v>
          </cell>
          <cell r="G2123">
            <v>0</v>
          </cell>
          <cell r="H2123">
            <v>0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  <cell r="M2123">
            <v>0</v>
          </cell>
          <cell r="N2123">
            <v>0</v>
          </cell>
        </row>
        <row r="2124">
          <cell r="A2124" t="str">
            <v>7000090</v>
          </cell>
          <cell r="B2124" t="str">
            <v>Interest Inc - Deferred Cost Recovery</v>
          </cell>
          <cell r="C2124">
            <v>0</v>
          </cell>
          <cell r="D2124">
            <v>0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</row>
        <row r="2125">
          <cell r="A2125" t="str">
            <v>7000220</v>
          </cell>
          <cell r="B2125" t="str">
            <v>Interest Inc - Defd Fuel Clause</v>
          </cell>
          <cell r="C2125">
            <v>1906385</v>
          </cell>
          <cell r="D2125">
            <v>1895060</v>
          </cell>
          <cell r="E2125">
            <v>1864074</v>
          </cell>
          <cell r="F2125">
            <v>1789487</v>
          </cell>
          <cell r="G2125">
            <v>1689853</v>
          </cell>
          <cell r="H2125">
            <v>1557631</v>
          </cell>
          <cell r="I2125">
            <v>1383993</v>
          </cell>
          <cell r="J2125">
            <v>1198905</v>
          </cell>
          <cell r="K2125">
            <v>975662</v>
          </cell>
          <cell r="L2125">
            <v>760132</v>
          </cell>
          <cell r="M2125">
            <v>589762</v>
          </cell>
          <cell r="N2125">
            <v>438777</v>
          </cell>
        </row>
        <row r="2126">
          <cell r="A2126" t="str">
            <v>7000230</v>
          </cell>
          <cell r="B2126" t="str">
            <v>Interest Inc - Defd Capacity Clause</v>
          </cell>
          <cell r="C2126">
            <v>0</v>
          </cell>
          <cell r="D2126">
            <v>5419</v>
          </cell>
          <cell r="E2126">
            <v>10729</v>
          </cell>
          <cell r="F2126">
            <v>15636</v>
          </cell>
          <cell r="G2126">
            <v>21001</v>
          </cell>
          <cell r="H2126">
            <v>23757</v>
          </cell>
          <cell r="I2126">
            <v>25758</v>
          </cell>
          <cell r="J2126">
            <v>27985</v>
          </cell>
          <cell r="K2126">
            <v>30235</v>
          </cell>
          <cell r="L2126">
            <v>32299</v>
          </cell>
          <cell r="M2126">
            <v>34146</v>
          </cell>
          <cell r="N2126">
            <v>38110</v>
          </cell>
        </row>
        <row r="2127">
          <cell r="A2127" t="str">
            <v>7000240</v>
          </cell>
          <cell r="B2127" t="str">
            <v>Interest Inc - Defd Conservation Clause</v>
          </cell>
          <cell r="C2127">
            <v>0</v>
          </cell>
          <cell r="D2127">
            <v>0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  <cell r="M2127">
            <v>0</v>
          </cell>
          <cell r="N2127">
            <v>0</v>
          </cell>
        </row>
        <row r="2128">
          <cell r="A2128" t="str">
            <v>7000250</v>
          </cell>
          <cell r="B2128" t="str">
            <v>Interest Inc - Defd Environmental Clause</v>
          </cell>
          <cell r="C2128">
            <v>0</v>
          </cell>
          <cell r="D2128">
            <v>0</v>
          </cell>
          <cell r="E2128">
            <v>0</v>
          </cell>
          <cell r="F2128">
            <v>0</v>
          </cell>
          <cell r="G2128">
            <v>0</v>
          </cell>
          <cell r="H2128">
            <v>0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  <cell r="M2128">
            <v>0</v>
          </cell>
          <cell r="N2128">
            <v>0</v>
          </cell>
        </row>
        <row r="2129">
          <cell r="A2129" t="str">
            <v>7000260</v>
          </cell>
          <cell r="B2129" t="str">
            <v>Interest Inc - Defd Purchased Gas Adj Clause</v>
          </cell>
          <cell r="C2129">
            <v>0</v>
          </cell>
          <cell r="D2129">
            <v>0</v>
          </cell>
          <cell r="E2129">
            <v>0</v>
          </cell>
          <cell r="F2129">
            <v>0</v>
          </cell>
          <cell r="G2129">
            <v>0</v>
          </cell>
          <cell r="H2129">
            <v>0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  <cell r="M2129">
            <v>0</v>
          </cell>
          <cell r="N2129">
            <v>0</v>
          </cell>
        </row>
        <row r="2130">
          <cell r="A2130" t="str">
            <v>7000270</v>
          </cell>
          <cell r="B2130" t="str">
            <v>Interest Inc - Defd Competitive Rate Adj Clause</v>
          </cell>
          <cell r="C2130">
            <v>0</v>
          </cell>
          <cell r="D2130">
            <v>0</v>
          </cell>
          <cell r="E2130">
            <v>0</v>
          </cell>
          <cell r="F2130">
            <v>0</v>
          </cell>
          <cell r="G2130">
            <v>0</v>
          </cell>
          <cell r="H2130">
            <v>0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  <cell r="M2130">
            <v>0</v>
          </cell>
          <cell r="N2130">
            <v>0</v>
          </cell>
        </row>
        <row r="2131">
          <cell r="A2131" t="str">
            <v>7000271</v>
          </cell>
          <cell r="B2131" t="str">
            <v>Interest Inc - Defd CI/BSR Rider</v>
          </cell>
          <cell r="C2131">
            <v>0</v>
          </cell>
          <cell r="D2131">
            <v>0</v>
          </cell>
          <cell r="E2131">
            <v>0</v>
          </cell>
          <cell r="F2131">
            <v>0</v>
          </cell>
          <cell r="G2131">
            <v>0</v>
          </cell>
          <cell r="H2131">
            <v>0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  <cell r="M2131">
            <v>0</v>
          </cell>
          <cell r="N2131">
            <v>0</v>
          </cell>
        </row>
        <row r="2132">
          <cell r="A2132" t="str">
            <v>7000290</v>
          </cell>
          <cell r="B2132" t="str">
            <v>Interest Inc - Defd Storm Clause</v>
          </cell>
          <cell r="C2132">
            <v>0</v>
          </cell>
          <cell r="D2132">
            <v>0</v>
          </cell>
          <cell r="E2132">
            <v>0</v>
          </cell>
          <cell r="F2132">
            <v>0</v>
          </cell>
          <cell r="G2132">
            <v>0</v>
          </cell>
          <cell r="H2132">
            <v>0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  <cell r="M2132">
            <v>0</v>
          </cell>
          <cell r="N2132">
            <v>3554</v>
          </cell>
        </row>
        <row r="2133">
          <cell r="A2133" t="str">
            <v>7000291</v>
          </cell>
          <cell r="B2133" t="str">
            <v>Interest Inc - Defd CETM</v>
          </cell>
          <cell r="C2133">
            <v>427251.45</v>
          </cell>
          <cell r="D2133">
            <v>427251.45</v>
          </cell>
          <cell r="E2133">
            <v>427251.45</v>
          </cell>
          <cell r="F2133">
            <v>427251.45</v>
          </cell>
          <cell r="G2133">
            <v>427251.45</v>
          </cell>
          <cell r="H2133">
            <v>427251.45</v>
          </cell>
          <cell r="I2133">
            <v>427251.45</v>
          </cell>
          <cell r="J2133">
            <v>427251.45</v>
          </cell>
          <cell r="K2133">
            <v>427251.45</v>
          </cell>
          <cell r="L2133">
            <v>427251.45</v>
          </cell>
          <cell r="M2133">
            <v>427251.45</v>
          </cell>
          <cell r="N2133">
            <v>427251.39</v>
          </cell>
        </row>
        <row r="2134">
          <cell r="A2134" t="str">
            <v>7000700</v>
          </cell>
          <cell r="B2134" t="str">
            <v>Interest Inc - Intercompany</v>
          </cell>
          <cell r="C2134">
            <v>2706246.45</v>
          </cell>
          <cell r="D2134">
            <v>2731625.43</v>
          </cell>
          <cell r="E2134">
            <v>2979907.1</v>
          </cell>
          <cell r="F2134">
            <v>3074341.59</v>
          </cell>
          <cell r="G2134">
            <v>3220526.7</v>
          </cell>
          <cell r="H2134">
            <v>3229022.69</v>
          </cell>
          <cell r="I2134">
            <v>3394146.54</v>
          </cell>
          <cell r="J2134">
            <v>3452542.47</v>
          </cell>
          <cell r="K2134">
            <v>3528396.19</v>
          </cell>
          <cell r="L2134">
            <v>3809602.64</v>
          </cell>
          <cell r="M2134">
            <v>3714784.74</v>
          </cell>
          <cell r="N2134">
            <v>2575377.75</v>
          </cell>
        </row>
        <row r="2135">
          <cell r="A2135" t="str">
            <v>7000800</v>
          </cell>
          <cell r="B2135" t="str">
            <v>Interest Inc - Miscellaneous</v>
          </cell>
          <cell r="C2135">
            <v>328447.42</v>
          </cell>
          <cell r="D2135">
            <v>314208.45</v>
          </cell>
          <cell r="E2135">
            <v>326114.44</v>
          </cell>
          <cell r="F2135">
            <v>313085.64</v>
          </cell>
          <cell r="G2135">
            <v>350797.43</v>
          </cell>
          <cell r="H2135">
            <v>380474.32</v>
          </cell>
          <cell r="I2135">
            <v>347621.09</v>
          </cell>
          <cell r="J2135">
            <v>355491.07</v>
          </cell>
          <cell r="K2135">
            <v>579747.55000000005</v>
          </cell>
          <cell r="L2135">
            <v>194714.79</v>
          </cell>
          <cell r="M2135">
            <v>192996.02</v>
          </cell>
          <cell r="N2135">
            <v>134656.73000000001</v>
          </cell>
        </row>
        <row r="2136">
          <cell r="A2136" t="str">
            <v>7009000</v>
          </cell>
          <cell r="B2136" t="str">
            <v>Interest Income sent to Balance Sheet</v>
          </cell>
          <cell r="C2136">
            <v>0</v>
          </cell>
          <cell r="D2136">
            <v>0</v>
          </cell>
          <cell r="E2136">
            <v>0</v>
          </cell>
          <cell r="F2136">
            <v>0</v>
          </cell>
          <cell r="G2136">
            <v>0</v>
          </cell>
          <cell r="H2136">
            <v>0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  <cell r="M2136">
            <v>0</v>
          </cell>
          <cell r="N2136">
            <v>0</v>
          </cell>
        </row>
        <row r="2137">
          <cell r="A2137" t="str">
            <v>7100010</v>
          </cell>
          <cell r="B2137" t="str">
            <v>Allowance for other funds AFUDC Equity</v>
          </cell>
          <cell r="C2137">
            <v>996048.69</v>
          </cell>
          <cell r="D2137">
            <v>1061893.3500000001</v>
          </cell>
          <cell r="E2137">
            <v>1138225.8</v>
          </cell>
          <cell r="F2137">
            <v>1262349.8799999999</v>
          </cell>
          <cell r="G2137">
            <v>1378224.42</v>
          </cell>
          <cell r="H2137">
            <v>1511920.13</v>
          </cell>
          <cell r="I2137">
            <v>1673165.29</v>
          </cell>
          <cell r="J2137">
            <v>1824489.26</v>
          </cell>
          <cell r="K2137">
            <v>1952360.84</v>
          </cell>
          <cell r="L2137">
            <v>2081313.69</v>
          </cell>
          <cell r="M2137">
            <v>2190714.2000000002</v>
          </cell>
          <cell r="N2137">
            <v>1859640.88</v>
          </cell>
        </row>
        <row r="2138">
          <cell r="A2138" t="str">
            <v>7100015</v>
          </cell>
          <cell r="B2138" t="str">
            <v>Capitalized AFUDC Equity</v>
          </cell>
          <cell r="C2138">
            <v>-996048.69</v>
          </cell>
          <cell r="D2138">
            <v>-1061893.3500000001</v>
          </cell>
          <cell r="E2138">
            <v>-1138225.8</v>
          </cell>
          <cell r="F2138">
            <v>-1262349.8799999999</v>
          </cell>
          <cell r="G2138">
            <v>-1378224.42</v>
          </cell>
          <cell r="H2138">
            <v>-1511920.13</v>
          </cell>
          <cell r="I2138">
            <v>-1673165.29</v>
          </cell>
          <cell r="J2138">
            <v>-1824489.26</v>
          </cell>
          <cell r="K2138">
            <v>-1952360.84</v>
          </cell>
          <cell r="L2138">
            <v>-2081313.69</v>
          </cell>
          <cell r="M2138">
            <v>-2190714.2000000002</v>
          </cell>
          <cell r="N2138">
            <v>-1859640.88</v>
          </cell>
        </row>
        <row r="2139">
          <cell r="A2139" t="str">
            <v>7100020</v>
          </cell>
          <cell r="B2139" t="str">
            <v>Basic Ordering Agreement</v>
          </cell>
          <cell r="C2139">
            <v>0</v>
          </cell>
          <cell r="D2139">
            <v>0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  <cell r="M2139">
            <v>0</v>
          </cell>
          <cell r="N2139">
            <v>0</v>
          </cell>
        </row>
        <row r="2140">
          <cell r="A2140" t="str">
            <v>7100400</v>
          </cell>
          <cell r="B2140" t="str">
            <v>Gain/(Loss) Sale of Non-Utility Property</v>
          </cell>
          <cell r="C2140">
            <v>23830.38</v>
          </cell>
          <cell r="D2140">
            <v>585.72</v>
          </cell>
          <cell r="E2140">
            <v>12205.03</v>
          </cell>
          <cell r="F2140">
            <v>12205.03</v>
          </cell>
          <cell r="G2140">
            <v>12205.03</v>
          </cell>
          <cell r="H2140">
            <v>12205.03</v>
          </cell>
          <cell r="I2140">
            <v>12205.03</v>
          </cell>
          <cell r="J2140">
            <v>12205.03</v>
          </cell>
          <cell r="K2140">
            <v>12205.03</v>
          </cell>
          <cell r="L2140">
            <v>12205.03</v>
          </cell>
          <cell r="M2140">
            <v>582.70000000000005</v>
          </cell>
          <cell r="N2140">
            <v>612.9</v>
          </cell>
        </row>
        <row r="2141">
          <cell r="A2141" t="str">
            <v>7100410</v>
          </cell>
          <cell r="B2141" t="str">
            <v>Gain/(Loss) Sale of Investments</v>
          </cell>
          <cell r="C2141">
            <v>0</v>
          </cell>
          <cell r="D2141">
            <v>0</v>
          </cell>
          <cell r="E2141">
            <v>0</v>
          </cell>
          <cell r="F2141">
            <v>0</v>
          </cell>
          <cell r="G2141">
            <v>0</v>
          </cell>
          <cell r="H2141">
            <v>0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  <cell r="M2141">
            <v>0</v>
          </cell>
          <cell r="N2141">
            <v>0</v>
          </cell>
        </row>
        <row r="2142">
          <cell r="A2142" t="str">
            <v>7100420</v>
          </cell>
          <cell r="B2142" t="str">
            <v>Gain/(Loss) Derivative Trading</v>
          </cell>
          <cell r="C2142">
            <v>0</v>
          </cell>
          <cell r="D2142">
            <v>0</v>
          </cell>
          <cell r="E2142">
            <v>0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  <cell r="M2142">
            <v>0</v>
          </cell>
          <cell r="N2142">
            <v>0</v>
          </cell>
        </row>
        <row r="2143">
          <cell r="A2143" t="str">
            <v>7100430</v>
          </cell>
          <cell r="B2143" t="str">
            <v>Gain/(Loss) Debt Extinguishment</v>
          </cell>
          <cell r="C2143">
            <v>0</v>
          </cell>
          <cell r="D2143">
            <v>0</v>
          </cell>
          <cell r="E2143">
            <v>0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  <cell r="M2143">
            <v>0</v>
          </cell>
          <cell r="N2143">
            <v>0</v>
          </cell>
        </row>
        <row r="2144">
          <cell r="A2144" t="str">
            <v>7100440</v>
          </cell>
          <cell r="B2144" t="str">
            <v>Gain/(Loss) Translation Adjustment USGAAP</v>
          </cell>
          <cell r="C2144">
            <v>0</v>
          </cell>
          <cell r="D2144">
            <v>0</v>
          </cell>
          <cell r="E2144">
            <v>0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  <cell r="M2144">
            <v>0</v>
          </cell>
          <cell r="N2144">
            <v>0</v>
          </cell>
        </row>
        <row r="2145">
          <cell r="A2145" t="str">
            <v>7100700</v>
          </cell>
          <cell r="B2145" t="str">
            <v>Oth Inc/Exp - Intercompany</v>
          </cell>
          <cell r="C2145">
            <v>0</v>
          </cell>
          <cell r="D2145">
            <v>0</v>
          </cell>
          <cell r="E2145">
            <v>0</v>
          </cell>
          <cell r="F2145">
            <v>0</v>
          </cell>
          <cell r="G2145">
            <v>0</v>
          </cell>
          <cell r="H2145">
            <v>0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  <cell r="M2145">
            <v>0</v>
          </cell>
          <cell r="N2145">
            <v>0</v>
          </cell>
        </row>
        <row r="2146">
          <cell r="A2146" t="str">
            <v>7100800</v>
          </cell>
          <cell r="B2146" t="str">
            <v>Oth Inc/Exp - Miscellaneous</v>
          </cell>
          <cell r="C2146">
            <v>-5566.04</v>
          </cell>
          <cell r="D2146">
            <v>-5569.54</v>
          </cell>
          <cell r="E2146">
            <v>-5568.54</v>
          </cell>
          <cell r="F2146">
            <v>-5572.04</v>
          </cell>
          <cell r="G2146">
            <v>-5278.54</v>
          </cell>
          <cell r="H2146">
            <v>-5526.04</v>
          </cell>
          <cell r="I2146">
            <v>-5572.54</v>
          </cell>
          <cell r="J2146">
            <v>-5473.54</v>
          </cell>
          <cell r="K2146">
            <v>-5575.04</v>
          </cell>
          <cell r="L2146">
            <v>-5573.54</v>
          </cell>
          <cell r="M2146">
            <v>-5538.04</v>
          </cell>
          <cell r="N2146">
            <v>-5577.54</v>
          </cell>
        </row>
        <row r="2147">
          <cell r="A2147" t="str">
            <v>7101000</v>
          </cell>
          <cell r="B2147" t="str">
            <v>Gain Sale of Utility Property</v>
          </cell>
          <cell r="C2147">
            <v>0</v>
          </cell>
          <cell r="D2147">
            <v>0</v>
          </cell>
          <cell r="E2147">
            <v>0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  <cell r="M2147">
            <v>0</v>
          </cell>
          <cell r="N2147">
            <v>0</v>
          </cell>
        </row>
        <row r="2148">
          <cell r="A2148" t="str">
            <v>7101100</v>
          </cell>
          <cell r="B2148" t="str">
            <v>Amortization of gain on Reacquired Debt</v>
          </cell>
          <cell r="C2148">
            <v>0</v>
          </cell>
          <cell r="D2148">
            <v>0</v>
          </cell>
          <cell r="E2148">
            <v>0</v>
          </cell>
          <cell r="F2148">
            <v>0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  <cell r="M2148">
            <v>0</v>
          </cell>
          <cell r="N2148">
            <v>0</v>
          </cell>
        </row>
        <row r="2149">
          <cell r="A2149" t="str">
            <v>7102000</v>
          </cell>
          <cell r="B2149" t="str">
            <v>Currency Adjustment - Realized Gain</v>
          </cell>
          <cell r="C2149">
            <v>0</v>
          </cell>
          <cell r="D2149">
            <v>11145.78</v>
          </cell>
          <cell r="E2149">
            <v>17082.29</v>
          </cell>
          <cell r="F2149">
            <v>0</v>
          </cell>
          <cell r="G2149">
            <v>5693.69</v>
          </cell>
          <cell r="H2149">
            <v>0</v>
          </cell>
          <cell r="I2149">
            <v>0</v>
          </cell>
          <cell r="J2149">
            <v>50563.38</v>
          </cell>
          <cell r="K2149">
            <v>0</v>
          </cell>
          <cell r="L2149">
            <v>28172.15</v>
          </cell>
          <cell r="M2149">
            <v>0</v>
          </cell>
          <cell r="N2149">
            <v>0</v>
          </cell>
        </row>
        <row r="2150">
          <cell r="A2150" t="str">
            <v>7102100</v>
          </cell>
          <cell r="B2150" t="str">
            <v>Currency Adjustment - Unrealized Gain</v>
          </cell>
          <cell r="C2150">
            <v>0</v>
          </cell>
          <cell r="D2150">
            <v>12434.88</v>
          </cell>
          <cell r="E2150">
            <v>-12434.88</v>
          </cell>
          <cell r="F2150">
            <v>8963.67</v>
          </cell>
          <cell r="G2150">
            <v>-1254.1300000000001</v>
          </cell>
          <cell r="H2150">
            <v>0</v>
          </cell>
          <cell r="I2150">
            <v>-7709.52</v>
          </cell>
          <cell r="J2150">
            <v>70.680000000000007</v>
          </cell>
          <cell r="K2150">
            <v>-59.21</v>
          </cell>
          <cell r="L2150">
            <v>12852.34</v>
          </cell>
          <cell r="M2150">
            <v>-12863.84</v>
          </cell>
          <cell r="N2150">
            <v>0</v>
          </cell>
        </row>
        <row r="2151">
          <cell r="A2151" t="str">
            <v>7103010</v>
          </cell>
          <cell r="B2151" t="str">
            <v>Coal Sales</v>
          </cell>
          <cell r="C2151">
            <v>0</v>
          </cell>
          <cell r="D2151">
            <v>0</v>
          </cell>
          <cell r="E2151">
            <v>0</v>
          </cell>
          <cell r="F2151">
            <v>0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  <cell r="M2151">
            <v>0</v>
          </cell>
          <cell r="N2151">
            <v>0</v>
          </cell>
        </row>
        <row r="2152">
          <cell r="A2152" t="str">
            <v>7103020</v>
          </cell>
          <cell r="B2152" t="str">
            <v>Jobbing Revenue</v>
          </cell>
          <cell r="C2152">
            <v>0</v>
          </cell>
          <cell r="D2152">
            <v>0</v>
          </cell>
          <cell r="E2152">
            <v>0</v>
          </cell>
          <cell r="F2152">
            <v>0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  <cell r="M2152">
            <v>0</v>
          </cell>
          <cell r="N2152">
            <v>0</v>
          </cell>
        </row>
        <row r="2153">
          <cell r="A2153" t="str">
            <v>7103030</v>
          </cell>
          <cell r="B2153" t="str">
            <v>Commercial Surge Supression Equipment Revenue</v>
          </cell>
          <cell r="C2153">
            <v>62790.79</v>
          </cell>
          <cell r="D2153">
            <v>62741.22</v>
          </cell>
          <cell r="E2153">
            <v>59948.31</v>
          </cell>
          <cell r="F2153">
            <v>62681.55</v>
          </cell>
          <cell r="G2153">
            <v>62257.86</v>
          </cell>
          <cell r="H2153">
            <v>61956.52</v>
          </cell>
          <cell r="I2153">
            <v>62477.17</v>
          </cell>
          <cell r="J2153">
            <v>61168.26</v>
          </cell>
          <cell r="K2153">
            <v>61735.56</v>
          </cell>
          <cell r="L2153">
            <v>62373.26</v>
          </cell>
          <cell r="M2153">
            <v>62082.13</v>
          </cell>
          <cell r="N2153">
            <v>61551.74</v>
          </cell>
        </row>
        <row r="2154">
          <cell r="A2154" t="str">
            <v>7103035</v>
          </cell>
          <cell r="B2154" t="str">
            <v>Other Lighting Revenue - Unregulated</v>
          </cell>
          <cell r="C2154">
            <v>4304.41</v>
          </cell>
          <cell r="D2154">
            <v>10579.41</v>
          </cell>
          <cell r="E2154">
            <v>4304.41</v>
          </cell>
          <cell r="F2154">
            <v>4304.41</v>
          </cell>
          <cell r="G2154">
            <v>814304.41</v>
          </cell>
          <cell r="H2154">
            <v>4304.41</v>
          </cell>
          <cell r="I2154">
            <v>4304.41</v>
          </cell>
          <cell r="J2154">
            <v>4304.41</v>
          </cell>
          <cell r="K2154">
            <v>6304.41</v>
          </cell>
          <cell r="L2154">
            <v>11269.41</v>
          </cell>
          <cell r="M2154">
            <v>4469.41</v>
          </cell>
          <cell r="N2154">
            <v>4469.41</v>
          </cell>
        </row>
        <row r="2155">
          <cell r="A2155" t="str">
            <v>7103040</v>
          </cell>
          <cell r="B2155" t="str">
            <v>Residential Surge Supression Equipment Revenue</v>
          </cell>
          <cell r="C2155">
            <v>427353.46</v>
          </cell>
          <cell r="D2155">
            <v>433707.85</v>
          </cell>
          <cell r="E2155">
            <v>424588.84</v>
          </cell>
          <cell r="F2155">
            <v>422433.46</v>
          </cell>
          <cell r="G2155">
            <v>475877.33</v>
          </cell>
          <cell r="H2155">
            <v>425705.93</v>
          </cell>
          <cell r="I2155">
            <v>426526.83</v>
          </cell>
          <cell r="J2155">
            <v>514241.07</v>
          </cell>
          <cell r="K2155">
            <v>427249.15</v>
          </cell>
          <cell r="L2155">
            <v>426432.2</v>
          </cell>
          <cell r="M2155">
            <v>423353.78</v>
          </cell>
          <cell r="N2155">
            <v>469831.65</v>
          </cell>
        </row>
        <row r="2156">
          <cell r="A2156" t="str">
            <v>7103050</v>
          </cell>
          <cell r="B2156" t="str">
            <v>Tree Trimming Revenue</v>
          </cell>
          <cell r="C2156">
            <v>0</v>
          </cell>
          <cell r="D2156">
            <v>0</v>
          </cell>
          <cell r="E2156">
            <v>0</v>
          </cell>
          <cell r="F2156">
            <v>0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  <cell r="M2156">
            <v>0</v>
          </cell>
          <cell r="N2156">
            <v>0</v>
          </cell>
        </row>
        <row r="2157">
          <cell r="A2157" t="str">
            <v>7103060</v>
          </cell>
          <cell r="B2157" t="str">
            <v>CIAC (Capital Work Order Credit)</v>
          </cell>
          <cell r="C2157">
            <v>1183996.07</v>
          </cell>
          <cell r="D2157">
            <v>1480871.43</v>
          </cell>
          <cell r="E2157">
            <v>2192749.73</v>
          </cell>
          <cell r="F2157">
            <v>1491647.58</v>
          </cell>
          <cell r="G2157">
            <v>1683269.34</v>
          </cell>
          <cell r="H2157">
            <v>2151025.06</v>
          </cell>
          <cell r="I2157">
            <v>1475737.56</v>
          </cell>
          <cell r="J2157">
            <v>1024136.45</v>
          </cell>
          <cell r="K2157">
            <v>1638726.46</v>
          </cell>
          <cell r="L2157">
            <v>1670921.63</v>
          </cell>
          <cell r="M2157">
            <v>2555870.02</v>
          </cell>
          <cell r="N2157">
            <v>1372203.29</v>
          </cell>
        </row>
        <row r="2158">
          <cell r="A2158" t="str">
            <v>7103070</v>
          </cell>
          <cell r="B2158" t="str">
            <v>MSEA/MEP Credits</v>
          </cell>
          <cell r="C2158">
            <v>0</v>
          </cell>
          <cell r="D2158">
            <v>0</v>
          </cell>
          <cell r="E2158">
            <v>0</v>
          </cell>
          <cell r="F2158">
            <v>0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  <cell r="M2158">
            <v>0</v>
          </cell>
          <cell r="N2158">
            <v>0</v>
          </cell>
        </row>
        <row r="2159">
          <cell r="A2159" t="str">
            <v>7103080</v>
          </cell>
          <cell r="B2159" t="str">
            <v>Asset Optimizations</v>
          </cell>
          <cell r="C2159">
            <v>0</v>
          </cell>
          <cell r="D2159">
            <v>0</v>
          </cell>
          <cell r="E2159">
            <v>0</v>
          </cell>
          <cell r="F2159">
            <v>0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  <cell r="M2159">
            <v>0</v>
          </cell>
          <cell r="N2159">
            <v>0</v>
          </cell>
        </row>
        <row r="2160">
          <cell r="A2160" t="str">
            <v>7103081</v>
          </cell>
          <cell r="B2160" t="str">
            <v>Utility Energy Service Contracts</v>
          </cell>
          <cell r="C2160">
            <v>0</v>
          </cell>
          <cell r="D2160">
            <v>0</v>
          </cell>
          <cell r="E2160">
            <v>0</v>
          </cell>
          <cell r="F2160">
            <v>0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  <cell r="M2160">
            <v>0</v>
          </cell>
          <cell r="N2160">
            <v>0</v>
          </cell>
        </row>
        <row r="2161">
          <cell r="A2161">
            <v>7103082</v>
          </cell>
          <cell r="B2161" t="str">
            <v>RNG Environmental / Renewable Credits</v>
          </cell>
          <cell r="N2161">
            <v>0</v>
          </cell>
        </row>
        <row r="2162">
          <cell r="A2162">
            <v>7103083</v>
          </cell>
          <cell r="B2162" t="str">
            <v>RNG Unregulated Gas Sales</v>
          </cell>
          <cell r="N2162">
            <v>0</v>
          </cell>
        </row>
        <row r="2163">
          <cell r="A2163" t="str">
            <v>7109000</v>
          </cell>
          <cell r="B2163" t="str">
            <v>Other Income sent to Balance Sheet</v>
          </cell>
          <cell r="C2163">
            <v>-187947.38</v>
          </cell>
          <cell r="D2163">
            <v>-418978.08</v>
          </cell>
          <cell r="E2163">
            <v>-1054039.93</v>
          </cell>
          <cell r="F2163">
            <v>-228886.41</v>
          </cell>
          <cell r="G2163">
            <v>-302501.33</v>
          </cell>
          <cell r="H2163">
            <v>-638095.74</v>
          </cell>
          <cell r="I2163">
            <v>200675.55</v>
          </cell>
          <cell r="J2163">
            <v>806894.51</v>
          </cell>
          <cell r="K2163">
            <v>319633.34999999998</v>
          </cell>
          <cell r="L2163">
            <v>413880.5</v>
          </cell>
          <cell r="M2163">
            <v>-360534.59</v>
          </cell>
          <cell r="N2163">
            <v>489009.68</v>
          </cell>
        </row>
        <row r="2164">
          <cell r="A2164" t="str">
            <v>7200800</v>
          </cell>
          <cell r="B2164" t="str">
            <v>Other Expense - Miscellaneous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  <cell r="M2164">
            <v>0</v>
          </cell>
          <cell r="N2164">
            <v>0</v>
          </cell>
        </row>
        <row r="2165">
          <cell r="A2165" t="str">
            <v>7201000</v>
          </cell>
          <cell r="B2165" t="str">
            <v>Loss Sale of Utility Property</v>
          </cell>
          <cell r="C2165">
            <v>0</v>
          </cell>
          <cell r="D2165">
            <v>0</v>
          </cell>
          <cell r="E2165">
            <v>0</v>
          </cell>
          <cell r="F2165">
            <v>0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  <cell r="M2165">
            <v>0</v>
          </cell>
          <cell r="N2165">
            <v>0</v>
          </cell>
        </row>
        <row r="2166">
          <cell r="A2166" t="str">
            <v>7201001</v>
          </cell>
          <cell r="B2166" t="str">
            <v>Loss on Disposal of Fixed Assets</v>
          </cell>
          <cell r="C2166">
            <v>0</v>
          </cell>
          <cell r="D2166">
            <v>0</v>
          </cell>
          <cell r="E2166">
            <v>0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  <cell r="M2166">
            <v>0</v>
          </cell>
          <cell r="N2166">
            <v>0</v>
          </cell>
        </row>
        <row r="2167">
          <cell r="A2167" t="str">
            <v>7201100</v>
          </cell>
          <cell r="B2167" t="str">
            <v>Amortization of Loss on Reacquired Debt</v>
          </cell>
          <cell r="C2167">
            <v>39394.699999999997</v>
          </cell>
          <cell r="D2167">
            <v>39394.699999999997</v>
          </cell>
          <cell r="E2167">
            <v>39394.699999999997</v>
          </cell>
          <cell r="F2167">
            <v>39394.699999999997</v>
          </cell>
          <cell r="G2167">
            <v>39394.699999999997</v>
          </cell>
          <cell r="H2167">
            <v>39394.699999999997</v>
          </cell>
          <cell r="I2167">
            <v>39394.699999999997</v>
          </cell>
          <cell r="J2167">
            <v>39394.699999999997</v>
          </cell>
          <cell r="K2167">
            <v>39394.699999999997</v>
          </cell>
          <cell r="L2167">
            <v>31846.57</v>
          </cell>
          <cell r="M2167">
            <v>31846.57</v>
          </cell>
          <cell r="N2167">
            <v>31846.57</v>
          </cell>
        </row>
        <row r="2168">
          <cell r="A2168" t="str">
            <v>7202000</v>
          </cell>
          <cell r="B2168" t="str">
            <v>Currency Adjustment - Realized Loss</v>
          </cell>
          <cell r="C2168">
            <v>32036.19</v>
          </cell>
          <cell r="D2168">
            <v>0</v>
          </cell>
          <cell r="E2168">
            <v>13883.87</v>
          </cell>
          <cell r="F2168">
            <v>20518.150000000001</v>
          </cell>
          <cell r="G2168">
            <v>0</v>
          </cell>
          <cell r="H2168">
            <v>3703.51</v>
          </cell>
          <cell r="I2168">
            <v>48528.56</v>
          </cell>
          <cell r="J2168">
            <v>-3668.32</v>
          </cell>
          <cell r="K2168">
            <v>18960.2</v>
          </cell>
          <cell r="L2168">
            <v>0</v>
          </cell>
          <cell r="M2168">
            <v>2489.0500000000002</v>
          </cell>
          <cell r="N2168">
            <v>44109.31</v>
          </cell>
        </row>
        <row r="2169">
          <cell r="A2169" t="str">
            <v>7202100</v>
          </cell>
          <cell r="B2169" t="str">
            <v>Currency Adjustment - Unrealized Loss</v>
          </cell>
          <cell r="C2169">
            <v>2910.65</v>
          </cell>
          <cell r="D2169">
            <v>-9358</v>
          </cell>
          <cell r="E2169">
            <v>23351.82</v>
          </cell>
          <cell r="F2169">
            <v>-23384.02</v>
          </cell>
          <cell r="G2169">
            <v>-2210.77</v>
          </cell>
          <cell r="H2169">
            <v>40359.919999999998</v>
          </cell>
          <cell r="I2169">
            <v>-21340.959999999999</v>
          </cell>
          <cell r="J2169">
            <v>-5079.21</v>
          </cell>
          <cell r="K2169">
            <v>-10105.07</v>
          </cell>
          <cell r="L2169">
            <v>-1623.91</v>
          </cell>
          <cell r="M2169">
            <v>9545.94</v>
          </cell>
          <cell r="N2169">
            <v>21043.93</v>
          </cell>
        </row>
        <row r="2170">
          <cell r="A2170" t="str">
            <v>7203010</v>
          </cell>
          <cell r="B2170" t="str">
            <v>Cost of Coal Sales</v>
          </cell>
          <cell r="C2170">
            <v>0</v>
          </cell>
          <cell r="D2170">
            <v>0</v>
          </cell>
          <cell r="E2170">
            <v>0</v>
          </cell>
          <cell r="F2170">
            <v>0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  <cell r="M2170">
            <v>0</v>
          </cell>
          <cell r="N2170">
            <v>0</v>
          </cell>
        </row>
        <row r="2171">
          <cell r="A2171" t="str">
            <v>7203020</v>
          </cell>
          <cell r="B2171" t="str">
            <v>Jobbing Expense</v>
          </cell>
          <cell r="C2171">
            <v>0</v>
          </cell>
          <cell r="D2171">
            <v>0</v>
          </cell>
          <cell r="E2171">
            <v>0</v>
          </cell>
          <cell r="F2171">
            <v>0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  <cell r="M2171">
            <v>0</v>
          </cell>
          <cell r="N2171">
            <v>0</v>
          </cell>
        </row>
        <row r="2172">
          <cell r="A2172" t="str">
            <v>7203030</v>
          </cell>
          <cell r="B2172" t="str">
            <v>Zap Cap for Business Expense</v>
          </cell>
          <cell r="C2172">
            <v>0</v>
          </cell>
          <cell r="D2172">
            <v>25.27</v>
          </cell>
          <cell r="E2172">
            <v>0</v>
          </cell>
          <cell r="F2172">
            <v>-2.33</v>
          </cell>
          <cell r="G2172">
            <v>42</v>
          </cell>
          <cell r="H2172">
            <v>0</v>
          </cell>
          <cell r="I2172">
            <v>95.76</v>
          </cell>
          <cell r="J2172">
            <v>0</v>
          </cell>
          <cell r="K2172">
            <v>-95.76</v>
          </cell>
          <cell r="L2172">
            <v>0</v>
          </cell>
          <cell r="M2172">
            <v>84</v>
          </cell>
          <cell r="N2172">
            <v>35</v>
          </cell>
        </row>
        <row r="2173">
          <cell r="A2173" t="str">
            <v>7203040</v>
          </cell>
          <cell r="B2173" t="str">
            <v>Residential Zap Cap Expense</v>
          </cell>
          <cell r="C2173">
            <v>2682</v>
          </cell>
          <cell r="D2173">
            <v>1565.37</v>
          </cell>
          <cell r="E2173">
            <v>3577.84</v>
          </cell>
          <cell r="F2173">
            <v>1799.72</v>
          </cell>
          <cell r="G2173">
            <v>2114.29</v>
          </cell>
          <cell r="H2173">
            <v>2149.67</v>
          </cell>
          <cell r="I2173">
            <v>2136.29</v>
          </cell>
          <cell r="J2173">
            <v>3237.93</v>
          </cell>
          <cell r="K2173">
            <v>2260.17</v>
          </cell>
          <cell r="L2173">
            <v>2700.04</v>
          </cell>
          <cell r="M2173">
            <v>1990.29</v>
          </cell>
          <cell r="N2173">
            <v>2845.99</v>
          </cell>
        </row>
        <row r="2174">
          <cell r="A2174" t="str">
            <v>7203050</v>
          </cell>
          <cell r="B2174" t="str">
            <v>Tree Trimming Expense</v>
          </cell>
          <cell r="C2174">
            <v>0</v>
          </cell>
          <cell r="D2174">
            <v>0</v>
          </cell>
          <cell r="E2174">
            <v>0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  <cell r="M2174">
            <v>0</v>
          </cell>
          <cell r="N2174">
            <v>0</v>
          </cell>
        </row>
        <row r="2175">
          <cell r="A2175" t="str">
            <v>7204010</v>
          </cell>
          <cell r="B2175" t="str">
            <v>Pension Expense - Non-service cost</v>
          </cell>
          <cell r="C2175">
            <v>0</v>
          </cell>
          <cell r="D2175">
            <v>0</v>
          </cell>
          <cell r="E2175">
            <v>0</v>
          </cell>
          <cell r="F2175">
            <v>0</v>
          </cell>
          <cell r="G2175">
            <v>0</v>
          </cell>
          <cell r="H2175">
            <v>0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  <cell r="M2175">
            <v>0</v>
          </cell>
          <cell r="N2175">
            <v>0</v>
          </cell>
        </row>
        <row r="2176">
          <cell r="A2176" t="str">
            <v>7204020</v>
          </cell>
          <cell r="B2176" t="str">
            <v>Post Retirement FAS106 Active Exp-Non-service cost</v>
          </cell>
          <cell r="C2176">
            <v>0</v>
          </cell>
          <cell r="D2176">
            <v>0</v>
          </cell>
          <cell r="E2176">
            <v>0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  <cell r="M2176">
            <v>0</v>
          </cell>
          <cell r="N2176">
            <v>0</v>
          </cell>
        </row>
        <row r="2177">
          <cell r="A2177" t="str">
            <v>7204030</v>
          </cell>
          <cell r="B2177" t="str">
            <v>Post Retirement FAS106 Retiree Exp-Non-service</v>
          </cell>
          <cell r="C2177">
            <v>0</v>
          </cell>
          <cell r="D2177">
            <v>0</v>
          </cell>
          <cell r="E2177">
            <v>0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  <cell r="M2177">
            <v>0</v>
          </cell>
          <cell r="N2177">
            <v>0</v>
          </cell>
        </row>
        <row r="2178">
          <cell r="A2178" t="str">
            <v>7204040</v>
          </cell>
          <cell r="B2178" t="str">
            <v>Sup Exec Retirement Exp (SERP)-Non-service cost</v>
          </cell>
          <cell r="C2178">
            <v>0</v>
          </cell>
          <cell r="D2178">
            <v>0</v>
          </cell>
          <cell r="E2178">
            <v>0</v>
          </cell>
          <cell r="F2178">
            <v>0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  <cell r="M2178">
            <v>0</v>
          </cell>
          <cell r="N2178">
            <v>0</v>
          </cell>
        </row>
        <row r="2179">
          <cell r="A2179" t="str">
            <v>7204050</v>
          </cell>
          <cell r="B2179" t="str">
            <v>Restoration Benefit Plan Exp - Non-service cost</v>
          </cell>
          <cell r="C2179">
            <v>0</v>
          </cell>
          <cell r="D2179">
            <v>0</v>
          </cell>
          <cell r="E2179">
            <v>0</v>
          </cell>
          <cell r="F2179">
            <v>0</v>
          </cell>
          <cell r="G2179">
            <v>0</v>
          </cell>
          <cell r="H2179">
            <v>0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  <cell r="M2179">
            <v>0</v>
          </cell>
          <cell r="N2179">
            <v>0</v>
          </cell>
        </row>
        <row r="2180">
          <cell r="A2180" t="str">
            <v>7209000</v>
          </cell>
          <cell r="B2180" t="str">
            <v>Other Expense sent to Balance Sheet</v>
          </cell>
          <cell r="C2180">
            <v>0</v>
          </cell>
          <cell r="D2180">
            <v>0</v>
          </cell>
          <cell r="E2180">
            <v>0</v>
          </cell>
          <cell r="F2180">
            <v>0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  <cell r="M2180">
            <v>0</v>
          </cell>
          <cell r="N2180">
            <v>0</v>
          </cell>
        </row>
        <row r="2181">
          <cell r="A2181" t="str">
            <v>7301000</v>
          </cell>
          <cell r="B2181" t="str">
            <v>Equity Earnings - Consolidated Affiliate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  <cell r="G2181">
            <v>0</v>
          </cell>
          <cell r="H2181">
            <v>0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  <cell r="M2181">
            <v>0</v>
          </cell>
          <cell r="N2181">
            <v>0</v>
          </cell>
        </row>
        <row r="2182">
          <cell r="A2182" t="str">
            <v>7302000</v>
          </cell>
          <cell r="B2182" t="str">
            <v>Equity Earnings - Unconsolidated Affiliate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  <cell r="G2182">
            <v>0</v>
          </cell>
          <cell r="H2182">
            <v>0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  <cell r="M2182">
            <v>0</v>
          </cell>
          <cell r="N2182">
            <v>0</v>
          </cell>
        </row>
        <row r="2183">
          <cell r="A2183" t="str">
            <v>7309000</v>
          </cell>
          <cell r="B2183" t="str">
            <v>Equity Earnings sent to Balance Sheet</v>
          </cell>
          <cell r="C2183">
            <v>0</v>
          </cell>
          <cell r="D2183">
            <v>0</v>
          </cell>
          <cell r="E2183">
            <v>0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  <cell r="M2183">
            <v>0</v>
          </cell>
          <cell r="N2183">
            <v>0</v>
          </cell>
        </row>
        <row r="2184">
          <cell r="A2184" t="str">
            <v>7500010</v>
          </cell>
          <cell r="B2184" t="str">
            <v>Interest Exp - Allow for Borrowed Funds AFUDC Debt</v>
          </cell>
          <cell r="C2184">
            <v>-324591.24</v>
          </cell>
          <cell r="D2184">
            <v>-346051.99</v>
          </cell>
          <cell r="E2184">
            <v>-370927.38</v>
          </cell>
          <cell r="F2184">
            <v>-411377.17</v>
          </cell>
          <cell r="G2184">
            <v>-449138.58</v>
          </cell>
          <cell r="H2184">
            <v>-492707.55</v>
          </cell>
          <cell r="I2184">
            <v>-545254.56999999995</v>
          </cell>
          <cell r="J2184">
            <v>-594568.30000000005</v>
          </cell>
          <cell r="K2184">
            <v>-636239.31999999995</v>
          </cell>
          <cell r="L2184">
            <v>-678262.65</v>
          </cell>
          <cell r="M2184">
            <v>-713914.38</v>
          </cell>
          <cell r="N2184">
            <v>-606023.59</v>
          </cell>
        </row>
        <row r="2185">
          <cell r="A2185" t="str">
            <v>7500015</v>
          </cell>
          <cell r="B2185" t="str">
            <v>Capitalized AFUDC Debt</v>
          </cell>
          <cell r="C2185">
            <v>324591.24</v>
          </cell>
          <cell r="D2185">
            <v>346051.99</v>
          </cell>
          <cell r="E2185">
            <v>370927.38</v>
          </cell>
          <cell r="F2185">
            <v>411377.17</v>
          </cell>
          <cell r="G2185">
            <v>449138.58</v>
          </cell>
          <cell r="H2185">
            <v>492707.55</v>
          </cell>
          <cell r="I2185">
            <v>545254.56999999995</v>
          </cell>
          <cell r="J2185">
            <v>594568.30000000005</v>
          </cell>
          <cell r="K2185">
            <v>636239.31999999995</v>
          </cell>
          <cell r="L2185">
            <v>678262.65</v>
          </cell>
          <cell r="M2185">
            <v>713914.38</v>
          </cell>
          <cell r="N2185">
            <v>606023.59</v>
          </cell>
        </row>
        <row r="2186">
          <cell r="A2186" t="str">
            <v>7500016</v>
          </cell>
          <cell r="B2186" t="str">
            <v>Capitalized Interest to PP&amp;E</v>
          </cell>
          <cell r="C2186">
            <v>0</v>
          </cell>
          <cell r="D2186">
            <v>0</v>
          </cell>
          <cell r="E2186">
            <v>0</v>
          </cell>
          <cell r="F2186">
            <v>0</v>
          </cell>
          <cell r="G2186">
            <v>0</v>
          </cell>
          <cell r="H2186">
            <v>0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  <cell r="M2186">
            <v>0</v>
          </cell>
          <cell r="N2186">
            <v>0</v>
          </cell>
        </row>
        <row r="2187">
          <cell r="A2187" t="str">
            <v>7500020</v>
          </cell>
          <cell r="B2187" t="str">
            <v>Interest Exp - AR Securitization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  <cell r="M2187">
            <v>0</v>
          </cell>
          <cell r="N2187">
            <v>0</v>
          </cell>
        </row>
        <row r="2188">
          <cell r="A2188" t="str">
            <v>7500030</v>
          </cell>
          <cell r="B2188" t="str">
            <v>Interest Exp - Customer Deposits</v>
          </cell>
          <cell r="C2188">
            <v>233801.41</v>
          </cell>
          <cell r="D2188">
            <v>236263.5</v>
          </cell>
          <cell r="E2188">
            <v>238666.07</v>
          </cell>
          <cell r="F2188">
            <v>240091.95</v>
          </cell>
          <cell r="G2188">
            <v>242605.99</v>
          </cell>
          <cell r="H2188">
            <v>244473.9</v>
          </cell>
          <cell r="I2188">
            <v>246083.77</v>
          </cell>
          <cell r="J2188">
            <v>248306.57</v>
          </cell>
          <cell r="K2188">
            <v>238321.43</v>
          </cell>
          <cell r="L2188">
            <v>238770.04</v>
          </cell>
          <cell r="M2188">
            <v>241064.81</v>
          </cell>
          <cell r="N2188">
            <v>170147.69</v>
          </cell>
        </row>
        <row r="2189">
          <cell r="A2189" t="str">
            <v>7500040</v>
          </cell>
          <cell r="B2189" t="str">
            <v>Interest Exp - Deferred Cost Recovery</v>
          </cell>
          <cell r="C2189">
            <v>0</v>
          </cell>
          <cell r="D2189">
            <v>0</v>
          </cell>
          <cell r="E2189">
            <v>0</v>
          </cell>
          <cell r="F2189">
            <v>0</v>
          </cell>
          <cell r="G2189">
            <v>0</v>
          </cell>
          <cell r="H2189">
            <v>0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  <cell r="M2189">
            <v>0</v>
          </cell>
          <cell r="N2189">
            <v>0</v>
          </cell>
        </row>
        <row r="2190">
          <cell r="A2190" t="str">
            <v>7500050</v>
          </cell>
          <cell r="B2190" t="str">
            <v>Interest Exp - Derivative Interest Cap</v>
          </cell>
          <cell r="C2190">
            <v>0</v>
          </cell>
          <cell r="D2190">
            <v>0</v>
          </cell>
          <cell r="E2190">
            <v>0</v>
          </cell>
          <cell r="F2190">
            <v>0</v>
          </cell>
          <cell r="G2190">
            <v>0</v>
          </cell>
          <cell r="H2190">
            <v>0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  <cell r="M2190">
            <v>0</v>
          </cell>
          <cell r="N2190">
            <v>0</v>
          </cell>
        </row>
        <row r="2191">
          <cell r="A2191" t="str">
            <v>7500060</v>
          </cell>
          <cell r="B2191" t="str">
            <v>Interest Exp - Financing Lease</v>
          </cell>
          <cell r="C2191">
            <v>4227.92</v>
          </cell>
          <cell r="D2191">
            <v>4213.1899999999996</v>
          </cell>
          <cell r="E2191">
            <v>5647.49</v>
          </cell>
          <cell r="F2191">
            <v>5588.92</v>
          </cell>
          <cell r="G2191">
            <v>5532.37</v>
          </cell>
          <cell r="H2191">
            <v>5475</v>
          </cell>
          <cell r="I2191">
            <v>5417.56</v>
          </cell>
          <cell r="J2191">
            <v>5360.03</v>
          </cell>
          <cell r="K2191">
            <v>5302.42</v>
          </cell>
          <cell r="L2191">
            <v>5244.73</v>
          </cell>
          <cell r="M2191">
            <v>5186.96</v>
          </cell>
          <cell r="N2191">
            <v>5129.1099999999997</v>
          </cell>
        </row>
        <row r="2192">
          <cell r="A2192" t="str">
            <v>7500080</v>
          </cell>
          <cell r="B2192" t="str">
            <v>Interest Exp - Credit Facilities</v>
          </cell>
          <cell r="C2192">
            <v>58762.37</v>
          </cell>
          <cell r="D2192">
            <v>59971.29</v>
          </cell>
          <cell r="E2192">
            <v>58762.37</v>
          </cell>
          <cell r="F2192">
            <v>98014.59</v>
          </cell>
          <cell r="G2192">
            <v>58762.37</v>
          </cell>
          <cell r="H2192">
            <v>58762.37</v>
          </cell>
          <cell r="I2192">
            <v>58762.37</v>
          </cell>
          <cell r="J2192">
            <v>58762.37</v>
          </cell>
          <cell r="K2192">
            <v>58762.37</v>
          </cell>
          <cell r="L2192">
            <v>58762.37</v>
          </cell>
          <cell r="M2192">
            <v>58762.37</v>
          </cell>
          <cell r="N2192">
            <v>58762.37</v>
          </cell>
        </row>
        <row r="2193">
          <cell r="A2193" t="str">
            <v>7500085</v>
          </cell>
          <cell r="B2193" t="str">
            <v>Interest Exp - Amortiz of Fees Credit Facilities</v>
          </cell>
          <cell r="C2193">
            <v>0</v>
          </cell>
          <cell r="D2193">
            <v>0</v>
          </cell>
          <cell r="E2193">
            <v>0</v>
          </cell>
          <cell r="F2193">
            <v>0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  <cell r="M2193">
            <v>0</v>
          </cell>
          <cell r="N2193">
            <v>0</v>
          </cell>
        </row>
        <row r="2194">
          <cell r="A2194" t="str">
            <v>7500090</v>
          </cell>
          <cell r="B2194" t="str">
            <v>Interest Exp - Other Short Term Borrowing</v>
          </cell>
          <cell r="C2194">
            <v>4671339.76</v>
          </cell>
          <cell r="D2194">
            <v>4389129.47</v>
          </cell>
          <cell r="E2194">
            <v>5295698.1399999997</v>
          </cell>
          <cell r="F2194">
            <v>5559250.3899999997</v>
          </cell>
          <cell r="G2194">
            <v>5818536.6799999997</v>
          </cell>
          <cell r="H2194">
            <v>5656394.1100000003</v>
          </cell>
          <cell r="I2194">
            <v>6177493.8300000001</v>
          </cell>
          <cell r="J2194">
            <v>5959694.29</v>
          </cell>
          <cell r="K2194">
            <v>5601532</v>
          </cell>
          <cell r="L2194">
            <v>5891578.7800000003</v>
          </cell>
          <cell r="M2194">
            <v>5516071.2699999996</v>
          </cell>
          <cell r="N2194">
            <v>5088233.5999999996</v>
          </cell>
        </row>
        <row r="2195">
          <cell r="A2195" t="str">
            <v>7500100</v>
          </cell>
          <cell r="B2195" t="str">
            <v>Interest Exp - Taxes</v>
          </cell>
          <cell r="C2195">
            <v>0</v>
          </cell>
          <cell r="D2195">
            <v>0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  <cell r="I2195">
            <v>0</v>
          </cell>
          <cell r="J2195">
            <v>0</v>
          </cell>
          <cell r="K2195">
            <v>5.69</v>
          </cell>
          <cell r="L2195">
            <v>0</v>
          </cell>
          <cell r="M2195">
            <v>0</v>
          </cell>
          <cell r="N2195">
            <v>19.13</v>
          </cell>
        </row>
        <row r="2196">
          <cell r="A2196" t="str">
            <v>7500110</v>
          </cell>
          <cell r="B2196" t="str">
            <v>Interest Exp - Long-term Debt</v>
          </cell>
          <cell r="C2196">
            <v>13353125</v>
          </cell>
          <cell r="D2196">
            <v>13353125</v>
          </cell>
          <cell r="E2196">
            <v>13353125</v>
          </cell>
          <cell r="F2196">
            <v>13353125</v>
          </cell>
          <cell r="G2196">
            <v>13353125</v>
          </cell>
          <cell r="H2196">
            <v>13353125</v>
          </cell>
          <cell r="I2196">
            <v>13353125</v>
          </cell>
          <cell r="J2196">
            <v>13353125</v>
          </cell>
          <cell r="K2196">
            <v>13353125</v>
          </cell>
          <cell r="L2196">
            <v>13353125</v>
          </cell>
          <cell r="M2196">
            <v>13353125</v>
          </cell>
          <cell r="N2196">
            <v>13353125</v>
          </cell>
        </row>
        <row r="2197">
          <cell r="A2197" t="str">
            <v>7500111</v>
          </cell>
          <cell r="B2197" t="str">
            <v>Interest Exp - Term Loan Long-term Debt</v>
          </cell>
          <cell r="C2197">
            <v>0</v>
          </cell>
          <cell r="D2197">
            <v>0</v>
          </cell>
          <cell r="E2197">
            <v>0</v>
          </cell>
          <cell r="F2197">
            <v>0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  <cell r="M2197">
            <v>0</v>
          </cell>
          <cell r="N2197">
            <v>0</v>
          </cell>
        </row>
        <row r="2198">
          <cell r="A2198" t="str">
            <v>7500120</v>
          </cell>
          <cell r="B2198" t="str">
            <v>Amortization of discount on Debt</v>
          </cell>
          <cell r="C2198">
            <v>51905.03</v>
          </cell>
          <cell r="D2198">
            <v>51905.03</v>
          </cell>
          <cell r="E2198">
            <v>51905.03</v>
          </cell>
          <cell r="F2198">
            <v>51905.03</v>
          </cell>
          <cell r="G2198">
            <v>51905.03</v>
          </cell>
          <cell r="H2198">
            <v>51905.03</v>
          </cell>
          <cell r="I2198">
            <v>51905.03</v>
          </cell>
          <cell r="J2198">
            <v>51905.03</v>
          </cell>
          <cell r="K2198">
            <v>51905.03</v>
          </cell>
          <cell r="L2198">
            <v>51905.03</v>
          </cell>
          <cell r="M2198">
            <v>51905.03</v>
          </cell>
          <cell r="N2198">
            <v>51905.03</v>
          </cell>
        </row>
        <row r="2199">
          <cell r="A2199" t="str">
            <v>7500125</v>
          </cell>
          <cell r="B2199" t="str">
            <v>Amortization of premium on Debt</v>
          </cell>
          <cell r="C2199">
            <v>0</v>
          </cell>
          <cell r="D2199">
            <v>0</v>
          </cell>
          <cell r="E2199">
            <v>0</v>
          </cell>
          <cell r="F2199">
            <v>0</v>
          </cell>
          <cell r="G2199">
            <v>0</v>
          </cell>
          <cell r="H2199">
            <v>0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  <cell r="M2199">
            <v>0</v>
          </cell>
          <cell r="N2199">
            <v>0</v>
          </cell>
        </row>
        <row r="2200">
          <cell r="A2200" t="str">
            <v>7500130</v>
          </cell>
          <cell r="B2200" t="str">
            <v>Interest Exp - Amortiz of Fees on Long-term Debt</v>
          </cell>
          <cell r="C2200">
            <v>249822.52</v>
          </cell>
          <cell r="D2200">
            <v>197775.1</v>
          </cell>
          <cell r="E2200">
            <v>197775.1</v>
          </cell>
          <cell r="F2200">
            <v>197775.1</v>
          </cell>
          <cell r="G2200">
            <v>197775.1</v>
          </cell>
          <cell r="H2200">
            <v>197775.1</v>
          </cell>
          <cell r="I2200">
            <v>197775.1</v>
          </cell>
          <cell r="J2200">
            <v>197775.1</v>
          </cell>
          <cell r="K2200">
            <v>197775.1</v>
          </cell>
          <cell r="L2200">
            <v>197775.1</v>
          </cell>
          <cell r="M2200">
            <v>197775.1</v>
          </cell>
          <cell r="N2200">
            <v>197775.1</v>
          </cell>
        </row>
        <row r="2201">
          <cell r="A2201" t="str">
            <v>7500131</v>
          </cell>
          <cell r="B2201" t="str">
            <v>Interest Exp - Amortiz of Fees on Term Loan LT Debt</v>
          </cell>
          <cell r="C2201">
            <v>0</v>
          </cell>
          <cell r="D2201">
            <v>0</v>
          </cell>
          <cell r="E2201">
            <v>0</v>
          </cell>
          <cell r="F2201">
            <v>0</v>
          </cell>
          <cell r="G2201">
            <v>0</v>
          </cell>
          <cell r="H2201">
            <v>0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  <cell r="M2201">
            <v>0</v>
          </cell>
          <cell r="N2201">
            <v>0</v>
          </cell>
        </row>
        <row r="2202">
          <cell r="A2202" t="str">
            <v>7500190</v>
          </cell>
          <cell r="B2202" t="str">
            <v>Interest Exp - Capitalized Interest Long-term Debt</v>
          </cell>
          <cell r="C2202">
            <v>0</v>
          </cell>
          <cell r="D2202">
            <v>0</v>
          </cell>
          <cell r="E2202">
            <v>0</v>
          </cell>
          <cell r="F2202">
            <v>0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  <cell r="M2202">
            <v>0</v>
          </cell>
          <cell r="N2202">
            <v>0</v>
          </cell>
        </row>
        <row r="2203">
          <cell r="A2203" t="str">
            <v>7500220</v>
          </cell>
          <cell r="B2203" t="str">
            <v>Interest Exp - Defd Fuel Clause</v>
          </cell>
          <cell r="C2203">
            <v>0</v>
          </cell>
          <cell r="D2203">
            <v>0</v>
          </cell>
          <cell r="E2203">
            <v>0</v>
          </cell>
          <cell r="F2203">
            <v>0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  <cell r="M2203">
            <v>0</v>
          </cell>
          <cell r="N2203">
            <v>0</v>
          </cell>
        </row>
        <row r="2204">
          <cell r="A2204" t="str">
            <v>7500230</v>
          </cell>
          <cell r="B2204" t="str">
            <v>Interest Exp - Defd Capacity Clause</v>
          </cell>
          <cell r="C2204">
            <v>-2577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  <cell r="M2204">
            <v>0</v>
          </cell>
          <cell r="N2204">
            <v>0</v>
          </cell>
        </row>
        <row r="2205">
          <cell r="A2205" t="str">
            <v>7500240</v>
          </cell>
          <cell r="B2205" t="str">
            <v>Interest Exp - Defd Conservation Clause</v>
          </cell>
          <cell r="C2205">
            <v>-18920</v>
          </cell>
          <cell r="D2205">
            <v>-19784</v>
          </cell>
          <cell r="E2205">
            <v>-19298</v>
          </cell>
          <cell r="F2205">
            <v>-18896</v>
          </cell>
          <cell r="G2205">
            <v>-13566</v>
          </cell>
          <cell r="H2205">
            <v>-19841</v>
          </cell>
          <cell r="I2205">
            <v>-23436</v>
          </cell>
          <cell r="J2205">
            <v>-27797</v>
          </cell>
          <cell r="K2205">
            <v>-32725</v>
          </cell>
          <cell r="L2205">
            <v>-37523</v>
          </cell>
          <cell r="M2205">
            <v>-39095</v>
          </cell>
          <cell r="N2205">
            <v>-37763</v>
          </cell>
        </row>
        <row r="2206">
          <cell r="A2206" t="str">
            <v>7500250</v>
          </cell>
          <cell r="B2206" t="str">
            <v>Interest Exp - Defd Environmental Clause</v>
          </cell>
          <cell r="C2206">
            <v>-36669</v>
          </cell>
          <cell r="D2206">
            <v>-33341</v>
          </cell>
          <cell r="E2206">
            <v>-35545</v>
          </cell>
          <cell r="F2206">
            <v>-34370</v>
          </cell>
          <cell r="G2206">
            <v>-34804</v>
          </cell>
          <cell r="H2206">
            <v>-34939</v>
          </cell>
          <cell r="I2206">
            <v>-32210</v>
          </cell>
          <cell r="J2206">
            <v>-35683</v>
          </cell>
          <cell r="K2206">
            <v>-35594</v>
          </cell>
          <cell r="L2206">
            <v>-36540</v>
          </cell>
          <cell r="M2206">
            <v>-38201</v>
          </cell>
          <cell r="N2206">
            <v>-43621</v>
          </cell>
        </row>
        <row r="2207">
          <cell r="A2207" t="str">
            <v>7500260</v>
          </cell>
          <cell r="B2207" t="str">
            <v>Interest Exp - Defd Purchased Gas Adj Clause</v>
          </cell>
          <cell r="C2207">
            <v>0</v>
          </cell>
          <cell r="D2207">
            <v>0</v>
          </cell>
          <cell r="E2207">
            <v>0</v>
          </cell>
          <cell r="F2207">
            <v>0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  <cell r="M2207">
            <v>0</v>
          </cell>
          <cell r="N2207">
            <v>0</v>
          </cell>
        </row>
        <row r="2208">
          <cell r="A2208" t="str">
            <v>7500271</v>
          </cell>
          <cell r="B2208" t="str">
            <v>Interest Exp - Defd CI/BSR Rider</v>
          </cell>
          <cell r="C2208">
            <v>0</v>
          </cell>
          <cell r="D2208">
            <v>0</v>
          </cell>
          <cell r="E2208">
            <v>0</v>
          </cell>
          <cell r="F2208">
            <v>0</v>
          </cell>
          <cell r="G2208">
            <v>0</v>
          </cell>
          <cell r="H2208">
            <v>0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  <cell r="M2208">
            <v>0</v>
          </cell>
          <cell r="N2208">
            <v>0</v>
          </cell>
        </row>
        <row r="2209">
          <cell r="A2209" t="str">
            <v>7500290</v>
          </cell>
          <cell r="B2209" t="str">
            <v>Interest Exp - Defd Storm Clause</v>
          </cell>
          <cell r="C2209">
            <v>-43185</v>
          </cell>
          <cell r="D2209">
            <v>-37886</v>
          </cell>
          <cell r="E2209">
            <v>-36586</v>
          </cell>
          <cell r="F2209">
            <v>-30710</v>
          </cell>
          <cell r="G2209">
            <v>-28711</v>
          </cell>
          <cell r="H2209">
            <v>-26043</v>
          </cell>
          <cell r="I2209">
            <v>-24450</v>
          </cell>
          <cell r="J2209">
            <v>-23126</v>
          </cell>
          <cell r="K2209">
            <v>-23120</v>
          </cell>
          <cell r="L2209">
            <v>-21448</v>
          </cell>
          <cell r="M2209">
            <v>-10648</v>
          </cell>
          <cell r="N2209">
            <v>-50</v>
          </cell>
        </row>
        <row r="2210">
          <cell r="A2210" t="str">
            <v>7500291</v>
          </cell>
          <cell r="B2210" t="str">
            <v>Interest Exp - Defd CETM</v>
          </cell>
          <cell r="C2210">
            <v>-7848.89</v>
          </cell>
          <cell r="D2210">
            <v>-8286.15</v>
          </cell>
          <cell r="E2210">
            <v>-8985.1</v>
          </cell>
          <cell r="F2210">
            <v>-10791.81</v>
          </cell>
          <cell r="G2210">
            <v>-12545.22</v>
          </cell>
          <cell r="H2210">
            <v>-12941.72</v>
          </cell>
          <cell r="I2210">
            <v>-13913</v>
          </cell>
          <cell r="J2210">
            <v>-16343.28</v>
          </cell>
          <cell r="K2210">
            <v>-18630.919999999998</v>
          </cell>
          <cell r="L2210">
            <v>-19662.490000000002</v>
          </cell>
          <cell r="M2210">
            <v>-19274.14</v>
          </cell>
          <cell r="N2210">
            <v>-18937.5</v>
          </cell>
        </row>
        <row r="2211">
          <cell r="A2211" t="str">
            <v>7500700</v>
          </cell>
          <cell r="B2211" t="str">
            <v>Interest Exp - Intercompany</v>
          </cell>
          <cell r="C2211">
            <v>0</v>
          </cell>
          <cell r="D2211">
            <v>1877789.11</v>
          </cell>
          <cell r="E2211">
            <v>925197.33</v>
          </cell>
          <cell r="F2211">
            <v>882256.38</v>
          </cell>
          <cell r="G2211">
            <v>922131.16</v>
          </cell>
          <cell r="H2211">
            <v>904954.38</v>
          </cell>
          <cell r="I2211">
            <v>939161.28</v>
          </cell>
          <cell r="J2211">
            <v>943770.59</v>
          </cell>
          <cell r="K2211">
            <v>917915.38</v>
          </cell>
          <cell r="L2211">
            <v>950436.88</v>
          </cell>
          <cell r="M2211">
            <v>918723</v>
          </cell>
          <cell r="N2211">
            <v>584875.41</v>
          </cell>
        </row>
        <row r="2212">
          <cell r="A2212" t="str">
            <v>7500800</v>
          </cell>
          <cell r="B2212" t="str">
            <v>Interest Exp - Miscellaneous</v>
          </cell>
          <cell r="C2212">
            <v>9.76</v>
          </cell>
          <cell r="D2212">
            <v>2.0099999999999998</v>
          </cell>
          <cell r="E2212">
            <v>3.65</v>
          </cell>
          <cell r="F2212">
            <v>4.0599999999999996</v>
          </cell>
          <cell r="G2212">
            <v>4.7300000000000004</v>
          </cell>
          <cell r="H2212">
            <v>7.2</v>
          </cell>
          <cell r="I2212">
            <v>0</v>
          </cell>
          <cell r="J2212">
            <v>13529.85</v>
          </cell>
          <cell r="K2212">
            <v>11.21</v>
          </cell>
          <cell r="L2212">
            <v>11.07</v>
          </cell>
          <cell r="M2212">
            <v>12.74</v>
          </cell>
          <cell r="N2212">
            <v>213472.36</v>
          </cell>
        </row>
        <row r="2213">
          <cell r="A2213" t="str">
            <v>7509000</v>
          </cell>
          <cell r="B2213" t="str">
            <v>Interest Expense sent to Balance Sheet</v>
          </cell>
          <cell r="C2213">
            <v>-324591.24</v>
          </cell>
          <cell r="D2213">
            <v>-346051.99</v>
          </cell>
          <cell r="E2213">
            <v>-370927.38</v>
          </cell>
          <cell r="F2213">
            <v>-411377.17</v>
          </cell>
          <cell r="G2213">
            <v>-449138.58</v>
          </cell>
          <cell r="H2213">
            <v>-492707.55</v>
          </cell>
          <cell r="I2213">
            <v>-545254.56999999995</v>
          </cell>
          <cell r="J2213">
            <v>-594568.30000000005</v>
          </cell>
          <cell r="K2213">
            <v>-636239.31999999995</v>
          </cell>
          <cell r="L2213">
            <v>-678262.65</v>
          </cell>
          <cell r="M2213">
            <v>-713914.38</v>
          </cell>
          <cell r="N2213">
            <v>-606023.59</v>
          </cell>
        </row>
        <row r="2214">
          <cell r="A2214" t="str">
            <v>8000300</v>
          </cell>
          <cell r="B2214" t="str">
            <v>Federal Income Tax Expense</v>
          </cell>
          <cell r="C2214">
            <v>97097.56</v>
          </cell>
          <cell r="D2214">
            <v>104352.74</v>
          </cell>
          <cell r="E2214">
            <v>120325</v>
          </cell>
          <cell r="F2214">
            <v>105385.06</v>
          </cell>
          <cell r="G2214">
            <v>81035.98</v>
          </cell>
          <cell r="H2214">
            <v>138440.53</v>
          </cell>
          <cell r="I2214">
            <v>89366.51</v>
          </cell>
          <cell r="J2214">
            <v>-124702.27</v>
          </cell>
          <cell r="K2214">
            <v>317159.88</v>
          </cell>
          <cell r="L2214">
            <v>14886.07</v>
          </cell>
          <cell r="M2214">
            <v>75858.31</v>
          </cell>
          <cell r="N2214">
            <v>11467407.630000001</v>
          </cell>
        </row>
        <row r="2215">
          <cell r="A2215" t="str">
            <v>8000310</v>
          </cell>
          <cell r="B2215" t="str">
            <v>Federal Income Tax Expense - Above Line</v>
          </cell>
          <cell r="C2215">
            <v>3638479.34</v>
          </cell>
          <cell r="D2215">
            <v>3498348.08</v>
          </cell>
          <cell r="E2215">
            <v>-6066855.7599999998</v>
          </cell>
          <cell r="F2215">
            <v>9135241.1899999995</v>
          </cell>
          <cell r="G2215">
            <v>13975390.439999999</v>
          </cell>
          <cell r="H2215">
            <v>7788770.3300000001</v>
          </cell>
          <cell r="I2215">
            <v>19324235.100000001</v>
          </cell>
          <cell r="J2215">
            <v>12646186.4</v>
          </cell>
          <cell r="K2215">
            <v>4429694.1100000003</v>
          </cell>
          <cell r="L2215">
            <v>12464416.15</v>
          </cell>
          <cell r="M2215">
            <v>4574084.13</v>
          </cell>
          <cell r="N2215">
            <v>-13680525.390000001</v>
          </cell>
        </row>
        <row r="2216">
          <cell r="A2216" t="str">
            <v>8000400</v>
          </cell>
          <cell r="B2216" t="str">
            <v>State Income Tax Expense</v>
          </cell>
          <cell r="C2216">
            <v>26910.38</v>
          </cell>
          <cell r="D2216">
            <v>28921.15</v>
          </cell>
          <cell r="E2216">
            <v>33347.82</v>
          </cell>
          <cell r="F2216">
            <v>29207.24</v>
          </cell>
          <cell r="G2216">
            <v>22458.95</v>
          </cell>
          <cell r="H2216">
            <v>38368.51</v>
          </cell>
          <cell r="I2216">
            <v>24767.74</v>
          </cell>
          <cell r="J2216">
            <v>-34560.97</v>
          </cell>
          <cell r="K2216">
            <v>87900.19</v>
          </cell>
          <cell r="L2216">
            <v>4125.6400000000003</v>
          </cell>
          <cell r="M2216">
            <v>21023.97</v>
          </cell>
          <cell r="N2216">
            <v>3178167.9</v>
          </cell>
        </row>
        <row r="2217">
          <cell r="A2217" t="str">
            <v>8000410</v>
          </cell>
          <cell r="B2217" t="str">
            <v>State Income Tax Expense - Above Line</v>
          </cell>
          <cell r="C2217">
            <v>667037.87</v>
          </cell>
          <cell r="D2217">
            <v>628198.34</v>
          </cell>
          <cell r="E2217">
            <v>-1384207.87</v>
          </cell>
          <cell r="F2217">
            <v>2190452.63</v>
          </cell>
          <cell r="G2217">
            <v>3531889.81</v>
          </cell>
          <cell r="H2217">
            <v>3123078.01</v>
          </cell>
          <cell r="I2217">
            <v>5014315.5</v>
          </cell>
          <cell r="J2217">
            <v>3163508.35</v>
          </cell>
          <cell r="K2217">
            <v>2717307.16</v>
          </cell>
          <cell r="L2217">
            <v>3113131.11</v>
          </cell>
          <cell r="M2217">
            <v>1406328.9</v>
          </cell>
          <cell r="N2217">
            <v>-2820350.29</v>
          </cell>
        </row>
        <row r="2218">
          <cell r="A2218" t="str">
            <v>8000500</v>
          </cell>
          <cell r="B2218" t="str">
            <v>Income Tax Expense - Foreign</v>
          </cell>
          <cell r="C2218">
            <v>0</v>
          </cell>
          <cell r="D2218">
            <v>0</v>
          </cell>
          <cell r="E2218">
            <v>0</v>
          </cell>
          <cell r="F2218">
            <v>0</v>
          </cell>
          <cell r="G2218">
            <v>0</v>
          </cell>
          <cell r="H2218">
            <v>0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  <cell r="M2218">
            <v>0</v>
          </cell>
          <cell r="N2218">
            <v>0</v>
          </cell>
        </row>
        <row r="2219">
          <cell r="A2219" t="str">
            <v>8009000</v>
          </cell>
          <cell r="B2219" t="str">
            <v>Income Tax Expense-Current sent to Balance Sheet</v>
          </cell>
          <cell r="C2219">
            <v>0</v>
          </cell>
          <cell r="D2219">
            <v>0</v>
          </cell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  <cell r="M2219">
            <v>0</v>
          </cell>
          <cell r="N2219">
            <v>0</v>
          </cell>
        </row>
        <row r="2220">
          <cell r="A2220" t="str">
            <v>8010300</v>
          </cell>
          <cell r="B2220" t="str">
            <v>Deferred Federal Income Tax Exp</v>
          </cell>
          <cell r="C2220">
            <v>9452513.6199999992</v>
          </cell>
          <cell r="D2220">
            <v>8733332.6999999993</v>
          </cell>
          <cell r="E2220">
            <v>22837625.449999999</v>
          </cell>
          <cell r="F2220">
            <v>10544489.91</v>
          </cell>
          <cell r="G2220">
            <v>9286822.4299999997</v>
          </cell>
          <cell r="H2220">
            <v>21047433.98</v>
          </cell>
          <cell r="I2220">
            <v>9968492.1600000001</v>
          </cell>
          <cell r="J2220">
            <v>17076858.329999998</v>
          </cell>
          <cell r="K2220">
            <v>24672239.109999999</v>
          </cell>
          <cell r="L2220">
            <v>10109117.75</v>
          </cell>
          <cell r="M2220">
            <v>69969905.269999996</v>
          </cell>
          <cell r="N2220">
            <v>23882427.82</v>
          </cell>
        </row>
        <row r="2221">
          <cell r="A2221" t="str">
            <v>8010305</v>
          </cell>
          <cell r="B2221" t="str">
            <v>Deferred Federal Income Tax Exp - Non-Utility</v>
          </cell>
          <cell r="C2221">
            <v>33.619999999999997</v>
          </cell>
          <cell r="D2221">
            <v>4576.5</v>
          </cell>
          <cell r="E2221">
            <v>413.34</v>
          </cell>
          <cell r="F2221">
            <v>6793.01</v>
          </cell>
          <cell r="G2221">
            <v>200.9</v>
          </cell>
          <cell r="H2221">
            <v>466.16</v>
          </cell>
          <cell r="I2221">
            <v>2862.61</v>
          </cell>
          <cell r="J2221">
            <v>1081.47</v>
          </cell>
          <cell r="K2221">
            <v>2109.63</v>
          </cell>
          <cell r="L2221">
            <v>3040.02</v>
          </cell>
          <cell r="M2221">
            <v>2809.7</v>
          </cell>
          <cell r="N2221">
            <v>243.06</v>
          </cell>
        </row>
        <row r="2222">
          <cell r="A2222" t="str">
            <v>8010310</v>
          </cell>
          <cell r="B2222" t="str">
            <v>Deferred Federal Income Tax Exp - Cr</v>
          </cell>
          <cell r="C2222">
            <v>-8551293.1799999997</v>
          </cell>
          <cell r="D2222">
            <v>-10585041.539999999</v>
          </cell>
          <cell r="E2222">
            <v>-12778218.960000001</v>
          </cell>
          <cell r="F2222">
            <v>-15272910.98</v>
          </cell>
          <cell r="G2222">
            <v>-16682462.02</v>
          </cell>
          <cell r="H2222">
            <v>-23107474.920000002</v>
          </cell>
          <cell r="I2222">
            <v>-18981563</v>
          </cell>
          <cell r="J2222">
            <v>-17764151.34</v>
          </cell>
          <cell r="K2222">
            <v>-28487582.280000001</v>
          </cell>
          <cell r="L2222">
            <v>-16956462.890000001</v>
          </cell>
          <cell r="M2222">
            <v>-75368572.5</v>
          </cell>
          <cell r="N2222">
            <v>-15638243.560000001</v>
          </cell>
        </row>
        <row r="2223">
          <cell r="A2223" t="str">
            <v>8010315</v>
          </cell>
          <cell r="B2223" t="str">
            <v>Deferred Federal Income Tax Exp - Cr Non-Utility</v>
          </cell>
          <cell r="C2223">
            <v>-611.24</v>
          </cell>
          <cell r="D2223">
            <v>-251.71</v>
          </cell>
          <cell r="E2223">
            <v>-7515.2</v>
          </cell>
          <cell r="F2223">
            <v>-373.62</v>
          </cell>
          <cell r="G2223">
            <v>-11.05</v>
          </cell>
          <cell r="H2223">
            <v>-8475.59</v>
          </cell>
          <cell r="I2223">
            <v>-157.44</v>
          </cell>
          <cell r="J2223">
            <v>-59.48</v>
          </cell>
          <cell r="K2223">
            <v>-116.03</v>
          </cell>
          <cell r="L2223">
            <v>-167.2</v>
          </cell>
          <cell r="M2223">
            <v>-4846.3599999999997</v>
          </cell>
          <cell r="N2223">
            <v>-4419.22</v>
          </cell>
        </row>
        <row r="2224">
          <cell r="A2224" t="str">
            <v>8010320</v>
          </cell>
          <cell r="B2224" t="str">
            <v>DIT Federal Accelerated Amortization Property</v>
          </cell>
          <cell r="C2224">
            <v>85181.23</v>
          </cell>
          <cell r="D2224">
            <v>79112.160000000003</v>
          </cell>
          <cell r="E2224">
            <v>84199.27</v>
          </cell>
          <cell r="F2224">
            <v>82830.92</v>
          </cell>
          <cell r="G2224">
            <v>82830.91</v>
          </cell>
          <cell r="H2224">
            <v>128847.78</v>
          </cell>
          <cell r="I2224">
            <v>90500.4</v>
          </cell>
          <cell r="J2224">
            <v>91398.7</v>
          </cell>
          <cell r="K2224">
            <v>92836.03</v>
          </cell>
          <cell r="L2224">
            <v>90859.72</v>
          </cell>
          <cell r="M2224">
            <v>1226486.8</v>
          </cell>
          <cell r="N2224">
            <v>167629.07999999999</v>
          </cell>
        </row>
        <row r="2225">
          <cell r="A2225" t="str">
            <v>8010330</v>
          </cell>
          <cell r="B2225" t="str">
            <v>DIT Federal Accelerated Amortization Property - Cr</v>
          </cell>
          <cell r="C2225">
            <v>-4684.97</v>
          </cell>
          <cell r="D2225">
            <v>-4351.17</v>
          </cell>
          <cell r="E2225">
            <v>-4630.96</v>
          </cell>
          <cell r="F2225">
            <v>-4555.7</v>
          </cell>
          <cell r="G2225">
            <v>-4555.7</v>
          </cell>
          <cell r="H2225">
            <v>-7086.63</v>
          </cell>
          <cell r="I2225">
            <v>-4977.5200000000004</v>
          </cell>
          <cell r="J2225">
            <v>-5026.93</v>
          </cell>
          <cell r="K2225">
            <v>-5105.9799999999996</v>
          </cell>
          <cell r="L2225">
            <v>-4997.28</v>
          </cell>
          <cell r="M2225">
            <v>-67456.78</v>
          </cell>
          <cell r="N2225">
            <v>-9219.6</v>
          </cell>
        </row>
        <row r="2226">
          <cell r="A2226" t="str">
            <v>8010340</v>
          </cell>
          <cell r="B2226" t="str">
            <v>DIT Federal - Other Property</v>
          </cell>
          <cell r="C2226">
            <v>0</v>
          </cell>
          <cell r="D2226">
            <v>0</v>
          </cell>
          <cell r="E2226">
            <v>0</v>
          </cell>
          <cell r="F2226">
            <v>0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  <cell r="M2226">
            <v>0</v>
          </cell>
          <cell r="N2226">
            <v>0</v>
          </cell>
        </row>
        <row r="2227">
          <cell r="A2227" t="str">
            <v>8010350</v>
          </cell>
          <cell r="B2227" t="str">
            <v>DIT Federal - Other Property - Cr</v>
          </cell>
          <cell r="C2227">
            <v>0</v>
          </cell>
          <cell r="D2227">
            <v>0</v>
          </cell>
          <cell r="E2227">
            <v>0</v>
          </cell>
          <cell r="F2227">
            <v>0</v>
          </cell>
          <cell r="G2227">
            <v>0</v>
          </cell>
          <cell r="H2227">
            <v>0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  <cell r="M2227">
            <v>0</v>
          </cell>
          <cell r="N2227">
            <v>0</v>
          </cell>
        </row>
        <row r="2228">
          <cell r="A2228" t="str">
            <v>8010360</v>
          </cell>
          <cell r="B2228" t="str">
            <v>DIT Federal Accel Amort</v>
          </cell>
          <cell r="C2228">
            <v>0</v>
          </cell>
          <cell r="D2228">
            <v>0</v>
          </cell>
          <cell r="E2228">
            <v>0</v>
          </cell>
          <cell r="F2228">
            <v>0</v>
          </cell>
          <cell r="G2228">
            <v>0</v>
          </cell>
          <cell r="H2228">
            <v>0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  <cell r="M2228">
            <v>0</v>
          </cell>
          <cell r="N2228">
            <v>0</v>
          </cell>
        </row>
        <row r="2229">
          <cell r="A2229" t="str">
            <v>8010400</v>
          </cell>
          <cell r="B2229" t="str">
            <v>Deferred State Income Tax Exp</v>
          </cell>
          <cell r="C2229">
            <v>2977208.66</v>
          </cell>
          <cell r="D2229">
            <v>2702215.37</v>
          </cell>
          <cell r="E2229">
            <v>5117553.17</v>
          </cell>
          <cell r="F2229">
            <v>3145898.31</v>
          </cell>
          <cell r="G2229">
            <v>2798979.72</v>
          </cell>
          <cell r="H2229">
            <v>4581443.7699999996</v>
          </cell>
          <cell r="I2229">
            <v>2939421.88</v>
          </cell>
          <cell r="J2229">
            <v>4822158.75</v>
          </cell>
          <cell r="K2229">
            <v>4920682.1900000004</v>
          </cell>
          <cell r="L2229">
            <v>3002581.87</v>
          </cell>
          <cell r="M2229">
            <v>22936816.84</v>
          </cell>
          <cell r="N2229">
            <v>4123711.74</v>
          </cell>
        </row>
        <row r="2230">
          <cell r="A2230" t="str">
            <v>8010405</v>
          </cell>
          <cell r="B2230" t="str">
            <v>Deferred State Income Tax Exp - Non-Utility</v>
          </cell>
          <cell r="C2230">
            <v>0</v>
          </cell>
          <cell r="D2230">
            <v>1198.6099999999999</v>
          </cell>
          <cell r="E2230">
            <v>0</v>
          </cell>
          <cell r="F2230">
            <v>1779.12</v>
          </cell>
          <cell r="G2230">
            <v>52.62</v>
          </cell>
          <cell r="H2230">
            <v>0</v>
          </cell>
          <cell r="I2230">
            <v>749.73</v>
          </cell>
          <cell r="J2230">
            <v>283.25</v>
          </cell>
          <cell r="K2230">
            <v>552.52</v>
          </cell>
          <cell r="L2230">
            <v>796.19</v>
          </cell>
          <cell r="M2230">
            <v>668.08</v>
          </cell>
          <cell r="N2230">
            <v>0</v>
          </cell>
        </row>
        <row r="2231">
          <cell r="A2231" t="str">
            <v>8010410</v>
          </cell>
          <cell r="B2231" t="str">
            <v>Deferred State Income Tax Exp - Cr</v>
          </cell>
          <cell r="C2231">
            <v>-1627007.34</v>
          </cell>
          <cell r="D2231">
            <v>-2104207.62</v>
          </cell>
          <cell r="E2231">
            <v>-2100327.83</v>
          </cell>
          <cell r="F2231">
            <v>-3219842.18</v>
          </cell>
          <cell r="G2231">
            <v>-3542961.05</v>
          </cell>
          <cell r="H2231">
            <v>-4498917.46</v>
          </cell>
          <cell r="I2231">
            <v>-4202182.09</v>
          </cell>
          <cell r="J2231">
            <v>-3816946.13</v>
          </cell>
          <cell r="K2231">
            <v>-4890610.58</v>
          </cell>
          <cell r="L2231">
            <v>-3779308.65</v>
          </cell>
          <cell r="M2231">
            <v>-23248355.100000001</v>
          </cell>
          <cell r="N2231">
            <v>-3048908.05</v>
          </cell>
        </row>
        <row r="2232">
          <cell r="A2232" t="str">
            <v>8010415</v>
          </cell>
          <cell r="B2232" t="str">
            <v>Deferred State Income Tax Exp - Cr Non-Utility</v>
          </cell>
          <cell r="C2232">
            <v>-160.09</v>
          </cell>
          <cell r="D2232">
            <v>0</v>
          </cell>
          <cell r="E2232">
            <v>-1968.27</v>
          </cell>
          <cell r="F2232">
            <v>0</v>
          </cell>
          <cell r="G2232">
            <v>0</v>
          </cell>
          <cell r="H2232">
            <v>-2219.8000000000002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  <cell r="M2232">
            <v>-1232.54</v>
          </cell>
          <cell r="N2232">
            <v>-1157.4100000000001</v>
          </cell>
        </row>
        <row r="2233">
          <cell r="A2233" t="str">
            <v>8010420</v>
          </cell>
          <cell r="B2233" t="str">
            <v>DIT State Accelerated Amortization Property</v>
          </cell>
          <cell r="C2233">
            <v>25349.279999999999</v>
          </cell>
          <cell r="D2233">
            <v>23759.759999999998</v>
          </cell>
          <cell r="E2233">
            <v>25092.1</v>
          </cell>
          <cell r="F2233">
            <v>24733.72</v>
          </cell>
          <cell r="G2233">
            <v>24733.72</v>
          </cell>
          <cell r="H2233">
            <v>36785.760000000002</v>
          </cell>
          <cell r="I2233">
            <v>26742.39</v>
          </cell>
          <cell r="J2233">
            <v>26977.67</v>
          </cell>
          <cell r="K2233">
            <v>27354.11</v>
          </cell>
          <cell r="L2233">
            <v>26836.5</v>
          </cell>
          <cell r="M2233">
            <v>324262.64</v>
          </cell>
          <cell r="N2233">
            <v>46942.77</v>
          </cell>
        </row>
        <row r="2234">
          <cell r="A2234" t="str">
            <v>8010430</v>
          </cell>
          <cell r="B2234" t="str">
            <v>DIT State Accelerated Amortization Property - Cr</v>
          </cell>
          <cell r="C2234">
            <v>0</v>
          </cell>
          <cell r="D2234">
            <v>0</v>
          </cell>
          <cell r="E2234">
            <v>0</v>
          </cell>
          <cell r="F2234">
            <v>0</v>
          </cell>
          <cell r="G2234">
            <v>0</v>
          </cell>
          <cell r="H2234">
            <v>0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  <cell r="M2234">
            <v>0</v>
          </cell>
          <cell r="N2234">
            <v>0</v>
          </cell>
        </row>
        <row r="2235">
          <cell r="A2235" t="str">
            <v>8010440</v>
          </cell>
          <cell r="B2235" t="str">
            <v>DIT State - Other Property</v>
          </cell>
          <cell r="C2235">
            <v>0</v>
          </cell>
          <cell r="D2235">
            <v>0</v>
          </cell>
          <cell r="E2235">
            <v>0</v>
          </cell>
          <cell r="F2235">
            <v>0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  <cell r="M2235">
            <v>0</v>
          </cell>
          <cell r="N2235">
            <v>0</v>
          </cell>
        </row>
        <row r="2236">
          <cell r="A2236" t="str">
            <v>8010450</v>
          </cell>
          <cell r="B2236" t="str">
            <v>DIT State - Other Property - Cr</v>
          </cell>
          <cell r="C2236">
            <v>0</v>
          </cell>
          <cell r="D2236">
            <v>0</v>
          </cell>
          <cell r="E2236">
            <v>0</v>
          </cell>
          <cell r="F2236">
            <v>0</v>
          </cell>
          <cell r="G2236">
            <v>0</v>
          </cell>
          <cell r="H2236">
            <v>0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  <cell r="M2236">
            <v>0</v>
          </cell>
          <cell r="N2236">
            <v>0</v>
          </cell>
        </row>
        <row r="2237">
          <cell r="A2237" t="str">
            <v>8010500</v>
          </cell>
          <cell r="B2237" t="str">
            <v>Deferred Income Tax Expense - Foreign</v>
          </cell>
          <cell r="C2237">
            <v>0</v>
          </cell>
          <cell r="D2237">
            <v>0</v>
          </cell>
          <cell r="E2237">
            <v>0</v>
          </cell>
          <cell r="F2237">
            <v>0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  <cell r="M2237">
            <v>0</v>
          </cell>
          <cell r="N2237">
            <v>0</v>
          </cell>
        </row>
        <row r="2238">
          <cell r="A2238" t="str">
            <v>8010600</v>
          </cell>
          <cell r="B2238" t="str">
            <v>Investment Tax Credit Amort - Utility</v>
          </cell>
          <cell r="C2238">
            <v>-544862.68999999994</v>
          </cell>
          <cell r="D2238">
            <v>-544862.73</v>
          </cell>
          <cell r="E2238">
            <v>536963.93000000005</v>
          </cell>
          <cell r="F2238">
            <v>-901269.22</v>
          </cell>
          <cell r="G2238">
            <v>-676594.14</v>
          </cell>
          <cell r="H2238">
            <v>-640470.56000000006</v>
          </cell>
          <cell r="I2238">
            <v>-669759.11</v>
          </cell>
          <cell r="J2238">
            <v>-666928.86</v>
          </cell>
          <cell r="K2238">
            <v>-669287.86</v>
          </cell>
          <cell r="L2238">
            <v>-669287.79</v>
          </cell>
          <cell r="M2238">
            <v>-273435.86</v>
          </cell>
          <cell r="N2238">
            <v>-345077.55</v>
          </cell>
        </row>
        <row r="2239">
          <cell r="A2239" t="str">
            <v>8010610</v>
          </cell>
          <cell r="B2239" t="str">
            <v>Investment Tax Credit Amort - Non Utility</v>
          </cell>
          <cell r="C2239">
            <v>-1.44</v>
          </cell>
          <cell r="D2239">
            <v>-1.44</v>
          </cell>
          <cell r="E2239">
            <v>-1.45</v>
          </cell>
          <cell r="F2239">
            <v>-1.44</v>
          </cell>
          <cell r="G2239">
            <v>-1.44</v>
          </cell>
          <cell r="H2239">
            <v>-1.44</v>
          </cell>
          <cell r="I2239">
            <v>-1.44</v>
          </cell>
          <cell r="J2239">
            <v>-1.44</v>
          </cell>
          <cell r="K2239">
            <v>-1.45</v>
          </cell>
          <cell r="L2239">
            <v>-1.44</v>
          </cell>
          <cell r="M2239">
            <v>-1.44</v>
          </cell>
          <cell r="N2239">
            <v>-1.44</v>
          </cell>
        </row>
        <row r="2240">
          <cell r="A2240" t="str">
            <v>8019000</v>
          </cell>
          <cell r="B2240" t="str">
            <v>Income Tax Expense-Deferred sent to Balance Sheet</v>
          </cell>
          <cell r="C2240">
            <v>0</v>
          </cell>
          <cell r="D2240">
            <v>0</v>
          </cell>
          <cell r="E2240">
            <v>0</v>
          </cell>
          <cell r="F2240">
            <v>0</v>
          </cell>
          <cell r="G2240">
            <v>0</v>
          </cell>
          <cell r="H2240">
            <v>0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  <cell r="M2240">
            <v>0</v>
          </cell>
          <cell r="N2240">
            <v>0</v>
          </cell>
        </row>
        <row r="2241">
          <cell r="A2241" t="str">
            <v>8200100</v>
          </cell>
          <cell r="B2241" t="str">
            <v>Non-Controlling Interest</v>
          </cell>
          <cell r="C2241">
            <v>0</v>
          </cell>
          <cell r="D2241">
            <v>0</v>
          </cell>
          <cell r="E2241">
            <v>0</v>
          </cell>
          <cell r="F2241">
            <v>0</v>
          </cell>
          <cell r="G2241">
            <v>0</v>
          </cell>
          <cell r="H2241">
            <v>0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  <cell r="M2241">
            <v>0</v>
          </cell>
          <cell r="N2241">
            <v>0</v>
          </cell>
        </row>
        <row r="2242">
          <cell r="A2242" t="str">
            <v>8209000</v>
          </cell>
          <cell r="B2242" t="str">
            <v>Non-Controlling Interest sent to Balance Sheet</v>
          </cell>
          <cell r="C2242">
            <v>0</v>
          </cell>
          <cell r="D2242">
            <v>0</v>
          </cell>
          <cell r="E2242">
            <v>0</v>
          </cell>
          <cell r="F2242">
            <v>0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  <cell r="M2242">
            <v>0</v>
          </cell>
          <cell r="N2242">
            <v>0</v>
          </cell>
        </row>
        <row r="2243">
          <cell r="A2243" t="str">
            <v>8900100</v>
          </cell>
          <cell r="B2243" t="str">
            <v>FICO Reconciliation</v>
          </cell>
          <cell r="C2243">
            <v>0</v>
          </cell>
          <cell r="D2243">
            <v>0</v>
          </cell>
          <cell r="E2243">
            <v>0</v>
          </cell>
          <cell r="F2243">
            <v>0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  <cell r="M2243">
            <v>0</v>
          </cell>
          <cell r="N2243">
            <v>0</v>
          </cell>
        </row>
        <row r="2244">
          <cell r="A2244" t="str">
            <v>8900110</v>
          </cell>
          <cell r="B2244" t="str">
            <v>FICO Reconciliation - Fuel</v>
          </cell>
          <cell r="C2244">
            <v>0</v>
          </cell>
          <cell r="D2244">
            <v>0</v>
          </cell>
          <cell r="E2244">
            <v>0</v>
          </cell>
          <cell r="F2244">
            <v>0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  <cell r="M2244">
            <v>0</v>
          </cell>
          <cell r="N2244">
            <v>0</v>
          </cell>
        </row>
        <row r="2245">
          <cell r="A2245" t="str">
            <v>8900120</v>
          </cell>
          <cell r="B2245" t="str">
            <v>FICO Reconciliation - Purchased Power</v>
          </cell>
          <cell r="C2245">
            <v>0</v>
          </cell>
          <cell r="D2245">
            <v>0</v>
          </cell>
          <cell r="E2245">
            <v>0</v>
          </cell>
          <cell r="F2245">
            <v>0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  <cell r="M2245">
            <v>0</v>
          </cell>
          <cell r="N2245">
            <v>0</v>
          </cell>
        </row>
        <row r="2246">
          <cell r="A2246" t="str">
            <v>8900130</v>
          </cell>
          <cell r="B2246" t="str">
            <v>FICO Reconciliation - Cost of Natural Gas Sold</v>
          </cell>
          <cell r="C2246">
            <v>0</v>
          </cell>
          <cell r="D2246">
            <v>0</v>
          </cell>
          <cell r="E2246">
            <v>0</v>
          </cell>
          <cell r="F2246">
            <v>0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  <cell r="M2246">
            <v>0</v>
          </cell>
          <cell r="N2246">
            <v>0</v>
          </cell>
        </row>
        <row r="2247">
          <cell r="A2247" t="str">
            <v>8900140</v>
          </cell>
          <cell r="B2247" t="str">
            <v>FICO Reconciliation - O&amp;M Expense</v>
          </cell>
          <cell r="C2247">
            <v>-2218575.2200000002</v>
          </cell>
          <cell r="D2247">
            <v>-2142385.38</v>
          </cell>
          <cell r="E2247">
            <v>-2095478.12</v>
          </cell>
          <cell r="F2247">
            <v>-2042307.96</v>
          </cell>
          <cell r="G2247">
            <v>-2524488.56</v>
          </cell>
          <cell r="H2247">
            <v>-2524411.87</v>
          </cell>
          <cell r="I2247">
            <v>-3100032.84</v>
          </cell>
          <cell r="J2247">
            <v>-3138920.44</v>
          </cell>
          <cell r="K2247">
            <v>-2389926.2000000002</v>
          </cell>
          <cell r="L2247">
            <v>-3299879.77</v>
          </cell>
          <cell r="M2247">
            <v>-2415447.11</v>
          </cell>
          <cell r="N2247">
            <v>-4794685.26</v>
          </cell>
        </row>
        <row r="2248">
          <cell r="A2248" t="str">
            <v>8900141</v>
          </cell>
          <cell r="B2248" t="str">
            <v>TSI FICO Reconciliation - O&amp;M Expense</v>
          </cell>
          <cell r="C2248">
            <v>0</v>
          </cell>
          <cell r="D2248">
            <v>0</v>
          </cell>
          <cell r="E2248">
            <v>1838.08</v>
          </cell>
          <cell r="F2248">
            <v>0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  <cell r="M2248">
            <v>0</v>
          </cell>
          <cell r="N2248">
            <v>0</v>
          </cell>
        </row>
        <row r="2249">
          <cell r="A2249" t="str">
            <v>8900142</v>
          </cell>
          <cell r="B2249" t="str">
            <v>Emera FICO Reconciliation - O&amp;M Expense</v>
          </cell>
          <cell r="C2249">
            <v>0</v>
          </cell>
          <cell r="D2249">
            <v>0</v>
          </cell>
          <cell r="E2249">
            <v>0</v>
          </cell>
          <cell r="F2249">
            <v>0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  <cell r="M2249">
            <v>0</v>
          </cell>
          <cell r="N2249">
            <v>0</v>
          </cell>
        </row>
        <row r="2250">
          <cell r="A2250" t="str">
            <v>8900150</v>
          </cell>
          <cell r="B2250" t="str">
            <v>FICO Reconciliation - Depreciation/Amortization</v>
          </cell>
          <cell r="C2250">
            <v>0</v>
          </cell>
          <cell r="D2250">
            <v>0</v>
          </cell>
          <cell r="E2250">
            <v>0</v>
          </cell>
          <cell r="F2250">
            <v>0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  <cell r="M2250">
            <v>0</v>
          </cell>
          <cell r="N2250">
            <v>0</v>
          </cell>
        </row>
        <row r="2251">
          <cell r="A2251" t="str">
            <v>8900160</v>
          </cell>
          <cell r="B2251" t="str">
            <v>FICO Reconciliation - Restructuring Charges</v>
          </cell>
          <cell r="C2251">
            <v>0</v>
          </cell>
          <cell r="D2251">
            <v>0</v>
          </cell>
          <cell r="E2251">
            <v>0</v>
          </cell>
          <cell r="F2251">
            <v>0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  <cell r="M2251">
            <v>0</v>
          </cell>
          <cell r="N2251">
            <v>0</v>
          </cell>
        </row>
        <row r="2252">
          <cell r="A2252" t="str">
            <v>8900170</v>
          </cell>
          <cell r="B2252" t="str">
            <v>FICO Reconciliation - Taxes other than Income</v>
          </cell>
          <cell r="C2252">
            <v>-71632.87</v>
          </cell>
          <cell r="D2252">
            <v>-63157.55</v>
          </cell>
          <cell r="E2252">
            <v>-71168.820000000007</v>
          </cell>
          <cell r="F2252">
            <v>-64609.54</v>
          </cell>
          <cell r="G2252">
            <v>-76196.61</v>
          </cell>
          <cell r="H2252">
            <v>-71683.179999999993</v>
          </cell>
          <cell r="I2252">
            <v>-60436.49</v>
          </cell>
          <cell r="J2252">
            <v>-64539.8</v>
          </cell>
          <cell r="K2252">
            <v>-58484.91</v>
          </cell>
          <cell r="L2252">
            <v>-54883.88</v>
          </cell>
          <cell r="M2252">
            <v>-54015.41</v>
          </cell>
          <cell r="N2252">
            <v>-55646.58</v>
          </cell>
        </row>
        <row r="2253">
          <cell r="A2253" t="str">
            <v>8900180</v>
          </cell>
          <cell r="B2253" t="str">
            <v>FICO Reconciliation - Other Income/Expense</v>
          </cell>
          <cell r="C2253">
            <v>0</v>
          </cell>
          <cell r="D2253">
            <v>-1045.72</v>
          </cell>
          <cell r="E2253">
            <v>0</v>
          </cell>
          <cell r="F2253">
            <v>0</v>
          </cell>
          <cell r="G2253">
            <v>-15318.21</v>
          </cell>
          <cell r="H2253">
            <v>0</v>
          </cell>
          <cell r="I2253">
            <v>0</v>
          </cell>
          <cell r="J2253">
            <v>-26405.25</v>
          </cell>
          <cell r="K2253">
            <v>0</v>
          </cell>
          <cell r="L2253">
            <v>0</v>
          </cell>
          <cell r="M2253">
            <v>0</v>
          </cell>
          <cell r="N2253">
            <v>-13500.03</v>
          </cell>
        </row>
        <row r="2254">
          <cell r="A2254" t="str">
            <v>8900190</v>
          </cell>
          <cell r="B2254" t="str">
            <v>FICO Reconciliation - Interest Expense</v>
          </cell>
          <cell r="C2254">
            <v>0</v>
          </cell>
          <cell r="D2254">
            <v>0</v>
          </cell>
          <cell r="E2254">
            <v>0</v>
          </cell>
          <cell r="F2254">
            <v>0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  <cell r="M2254">
            <v>0</v>
          </cell>
          <cell r="N2254">
            <v>0</v>
          </cell>
        </row>
        <row r="2255">
          <cell r="A2255" t="str">
            <v>8900200</v>
          </cell>
          <cell r="B2255" t="str">
            <v>FICO Reconciliation - Income Taxes</v>
          </cell>
          <cell r="C2255">
            <v>0</v>
          </cell>
          <cell r="D2255">
            <v>0</v>
          </cell>
          <cell r="E2255">
            <v>0</v>
          </cell>
          <cell r="F2255">
            <v>0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  <cell r="M2255">
            <v>0</v>
          </cell>
          <cell r="N2255">
            <v>0</v>
          </cell>
        </row>
        <row r="2256">
          <cell r="A2256" t="str">
            <v>8903000</v>
          </cell>
          <cell r="B2256" t="str">
            <v>FICO Recon - Intercompany Billing Allocation</v>
          </cell>
          <cell r="C2256">
            <v>0</v>
          </cell>
          <cell r="D2256">
            <v>0</v>
          </cell>
          <cell r="E2256">
            <v>0</v>
          </cell>
          <cell r="F2256">
            <v>0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  <cell r="M2256">
            <v>0</v>
          </cell>
          <cell r="N2256">
            <v>0</v>
          </cell>
        </row>
        <row r="2257">
          <cell r="A2257" t="str">
            <v>8903001</v>
          </cell>
          <cell r="B2257" t="str">
            <v>FICO Reconciliation - Parent A&amp;G Allocation</v>
          </cell>
          <cell r="C2257">
            <v>-531115.53</v>
          </cell>
          <cell r="D2257">
            <v>-477470.98</v>
          </cell>
          <cell r="E2257">
            <v>-417149.95</v>
          </cell>
          <cell r="F2257">
            <v>-469495.78</v>
          </cell>
          <cell r="G2257">
            <v>-530628.80000000005</v>
          </cell>
          <cell r="H2257">
            <v>-737752.06</v>
          </cell>
          <cell r="I2257">
            <v>-501107.59</v>
          </cell>
          <cell r="J2257">
            <v>-446370.11</v>
          </cell>
          <cell r="K2257">
            <v>-658037.06999999995</v>
          </cell>
          <cell r="L2257">
            <v>-518340.04</v>
          </cell>
          <cell r="M2257">
            <v>-543758.56999999995</v>
          </cell>
          <cell r="N2257">
            <v>-546090.74</v>
          </cell>
        </row>
        <row r="2258">
          <cell r="A2258" t="str">
            <v>8903002</v>
          </cell>
          <cell r="B2258" t="str">
            <v>FICO Reconciliation - IT Allocation</v>
          </cell>
          <cell r="C2258">
            <v>-1011492.02</v>
          </cell>
          <cell r="D2258">
            <v>-978769.81</v>
          </cell>
          <cell r="E2258">
            <v>-1019450.51</v>
          </cell>
          <cell r="F2258">
            <v>-1051740.8899999999</v>
          </cell>
          <cell r="G2258">
            <v>-905271.35</v>
          </cell>
          <cell r="H2258">
            <v>-1064674.07</v>
          </cell>
          <cell r="I2258">
            <v>-1073491.1499999999</v>
          </cell>
          <cell r="J2258">
            <v>-1055782.81</v>
          </cell>
          <cell r="K2258">
            <v>-1143781.42</v>
          </cell>
          <cell r="L2258">
            <v>-923452.89</v>
          </cell>
          <cell r="M2258">
            <v>-895973.36</v>
          </cell>
          <cell r="N2258">
            <v>-917857.92</v>
          </cell>
        </row>
        <row r="2259">
          <cell r="A2259" t="str">
            <v>8903003</v>
          </cell>
          <cell r="B2259" t="str">
            <v>FICO Reconciliation - Telecom Allocation</v>
          </cell>
          <cell r="C2259">
            <v>-29638.83</v>
          </cell>
          <cell r="D2259">
            <v>-29638.83</v>
          </cell>
          <cell r="E2259">
            <v>-29638.83</v>
          </cell>
          <cell r="F2259">
            <v>-29638.83</v>
          </cell>
          <cell r="G2259">
            <v>-29638.83</v>
          </cell>
          <cell r="H2259">
            <v>-29638.83</v>
          </cell>
          <cell r="I2259">
            <v>-29638.83</v>
          </cell>
          <cell r="J2259">
            <v>-29638.83</v>
          </cell>
          <cell r="K2259">
            <v>-29638.83</v>
          </cell>
          <cell r="L2259">
            <v>-29638.83</v>
          </cell>
          <cell r="M2259">
            <v>-29638.83</v>
          </cell>
          <cell r="N2259">
            <v>-29638.83</v>
          </cell>
        </row>
        <row r="2260">
          <cell r="A2260" t="str">
            <v>8903004</v>
          </cell>
          <cell r="B2260" t="str">
            <v>FICO Reconciliation - Facilities Allocation</v>
          </cell>
          <cell r="C2260">
            <v>-27510.16</v>
          </cell>
          <cell r="D2260">
            <v>-27510.16</v>
          </cell>
          <cell r="E2260">
            <v>-27510.16</v>
          </cell>
          <cell r="F2260">
            <v>-27510.16</v>
          </cell>
          <cell r="G2260">
            <v>-27510.16</v>
          </cell>
          <cell r="H2260">
            <v>-27510.16</v>
          </cell>
          <cell r="I2260">
            <v>-27510.16</v>
          </cell>
          <cell r="J2260">
            <v>-27510.16</v>
          </cell>
          <cell r="K2260">
            <v>-27510.16</v>
          </cell>
          <cell r="L2260">
            <v>-27510.16</v>
          </cell>
          <cell r="M2260">
            <v>-27510.16</v>
          </cell>
          <cell r="N2260">
            <v>-27510.16</v>
          </cell>
        </row>
        <row r="2261">
          <cell r="A2261" t="str">
            <v>8903005</v>
          </cell>
          <cell r="B2261" t="str">
            <v>FICO Reconciliation - HR Allocation</v>
          </cell>
          <cell r="C2261">
            <v>-152706.39000000001</v>
          </cell>
          <cell r="D2261">
            <v>-1224.1600000000001</v>
          </cell>
          <cell r="E2261">
            <v>-80111.509999999995</v>
          </cell>
          <cell r="F2261">
            <v>-112504.38</v>
          </cell>
          <cell r="G2261">
            <v>-98206.09</v>
          </cell>
          <cell r="H2261">
            <v>-97162.85</v>
          </cell>
          <cell r="I2261">
            <v>-80248.22</v>
          </cell>
          <cell r="J2261">
            <v>-90560.94</v>
          </cell>
          <cell r="K2261">
            <v>-88608.08</v>
          </cell>
          <cell r="L2261">
            <v>-84354.94</v>
          </cell>
          <cell r="M2261">
            <v>-100432.98</v>
          </cell>
          <cell r="N2261">
            <v>-109159.65</v>
          </cell>
        </row>
        <row r="2262">
          <cell r="A2262" t="str">
            <v>8903006</v>
          </cell>
          <cell r="B2262" t="str">
            <v>FICO Reconciliation - Services Allocation</v>
          </cell>
          <cell r="C2262">
            <v>-34781.629999999997</v>
          </cell>
          <cell r="D2262">
            <v>-29744.1</v>
          </cell>
          <cell r="E2262">
            <v>-36303.68</v>
          </cell>
          <cell r="F2262">
            <v>-30019.96</v>
          </cell>
          <cell r="G2262">
            <v>-24893.31</v>
          </cell>
          <cell r="H2262">
            <v>-33202.21</v>
          </cell>
          <cell r="I2262">
            <v>-36686.959999999999</v>
          </cell>
          <cell r="J2262">
            <v>-35599.54</v>
          </cell>
          <cell r="K2262">
            <v>-33352.589999999997</v>
          </cell>
          <cell r="L2262">
            <v>-39974.9</v>
          </cell>
          <cell r="M2262">
            <v>-34296.959999999999</v>
          </cell>
          <cell r="N2262">
            <v>-33414.019999999997</v>
          </cell>
        </row>
        <row r="2263">
          <cell r="A2263" t="str">
            <v>8903007</v>
          </cell>
          <cell r="B2263" t="str">
            <v>FICO Reconciliation - Procurement Allocation</v>
          </cell>
          <cell r="C2263">
            <v>-35035.06</v>
          </cell>
          <cell r="D2263">
            <v>-60058.62</v>
          </cell>
          <cell r="E2263">
            <v>-48570.26</v>
          </cell>
          <cell r="F2263">
            <v>-45134.62</v>
          </cell>
          <cell r="G2263">
            <v>-49669.69</v>
          </cell>
          <cell r="H2263">
            <v>-55283.14</v>
          </cell>
          <cell r="I2263">
            <v>-46166.45</v>
          </cell>
          <cell r="J2263">
            <v>-50863.3</v>
          </cell>
          <cell r="K2263">
            <v>-46455.7</v>
          </cell>
          <cell r="L2263">
            <v>-51686.58</v>
          </cell>
          <cell r="M2263">
            <v>-38796.65</v>
          </cell>
          <cell r="N2263">
            <v>-46973.4</v>
          </cell>
        </row>
        <row r="2264">
          <cell r="A2264" t="str">
            <v>8903008</v>
          </cell>
          <cell r="B2264" t="str">
            <v>FICO Reconciliation - HR Empl Relations Allocation</v>
          </cell>
          <cell r="C2264">
            <v>-3716.45</v>
          </cell>
          <cell r="D2264">
            <v>-3000.1</v>
          </cell>
          <cell r="E2264">
            <v>-2698.04</v>
          </cell>
          <cell r="F2264">
            <v>-3289.38</v>
          </cell>
          <cell r="G2264">
            <v>-3757.81</v>
          </cell>
          <cell r="H2264">
            <v>-3682.56</v>
          </cell>
          <cell r="I2264">
            <v>-3657.29</v>
          </cell>
          <cell r="J2264">
            <v>-3793.83</v>
          </cell>
          <cell r="K2264">
            <v>-3499.06</v>
          </cell>
          <cell r="L2264">
            <v>-3586.39</v>
          </cell>
          <cell r="M2264">
            <v>-3615.43</v>
          </cell>
          <cell r="N2264">
            <v>-4273.8900000000003</v>
          </cell>
        </row>
        <row r="2265">
          <cell r="A2265" t="str">
            <v>8903009</v>
          </cell>
          <cell r="B2265" t="str">
            <v>FICO Reconciliation - Emergency Mgmt Allocation</v>
          </cell>
          <cell r="C2265">
            <v>-22153.16</v>
          </cell>
          <cell r="D2265">
            <v>-11509.99</v>
          </cell>
          <cell r="E2265">
            <v>-12011.59</v>
          </cell>
          <cell r="F2265">
            <v>-10959.58</v>
          </cell>
          <cell r="G2265">
            <v>-30291.759999999998</v>
          </cell>
          <cell r="H2265">
            <v>-14288.07</v>
          </cell>
          <cell r="I2265">
            <v>-11328.81</v>
          </cell>
          <cell r="J2265">
            <v>-13129.64</v>
          </cell>
          <cell r="K2265">
            <v>-12852.1</v>
          </cell>
          <cell r="L2265">
            <v>-14228.27</v>
          </cell>
          <cell r="M2265">
            <v>-10188.39</v>
          </cell>
          <cell r="N2265">
            <v>-9776.4599999999991</v>
          </cell>
        </row>
        <row r="2266">
          <cell r="A2266" t="str">
            <v>8903010</v>
          </cell>
          <cell r="B2266" t="str">
            <v>FICO Reconciliation - Corp Comm Allocation</v>
          </cell>
          <cell r="C2266">
            <v>0</v>
          </cell>
          <cell r="D2266">
            <v>0</v>
          </cell>
          <cell r="E2266">
            <v>0</v>
          </cell>
          <cell r="F2266">
            <v>0</v>
          </cell>
          <cell r="G2266">
            <v>0</v>
          </cell>
          <cell r="H2266">
            <v>0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  <cell r="M2266">
            <v>0</v>
          </cell>
          <cell r="N2266">
            <v>0</v>
          </cell>
        </row>
        <row r="2267">
          <cell r="A2267" t="str">
            <v>8903011</v>
          </cell>
          <cell r="B2267" t="str">
            <v>FICO Reconciliation - Accounts Payable Allocation</v>
          </cell>
          <cell r="C2267">
            <v>-69782.5</v>
          </cell>
          <cell r="D2267">
            <v>-65649.240000000005</v>
          </cell>
          <cell r="E2267">
            <v>-75564.009999999995</v>
          </cell>
          <cell r="F2267">
            <v>-63574.29</v>
          </cell>
          <cell r="G2267">
            <v>-71534.399999999994</v>
          </cell>
          <cell r="H2267">
            <v>-68468.03</v>
          </cell>
          <cell r="I2267">
            <v>-62725.69</v>
          </cell>
          <cell r="J2267">
            <v>-70725.62</v>
          </cell>
          <cell r="K2267">
            <v>-63800.3</v>
          </cell>
          <cell r="L2267">
            <v>-69270.09</v>
          </cell>
          <cell r="M2267">
            <v>-67197.039999999994</v>
          </cell>
          <cell r="N2267">
            <v>-65495.54</v>
          </cell>
        </row>
        <row r="2268">
          <cell r="A2268" t="str">
            <v>8903012</v>
          </cell>
          <cell r="B2268" t="str">
            <v>FICO Reconciliation - Claims Allocation</v>
          </cell>
          <cell r="C2268">
            <v>-57442.69</v>
          </cell>
          <cell r="D2268">
            <v>-49791.17</v>
          </cell>
          <cell r="E2268">
            <v>-55782.27</v>
          </cell>
          <cell r="F2268">
            <v>-49637.36</v>
          </cell>
          <cell r="G2268">
            <v>-84391.13</v>
          </cell>
          <cell r="H2268">
            <v>-54453.57</v>
          </cell>
          <cell r="I2268">
            <v>-51610.58</v>
          </cell>
          <cell r="J2268">
            <v>-54902</v>
          </cell>
          <cell r="K2268">
            <v>-50858.92</v>
          </cell>
          <cell r="L2268">
            <v>-53036.43</v>
          </cell>
          <cell r="M2268">
            <v>-53012.6</v>
          </cell>
          <cell r="N2268">
            <v>-52151.68</v>
          </cell>
        </row>
        <row r="2269">
          <cell r="A2269">
            <v>8903013</v>
          </cell>
          <cell r="B2269" t="str">
            <v>FICO Reconciliation - SS Document Service</v>
          </cell>
          <cell r="J2269">
            <v>0</v>
          </cell>
          <cell r="K2269">
            <v>0</v>
          </cell>
          <cell r="L2269">
            <v>0</v>
          </cell>
          <cell r="M2269">
            <v>0</v>
          </cell>
          <cell r="N2269">
            <v>0</v>
          </cell>
        </row>
        <row r="2270">
          <cell r="A2270">
            <v>8903014</v>
          </cell>
          <cell r="B2270" t="str">
            <v>FICO Reconciliation - SS Payroll</v>
          </cell>
          <cell r="J2270">
            <v>0</v>
          </cell>
          <cell r="K2270">
            <v>0</v>
          </cell>
          <cell r="L2270">
            <v>0</v>
          </cell>
          <cell r="M2270">
            <v>0</v>
          </cell>
          <cell r="N2270">
            <v>0</v>
          </cell>
        </row>
        <row r="2271">
          <cell r="A2271" t="str">
            <v>8903100</v>
          </cell>
          <cell r="B2271" t="str">
            <v>FICO Reconciliation - TSI Capital Allocation</v>
          </cell>
          <cell r="C2271">
            <v>0</v>
          </cell>
          <cell r="D2271">
            <v>0</v>
          </cell>
          <cell r="E2271">
            <v>0</v>
          </cell>
          <cell r="F2271">
            <v>0</v>
          </cell>
          <cell r="G2271">
            <v>0</v>
          </cell>
          <cell r="H2271">
            <v>0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  <cell r="M2271">
            <v>0</v>
          </cell>
          <cell r="N2271">
            <v>0</v>
          </cell>
        </row>
        <row r="2272">
          <cell r="A2272" t="str">
            <v>8999998</v>
          </cell>
          <cell r="B2272" t="str">
            <v>Dividends sent to Retained Earnings</v>
          </cell>
          <cell r="C2272">
            <v>0</v>
          </cell>
          <cell r="D2272">
            <v>-91260244</v>
          </cell>
          <cell r="E2272">
            <v>0</v>
          </cell>
          <cell r="F2272">
            <v>0</v>
          </cell>
          <cell r="G2272">
            <v>-79391914</v>
          </cell>
          <cell r="H2272">
            <v>0</v>
          </cell>
          <cell r="I2272">
            <v>0</v>
          </cell>
          <cell r="J2272">
            <v>-131529532</v>
          </cell>
          <cell r="K2272">
            <v>0</v>
          </cell>
          <cell r="L2272">
            <v>0</v>
          </cell>
          <cell r="M2272">
            <v>-169965146</v>
          </cell>
          <cell r="N2272">
            <v>0</v>
          </cell>
        </row>
        <row r="2273">
          <cell r="A2273" t="str">
            <v>8999999</v>
          </cell>
          <cell r="B2273" t="str">
            <v>Income Summary Offset</v>
          </cell>
          <cell r="C2273">
            <v>-32228058.27</v>
          </cell>
          <cell r="D2273">
            <v>69546603.930000007</v>
          </cell>
          <cell r="E2273">
            <v>-25450216.030000001</v>
          </cell>
          <cell r="F2273">
            <v>-34854262.670000002</v>
          </cell>
          <cell r="G2273">
            <v>35438967.630000003</v>
          </cell>
          <cell r="H2273">
            <v>-52722323.030000001</v>
          </cell>
          <cell r="I2273">
            <v>-57217625.990000002</v>
          </cell>
          <cell r="J2273">
            <v>69525828.25</v>
          </cell>
          <cell r="K2273">
            <v>-50743816.369999997</v>
          </cell>
          <cell r="L2273">
            <v>-37455559.289999999</v>
          </cell>
          <cell r="M2273">
            <v>143999983.72999999</v>
          </cell>
          <cell r="N2273">
            <v>-21205891.399999999</v>
          </cell>
        </row>
      </sheetData>
      <sheetData sheetId="55"/>
      <sheetData sheetId="56"/>
      <sheetData sheetId="5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rgable, Kyrstin B." refreshedDate="45324.438684259258" createdVersion="8" refreshedVersion="8" minRefreshableVersion="3" recordCount="90" xr:uid="{AFBA162C-F7E8-4843-BF8B-37E953ABBEF9}">
  <cacheSource type="worksheet">
    <worksheetSource ref="A1:U91" sheet="FIN053"/>
  </cacheSource>
  <cacheFields count="21">
    <cacheField name="Document no." numFmtId="0">
      <sharedItems/>
    </cacheField>
    <cacheField name="Company Code" numFmtId="0">
      <sharedItems/>
    </cacheField>
    <cacheField name="Company Name " numFmtId="0">
      <sharedItems/>
    </cacheField>
    <cacheField name="Fiscal year / period" numFmtId="0">
      <sharedItems/>
    </cacheField>
    <cacheField name="Period" numFmtId="0">
      <sharedItems/>
    </cacheField>
    <cacheField name="Posting key" numFmtId="0">
      <sharedItems/>
    </cacheField>
    <cacheField name="Assignment Number" numFmtId="0">
      <sharedItems/>
    </cacheField>
    <cacheField name="Item Text" numFmtId="0">
      <sharedItems/>
    </cacheField>
    <cacheField name="Order Number" numFmtId="0">
      <sharedItems/>
    </cacheField>
    <cacheField name="G/L Account" numFmtId="0">
      <sharedItems/>
    </cacheField>
    <cacheField name="GL" numFmtId="0">
      <sharedItems/>
    </cacheField>
    <cacheField name="Reference Key" numFmtId="0">
      <sharedItems/>
    </cacheField>
    <cacheField name="Vendor" numFmtId="0">
      <sharedItems/>
    </cacheField>
    <cacheField name="Vendor Name" numFmtId="0">
      <sharedItems count="40">
        <s v="NORTH AMERICAN ELECTRIC"/>
        <s v="Not assigned"/>
        <s v="URBAN LEAGUE OF HILLSBOROUGH"/>
        <s v="FLORIDA ELECTRIC POWER"/>
        <s v="FLORIDA RELIABILITY COORDINATING"/>
        <s v="NATIONAL ENERGY &amp; UTILITY"/>
        <s v="NORTH AMERICAN TRANSMISSION"/>
        <s v="FLORIDA ECONOMIC DEVELOPMENT"/>
        <s v="FLORIDA CHAMBER OF COMMERCE"/>
        <s v="JABER GROUP INC"/>
        <s v="REPUBLICAN ATTORNEYS GENERAL"/>
        <s v="BUNDLE TRACK US LLC"/>
        <s v="THE JUNIOR LEAGUE OF TAMPA, INC"/>
        <s v="AIR AND WASTE MANAGEMENT ASSOC"/>
        <s v="FLORIDA TRUCKING ASSOCIATION INC"/>
        <s v="SOUTHERN STATES ENERGY BOARD"/>
        <s v="REPUBLICAN STATE LEADERSHIP"/>
        <s v="UTILITIES TECHNOLOGY COUNCIL"/>
        <s v="UNIVERSITY OF FLORIDA FOUNDATION"/>
        <s v="UPPER TAMPA BAY CHAMBER OF"/>
        <s v="GREATER BRANDON CHAMBER OF COMMERCE"/>
        <s v="GREATER PLANT CITY"/>
        <s v="SOUTHSHORE CHAMBER OF COMMERCE"/>
        <s v="GREATER TEMPLE TERRACE"/>
        <s v="SOUTHEASTERN ELECTRIC EXCHANGE"/>
        <s v="PIONEER FLORIDA MUSEUM ASSOC"/>
        <s v="WESTSHORE ALLIANCE INC"/>
        <s v="LAKE JOVITA GOLF &amp; CNTRY CLB"/>
        <s v="ELECTRIC DRIVE TRANSPORTATION"/>
        <s v="FLORIDA MUNICIPAL ELECTRIC"/>
        <s v="TAMPA BAY LATIN CHAMBER"/>
        <s v="VISIT TAMPA BAY"/>
        <s v="ASSOCIATED INDUSTRIES OF FL"/>
        <s v="FLORIDA CHAPTER OF THE AMERICAN"/>
        <s v="BAKER BOTTS LLP"/>
        <s v="CONSUMER ENERGY ALLIANCE"/>
        <s v="EDISON ELECTRIC INSTITUTE"/>
        <s v="CHWMEG INC"/>
        <s v="UNIVERSITY OF SOUTH FLORIDA"/>
        <s v="NORTH TAMPA BAY CHAPTER"/>
      </sharedItems>
    </cacheField>
    <cacheField name="Posting Date" numFmtId="0">
      <sharedItems/>
    </cacheField>
    <cacheField name="Document type" numFmtId="0">
      <sharedItems/>
    </cacheField>
    <cacheField name="Document Header Text" numFmtId="0">
      <sharedItems/>
    </cacheField>
    <cacheField name="Vendor Invoice No" numFmtId="0">
      <sharedItems/>
    </cacheField>
    <cacheField name="Created on" numFmtId="0">
      <sharedItems/>
    </cacheField>
    <cacheField name="Amount" numFmtId="0">
      <sharedItems containsSemiMixedTypes="0" containsString="0" containsNumber="1" minValue="-39465.75" maxValue="255064.34"/>
    </cacheField>
    <cacheField name="Organization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">
  <r>
    <s v="100000337"/>
    <s v="2201"/>
    <s v="Tampa Electric Company"/>
    <s v="001/2023"/>
    <s v="JAN 2023"/>
    <s v="40"/>
    <s v="20221121"/>
    <s v="28894"/>
    <s v="D0083275"/>
    <s v="Industry Dues"/>
    <s v="1001/6790060"/>
    <s v="010000033722012023"/>
    <s v="10015103"/>
    <x v="0"/>
    <s v="01/04/2023"/>
    <s v="AB"/>
    <s v="#"/>
    <s v="28894"/>
    <s v="01/04/2023"/>
    <n v="207873.91"/>
    <m/>
  </r>
  <r>
    <s v="100013903"/>
    <s v="2201"/>
    <s v="Tampa Electric Company"/>
    <s v="003/2023"/>
    <s v="MAR 2023"/>
    <s v="40"/>
    <s v="20230217"/>
    <s v="29205"/>
    <s v="D0083275"/>
    <s v="Industry Dues"/>
    <s v="1001/6790060"/>
    <s v="010001390322012023"/>
    <s v="10015103"/>
    <x v="0"/>
    <s v="03/16/2023"/>
    <s v="AB"/>
    <s v="#"/>
    <s v="29205"/>
    <s v="03/16/2023"/>
    <n v="207873.91"/>
    <m/>
  </r>
  <r>
    <s v="100016380"/>
    <s v="2201"/>
    <s v="Tampa Electric Company"/>
    <s v="003/2023"/>
    <s v="MAR 2023"/>
    <s v="40"/>
    <s v="20230331"/>
    <s v="EEI DUE AMORTIZATION"/>
    <s v="D0083274"/>
    <s v="Industry Dues"/>
    <s v="1001/6790060"/>
    <s v="010001638022012023"/>
    <s v="#"/>
    <x v="1"/>
    <s v="03/31/2023"/>
    <s v="SA"/>
    <s v="EEI  DUE AMORTIZATION"/>
    <s v="40005"/>
    <s v="03/31/2023"/>
    <n v="184616.75"/>
    <m/>
  </r>
  <r>
    <s v="100031649"/>
    <s v="2201"/>
    <s v="Tampa Electric Company"/>
    <s v="006/2023"/>
    <s v="JUN 2023"/>
    <s v="40"/>
    <s v="20230522"/>
    <s v="PHONE 404-446-2560 TOTAL AMOUNT DUE:  20"/>
    <s v="D0083275"/>
    <s v="Industry Dues"/>
    <s v="1001/6790060"/>
    <s v="010003164922012023"/>
    <s v="10015103"/>
    <x v="0"/>
    <s v="06/19/2023"/>
    <s v="AB"/>
    <s v="#"/>
    <s v="29562"/>
    <s v="06/19/2023"/>
    <n v="207873.91"/>
    <m/>
  </r>
  <r>
    <s v="100033410"/>
    <s v="2201"/>
    <s v="Tampa Electric Company"/>
    <s v="006/2023"/>
    <s v="JUN 2023"/>
    <s v="40"/>
    <s v="20230630"/>
    <s v="EEI DUE AMORTIZATION"/>
    <s v="D0083274"/>
    <s v="Industry Dues"/>
    <s v="1001/6790060"/>
    <s v="010003341022012023"/>
    <s v="#"/>
    <x v="1"/>
    <s v="06/30/2023"/>
    <s v="SA"/>
    <s v="EEI  DUE AMORTIZATION"/>
    <s v="40005"/>
    <s v="06/30/2023"/>
    <n v="184616.75"/>
    <m/>
  </r>
  <r>
    <s v="100033735"/>
    <s v="2201"/>
    <s v="Tampa Electric Company"/>
    <s v="006/2023"/>
    <s v="JUN 2023"/>
    <s v="40"/>
    <s v="External Affairs R"/>
    <s v="FLORIDA STATE HISPANIC CHAMBER OF COMMERCE"/>
    <s v="D0083619"/>
    <s v="Industry Dues"/>
    <s v="1001/6790060"/>
    <s v="010003373522012023"/>
    <s v="#"/>
    <x v="1"/>
    <s v="06/30/2023"/>
    <s v="SA"/>
    <s v="CORP ADMIN JUNE 2023"/>
    <s v="89044"/>
    <s v="07/05/2023"/>
    <n v="15000"/>
    <m/>
  </r>
  <r>
    <s v="100033735"/>
    <s v="2201"/>
    <s v="Tampa Electric Company"/>
    <s v="006/2023"/>
    <s v="JUN 2023"/>
    <s v="40"/>
    <s v="External Affairs R"/>
    <s v="TAMPA BAY CHAMBER FOUNDATION"/>
    <s v="D0083625"/>
    <s v="Industry Dues"/>
    <s v="1001/6790060"/>
    <s v="010003373522012023"/>
    <s v="#"/>
    <x v="1"/>
    <s v="06/30/2023"/>
    <s v="SA"/>
    <s v="CORP ADMIN JUNE 2023"/>
    <s v="89044"/>
    <s v="07/05/2023"/>
    <n v="32750"/>
    <m/>
  </r>
  <r>
    <s v="100033735"/>
    <s v="2201"/>
    <s v="Tampa Electric Company"/>
    <s v="006/2023"/>
    <s v="JUN 2023"/>
    <s v="40"/>
    <s v="External Affairs R"/>
    <s v="TAMPA BAY CHAMBER FOUNDATION"/>
    <s v="D0083629"/>
    <s v="Industry Dues"/>
    <s v="1001/6790060"/>
    <s v="010003373522012023"/>
    <s v="#"/>
    <x v="1"/>
    <s v="06/30/2023"/>
    <s v="SA"/>
    <s v="CORP ADMIN JUNE 2023"/>
    <s v="89044"/>
    <s v="07/05/2023"/>
    <n v="25000"/>
    <m/>
  </r>
  <r>
    <s v="100033735"/>
    <s v="2201"/>
    <s v="Tampa Electric Company"/>
    <s v="006/2023"/>
    <s v="JUN 2023"/>
    <s v="50"/>
    <s v="External Affairs R"/>
    <s v="THE JUNIOR LEAGUE OF TAMPA, INC"/>
    <s v="D0083619"/>
    <s v="Industry Dues"/>
    <s v="1001/6790060"/>
    <s v="010003373522012023"/>
    <s v="#"/>
    <x v="1"/>
    <s v="06/30/2023"/>
    <s v="SA"/>
    <s v="CORP ADMIN JUNE 2023"/>
    <s v="89044"/>
    <s v="07/05/2023"/>
    <n v="-8000"/>
    <m/>
  </r>
  <r>
    <s v="100033735"/>
    <s v="2201"/>
    <s v="Tampa Electric Company"/>
    <s v="006/2023"/>
    <s v="JUN 2023"/>
    <s v="50"/>
    <s v="External Affairs R"/>
    <s v="URBAN LEAGUE OF HILLSBOROUGH"/>
    <s v="D0083625"/>
    <s v="Industry Dues"/>
    <s v="1001/6790060"/>
    <s v="010003373522012023"/>
    <s v="#"/>
    <x v="1"/>
    <s v="06/30/2023"/>
    <s v="SA"/>
    <s v="CORP ADMIN JUNE 2023"/>
    <s v="89044"/>
    <s v="07/05/2023"/>
    <n v="-5000"/>
    <m/>
  </r>
  <r>
    <s v="100041523"/>
    <s v="2201"/>
    <s v="Tampa Electric Company"/>
    <s v="008/2023"/>
    <s v="AUG 2023"/>
    <s v="40"/>
    <s v="20230817"/>
    <s v="RECLASS FROM BAD DEBT TO INDUSTRY DUES"/>
    <s v="D0088570"/>
    <s v="Industry Dues"/>
    <s v="1001/6790060"/>
    <s v="010004152322012023"/>
    <s v="#"/>
    <x v="1"/>
    <s v="08/17/2023"/>
    <s v="SA"/>
    <s v="ARM RECLASS"/>
    <s v="10190-1"/>
    <s v="08/17/2023"/>
    <n v="213.89"/>
    <m/>
  </r>
  <r>
    <s v="100044506"/>
    <s v="2201"/>
    <s v="Tampa Electric Company"/>
    <s v="008/2023"/>
    <s v="AUG 2023"/>
    <s v="40"/>
    <s v="N/A"/>
    <s v=", 2225, INDUSTRY DUES"/>
    <s v="D0100576"/>
    <s v="Industry Dues"/>
    <s v="1001/6790060"/>
    <s v="010004450622012023"/>
    <s v="#"/>
    <x v="1"/>
    <s v="08/31/2023"/>
    <s v="YK"/>
    <s v="08-2023 TEC CE ACCRUAL"/>
    <s v="30060"/>
    <s v="09/05/2023"/>
    <n v="24460"/>
    <m/>
  </r>
  <r>
    <s v="100045055"/>
    <s v="2201"/>
    <s v="Tampa Electric Company"/>
    <s v="009/2023"/>
    <s v="SEP 2023"/>
    <s v="50"/>
    <s v="N/A"/>
    <s v=", 2225, INDUSTRY DUES"/>
    <s v="D0100576"/>
    <s v="Industry Dues"/>
    <s v="1001/6790060"/>
    <s v="010004505522012023"/>
    <s v="#"/>
    <x v="1"/>
    <s v="09/10/2023"/>
    <s v="YK"/>
    <s v="08-2023 TEC CE ACCRUAL"/>
    <s v="30060"/>
    <s v="09/08/2023"/>
    <n v="-24460"/>
    <m/>
  </r>
  <r>
    <s v="100046179"/>
    <s v="2201"/>
    <s v="Tampa Electric Company"/>
    <s v="009/2023"/>
    <s v="SEP 2023"/>
    <s v="40"/>
    <s v="20230818"/>
    <s v="TOTAL AMOUNT DUE:  207,873.91 USD"/>
    <s v="D0083275"/>
    <s v="Industry Dues"/>
    <s v="1001/6790060"/>
    <s v="010004617922012023"/>
    <s v="10015103"/>
    <x v="0"/>
    <s v="09/18/2023"/>
    <s v="AB"/>
    <s v="#"/>
    <s v="29848"/>
    <s v="09/18/2023"/>
    <n v="207873.91"/>
    <m/>
  </r>
  <r>
    <s v="100048090"/>
    <s v="2201"/>
    <s v="Tampa Electric Company"/>
    <s v="009/2023"/>
    <s v="SEP 2023"/>
    <s v="40"/>
    <s v="20230930"/>
    <s v="EEI DUE AMORTIZATION"/>
    <s v="D0083274"/>
    <s v="Industry Dues"/>
    <s v="1001/6790060"/>
    <s v="010004809022012023"/>
    <s v="#"/>
    <x v="1"/>
    <s v="09/30/2023"/>
    <s v="SA"/>
    <s v="EEI  DUE AMORTIZATION"/>
    <s v="40005"/>
    <s v="09/29/2023"/>
    <n v="184616.75"/>
    <m/>
  </r>
  <r>
    <s v="100048694"/>
    <s v="2201"/>
    <s v="Tampa Electric Company"/>
    <s v="009/2023"/>
    <s v="SEP 2023"/>
    <s v="40"/>
    <s v="4500368491"/>
    <s v="FCG"/>
    <s v="D0083633"/>
    <s v="Industry Dues"/>
    <s v="1001/6790060"/>
    <s v="010004869422012023"/>
    <s v="#"/>
    <x v="1"/>
    <s v="09/30/2023"/>
    <s v="YK"/>
    <s v="31035 SEPTEMBER ACCRUALS"/>
    <s v="31035-1"/>
    <s v="10/03/2023"/>
    <n v="39465.75"/>
    <m/>
  </r>
  <r>
    <s v="100049454"/>
    <s v="2201"/>
    <s v="Tampa Electric Company"/>
    <s v="010/2023"/>
    <s v="OCT 2023"/>
    <s v="50"/>
    <s v="4500368491"/>
    <s v="FCG"/>
    <s v="D0083633"/>
    <s v="Industry Dues"/>
    <s v="1001/6790060"/>
    <s v="010004945422012023"/>
    <s v="#"/>
    <x v="1"/>
    <s v="10/01/2023"/>
    <s v="YK"/>
    <s v="31035 SEPTEMBER ACCRUALS"/>
    <s v="31035-1"/>
    <s v="10/09/2023"/>
    <n v="-39465.75"/>
    <m/>
  </r>
  <r>
    <s v="100060714"/>
    <s v="2201"/>
    <s v="Tampa Electric Company"/>
    <s v="012/2023"/>
    <s v="DEC 2023"/>
    <s v="40"/>
    <s v="20231231"/>
    <s v="EEI DUE AMORTIZATION"/>
    <s v="D0083274"/>
    <s v="Industry Dues"/>
    <s v="1001/6790060"/>
    <s v="010006071422012023"/>
    <s v="#"/>
    <x v="1"/>
    <s v="12/31/2023"/>
    <s v="SA"/>
    <s v="EEI  DUE AMORTIZATION"/>
    <s v="40005"/>
    <s v="12/28/2023"/>
    <n v="184616.75"/>
    <m/>
  </r>
  <r>
    <s v="100061159"/>
    <s v="2201"/>
    <s v="Tampa Electric Company"/>
    <s v="012/2023"/>
    <s v="DEC 2023"/>
    <s v="50"/>
    <s v="2023 RLGA EVENT"/>
    <s v="RECLASS TO POLITICAL CONTRIBUTIONS"/>
    <s v="D0083619"/>
    <s v="Industry Dues"/>
    <s v="1001/6790060"/>
    <s v="010006115922012023"/>
    <s v="#"/>
    <x v="1"/>
    <s v="12/31/2023"/>
    <s v="SA"/>
    <s v="INDUSTRY DUES RECLASS"/>
    <s v="89800-27"/>
    <s v="01/02/2024"/>
    <n v="-10000"/>
    <m/>
  </r>
  <r>
    <s v="100061159"/>
    <s v="2201"/>
    <s v="Tampa Electric Company"/>
    <s v="012/2023"/>
    <s v="DEC 2023"/>
    <s v="50"/>
    <s v="212354"/>
    <s v="RECLASS PORTION TO POLITICAL CONTRIBUTIONS"/>
    <s v="A23744230003"/>
    <s v="Industry Dues"/>
    <s v="1001/6790060"/>
    <s v="010006115922012023"/>
    <s v="#"/>
    <x v="1"/>
    <s v="12/31/2023"/>
    <s v="SA"/>
    <s v="INDUSTRY DUES RECLASS"/>
    <s v="89800-27"/>
    <s v="01/02/2024"/>
    <n v="-253.94"/>
    <m/>
  </r>
  <r>
    <s v="100061159"/>
    <s v="2201"/>
    <s v="Tampa Electric Company"/>
    <s v="012/2023"/>
    <s v="DEC 2023"/>
    <s v="50"/>
    <s v="212354"/>
    <s v="RECLASS PORTION TO POLITICAL CONTRIBUTIONS"/>
    <s v="B1233054"/>
    <s v="Industry Dues"/>
    <s v="1001/6790060"/>
    <s v="010006115922012023"/>
    <s v="#"/>
    <x v="1"/>
    <s v="12/31/2023"/>
    <s v="SA"/>
    <s v="INDUSTRY DUES RECLASS"/>
    <s v="89800-27"/>
    <s v="01/02/2024"/>
    <n v="-130.82"/>
    <m/>
  </r>
  <r>
    <s v="100061159"/>
    <s v="2201"/>
    <s v="Tampa Electric Company"/>
    <s v="012/2023"/>
    <s v="DEC 2023"/>
    <s v="50"/>
    <s v="212354"/>
    <s v="RECLASS PORTION TO POLITICAL CONTRIBUTIONS"/>
    <s v="B1297699"/>
    <s v="Industry Dues"/>
    <s v="1001/6790060"/>
    <s v="010006115922012023"/>
    <s v="#"/>
    <x v="1"/>
    <s v="12/31/2023"/>
    <s v="SA"/>
    <s v="INDUSTRY DUES RECLASS"/>
    <s v="89800-27"/>
    <s v="01/02/2024"/>
    <n v="-130.82"/>
    <m/>
  </r>
  <r>
    <s v="100061159"/>
    <s v="2201"/>
    <s v="Tampa Electric Company"/>
    <s v="012/2023"/>
    <s v="DEC 2023"/>
    <s v="50"/>
    <s v="212354"/>
    <s v="RECLASS PORTION TO POLITICAL CONTRIBUTIONS"/>
    <s v="D0083631"/>
    <s v="Industry Dues"/>
    <s v="1001/6790060"/>
    <s v="010006115922012023"/>
    <s v="#"/>
    <x v="1"/>
    <s v="12/31/2023"/>
    <s v="SA"/>
    <s v="INDUSTRY DUES RECLASS"/>
    <s v="89800-27"/>
    <s v="01/02/2024"/>
    <n v="-253.94"/>
    <m/>
  </r>
  <r>
    <s v="100061159"/>
    <s v="2201"/>
    <s v="Tampa Electric Company"/>
    <s v="012/2023"/>
    <s v="DEC 2023"/>
    <s v="50"/>
    <s v="2225"/>
    <s v="RECLASS PORTION TO POLITICAL CONTRIBUTIONS"/>
    <s v="D0100576"/>
    <s v="Industry Dues"/>
    <s v="1001/6790060"/>
    <s v="010006115922012023"/>
    <s v="#"/>
    <x v="1"/>
    <s v="12/31/2023"/>
    <s v="SA"/>
    <s v="INDUSTRY DUES RECLASS"/>
    <s v="89800-27"/>
    <s v="01/02/2024"/>
    <n v="-13759.2"/>
    <m/>
  </r>
  <r>
    <s v="100061159"/>
    <s v="2201"/>
    <s v="Tampa Electric Company"/>
    <s v="012/2023"/>
    <s v="DEC 2023"/>
    <s v="50"/>
    <s v="MEMBERSHIP"/>
    <s v="RECLASS TO POLITICAL CONTRIBUTIONS"/>
    <s v="D0083619"/>
    <s v="Industry Dues"/>
    <s v="1001/6790060"/>
    <s v="010006115922012023"/>
    <s v="#"/>
    <x v="1"/>
    <s v="12/31/2023"/>
    <s v="SA"/>
    <s v="INDUSTRY DUES RECLASS"/>
    <s v="89800-27"/>
    <s v="01/02/2024"/>
    <n v="-10000"/>
    <m/>
  </r>
  <r>
    <s v="100061159"/>
    <s v="2201"/>
    <s v="Tampa Electric Company"/>
    <s v="012/2023"/>
    <s v="DEC 2023"/>
    <s v="50"/>
    <s v="MEMBERSHIP DUES"/>
    <s v="RECLASS PORTION TO POLITICAL CONTRIBUTIONS"/>
    <s v="D0083619"/>
    <s v="Industry Dues"/>
    <s v="1001/6790060"/>
    <s v="010006115922012023"/>
    <s v="#"/>
    <x v="1"/>
    <s v="12/31/2023"/>
    <s v="SA"/>
    <s v="INDUSTRY DUES RECLASS"/>
    <s v="89800-27"/>
    <s v="01/02/2024"/>
    <n v="-15000"/>
    <m/>
  </r>
  <r>
    <s v="100061159"/>
    <s v="2201"/>
    <s v="Tampa Electric Company"/>
    <s v="012/2023"/>
    <s v="DEC 2023"/>
    <s v="50"/>
    <s v="MEMBERSHIP DUES"/>
    <s v="RECLASS TO POLITICAL CONTRIBUTIONS"/>
    <s v="D0083619"/>
    <s v="Industry Dues"/>
    <s v="1001/6790060"/>
    <s v="010006115922012023"/>
    <s v="#"/>
    <x v="1"/>
    <s v="12/31/2023"/>
    <s v="SA"/>
    <s v="INDUSTRY DUES RECLASS"/>
    <s v="89800-27"/>
    <s v="01/02/2024"/>
    <n v="-15000"/>
    <m/>
  </r>
  <r>
    <s v="100061218"/>
    <s v="2201"/>
    <s v="Tampa Electric Company"/>
    <s v="012/2023"/>
    <s v="DEC 2023"/>
    <s v="40"/>
    <s v="N/A"/>
    <s v="10035716, INV 2022-079, DRIVE ELECTRIC FLORIDA MEM"/>
    <s v="D0100576"/>
    <s v="Industry Dues"/>
    <s v="1001/6790060"/>
    <s v="010006121822012023"/>
    <s v="#"/>
    <x v="1"/>
    <s v="12/31/2023"/>
    <s v="YK"/>
    <s v="12-2023 TEC CE ACCRUAL"/>
    <s v="30060"/>
    <s v="01/03/2024"/>
    <n v="10000"/>
    <m/>
  </r>
  <r>
    <s v="100061241"/>
    <s v="2201"/>
    <s v="Tampa Electric Company"/>
    <s v="012/2023"/>
    <s v="DEC 2023"/>
    <s v="40"/>
    <s v="FY23 MEMBERSHIP"/>
    <s v="RECLASS PORTION TO POLITICAL CONTRIBUTIONS"/>
    <s v="D0083625"/>
    <s v="Industry Dues"/>
    <s v="1001/6790060"/>
    <s v="010006124122012023"/>
    <s v="#"/>
    <x v="1"/>
    <s v="12/31/2023"/>
    <s v="SA"/>
    <s v="INDUSTRY DUES RECLASS"/>
    <s v="89800-45"/>
    <s v="01/04/2024"/>
    <n v="5000"/>
    <m/>
  </r>
  <r>
    <s v="100061241"/>
    <s v="2201"/>
    <s v="Tampa Electric Company"/>
    <s v="012/2023"/>
    <s v="DEC 2023"/>
    <s v="50"/>
    <s v="89044"/>
    <s v="RECLASS PORTION TO POLITICAL CONTRIBUTIONS"/>
    <s v="D0083625"/>
    <s v="Industry Dues"/>
    <s v="1001/6790060"/>
    <s v="010006124122012023"/>
    <s v="#"/>
    <x v="1"/>
    <s v="12/31/2023"/>
    <s v="SA"/>
    <s v="INDUSTRY DUES RECLASS"/>
    <s v="89800-45"/>
    <s v="01/04/2024"/>
    <n v="-17875"/>
    <m/>
  </r>
  <r>
    <s v="100061241"/>
    <s v="2201"/>
    <s v="Tampa Electric Company"/>
    <s v="012/2023"/>
    <s v="DEC 2023"/>
    <s v="50"/>
    <s v="89044"/>
    <s v="RECLASS PORTION TO POLITICAL CONTRIBUTIONS"/>
    <s v="D0083629"/>
    <s v="Industry Dues"/>
    <s v="1001/6790060"/>
    <s v="010006124122012023"/>
    <s v="#"/>
    <x v="1"/>
    <s v="12/31/2023"/>
    <s v="SA"/>
    <s v="INDUSTRY DUES RECLASS"/>
    <s v="89800-45"/>
    <s v="01/04/2024"/>
    <n v="-1250"/>
    <m/>
  </r>
  <r>
    <s v="1700000784"/>
    <s v="2201"/>
    <s v="Tampa Electric Company"/>
    <s v="010/2023"/>
    <s v="OCT 2023"/>
    <s v="50"/>
    <s v="20230127"/>
    <s v="FY23 MEMBERSHIP"/>
    <s v="D0083625"/>
    <s v="Industry Dues"/>
    <s v="1001/6790060"/>
    <s v="170000078422012023"/>
    <s v="10052818"/>
    <x v="2"/>
    <s v="10/31/2023"/>
    <s v="KA"/>
    <s v="#"/>
    <s v="FY23 MEMBERSHIP"/>
    <s v="10/31/2023"/>
    <n v="-5000"/>
    <m/>
  </r>
  <r>
    <s v="1900000003"/>
    <s v="2201"/>
    <s v="Tampa Electric Company"/>
    <s v="001/2023"/>
    <s v="JAN 2023"/>
    <s v="40"/>
    <s v="20221201"/>
    <s v="#"/>
    <s v="D0083633"/>
    <s v="Industry Dues"/>
    <s v="1001/6790060"/>
    <s v="190000000322012023"/>
    <s v="70002030"/>
    <x v="3"/>
    <s v="01/03/2023"/>
    <s v="KR"/>
    <s v="#"/>
    <s v="10A42934N"/>
    <s v="01/03/2023"/>
    <n v="4064"/>
    <m/>
  </r>
  <r>
    <s v="1900000004"/>
    <s v="2201"/>
    <s v="Tampa Electric Company"/>
    <s v="001/2023"/>
    <s v="JAN 2023"/>
    <s v="40"/>
    <s v="20221201"/>
    <s v="#"/>
    <s v="D0083633"/>
    <s v="Industry Dues"/>
    <s v="1001/6790060"/>
    <s v="190000000422012023"/>
    <s v="70002030"/>
    <x v="3"/>
    <s v="01/03/2023"/>
    <s v="KR"/>
    <s v="#"/>
    <s v="10A4250-IN"/>
    <s v="01/03/2023"/>
    <n v="1642"/>
    <m/>
  </r>
  <r>
    <s v="1900000005"/>
    <s v="2201"/>
    <s v="Tampa Electric Company"/>
    <s v="001/2023"/>
    <s v="JAN 2023"/>
    <s v="40"/>
    <s v="20221201"/>
    <s v="#"/>
    <s v="D0083633"/>
    <s v="Industry Dues"/>
    <s v="1001/6790060"/>
    <s v="190000000522012023"/>
    <s v="70002030"/>
    <x v="3"/>
    <s v="01/03/2023"/>
    <s v="KR"/>
    <s v="#"/>
    <s v="10A4262-IN"/>
    <s v="01/03/2023"/>
    <n v="942"/>
    <m/>
  </r>
  <r>
    <s v="1900000006"/>
    <s v="2201"/>
    <s v="Tampa Electric Company"/>
    <s v="001/2023"/>
    <s v="JAN 2023"/>
    <s v="40"/>
    <s v="20221201"/>
    <s v="#"/>
    <s v="D0083633"/>
    <s v="Industry Dues"/>
    <s v="1001/6790060"/>
    <s v="190000000622012023"/>
    <s v="70002030"/>
    <x v="3"/>
    <s v="01/03/2023"/>
    <s v="KR"/>
    <s v="#"/>
    <s v="10A4274-IN"/>
    <s v="01/03/2023"/>
    <n v="113"/>
    <m/>
  </r>
  <r>
    <s v="1900000007"/>
    <s v="2201"/>
    <s v="Tampa Electric Company"/>
    <s v="001/2023"/>
    <s v="JAN 2023"/>
    <s v="40"/>
    <s v="20221201"/>
    <s v="10A4319-IN"/>
    <s v="D0083633"/>
    <s v="Industry Dues"/>
    <s v="1001/6790060"/>
    <s v="190000000722012023"/>
    <s v="70002030"/>
    <x v="3"/>
    <s v="01/03/2023"/>
    <s v="KR"/>
    <s v="#"/>
    <s v="10A4319-IN"/>
    <s v="01/03/2023"/>
    <n v="1825.5"/>
    <m/>
  </r>
  <r>
    <s v="1900000009"/>
    <s v="2201"/>
    <s v="Tampa Electric Company"/>
    <s v="001/2023"/>
    <s v="JAN 2023"/>
    <s v="40"/>
    <s v="20221201"/>
    <s v="#"/>
    <s v="D0083633"/>
    <s v="Industry Dues"/>
    <s v="1001/6790060"/>
    <s v="190000000922012023"/>
    <s v="70002030"/>
    <x v="3"/>
    <s v="01/04/2023"/>
    <s v="KR"/>
    <s v="#"/>
    <s v="10A43074N"/>
    <s v="01/04/2023"/>
    <n v="33576.25"/>
    <m/>
  </r>
  <r>
    <s v="1900000010"/>
    <s v="2201"/>
    <s v="Tampa Electric Company"/>
    <s v="001/2023"/>
    <s v="JAN 2023"/>
    <s v="40"/>
    <s v="20221201"/>
    <s v="LIA5577-IN"/>
    <s v="D0083633"/>
    <s v="Industry Dues"/>
    <s v="1001/6790060"/>
    <s v="190000001022012023"/>
    <s v="70002029"/>
    <x v="4"/>
    <s v="01/04/2023"/>
    <s v="KR"/>
    <s v="#"/>
    <s v="11A5577-IN"/>
    <s v="01/04/2023"/>
    <n v="255064.32000000001"/>
    <m/>
  </r>
  <r>
    <s v="1900000181"/>
    <s v="2201"/>
    <s v="Tampa Electric Company"/>
    <s v="001/2023"/>
    <s v="JAN 2023"/>
    <s v="40"/>
    <s v="20230109"/>
    <s v="*INV 4104-23-031"/>
    <s v="D0083619"/>
    <s v="Industry Dues"/>
    <s v="1001/6790060"/>
    <s v="190000018122012023"/>
    <s v="10054715"/>
    <x v="5"/>
    <s v="01/11/2023"/>
    <s v="KR"/>
    <s v="#"/>
    <s v="23 NEUAC SUPPORT"/>
    <s v="01/11/2023"/>
    <n v="15000"/>
    <m/>
  </r>
  <r>
    <s v="1900000189"/>
    <s v="2201"/>
    <s v="Tampa Electric Company"/>
    <s v="001/2023"/>
    <s v="JAN 2023"/>
    <s v="40"/>
    <s v="20221002"/>
    <s v="*INV 2311"/>
    <s v="B2226001"/>
    <s v="Industry Dues"/>
    <s v="1001/6790060"/>
    <s v="190000018922012023"/>
    <s v="10026597"/>
    <x v="6"/>
    <s v="01/12/2023"/>
    <s v="KR"/>
    <s v="#"/>
    <s v="2023 DUES"/>
    <s v="01/12/2023"/>
    <n v="65622"/>
    <m/>
  </r>
  <r>
    <s v="1900000312"/>
    <s v="2201"/>
    <s v="Tampa Electric Company"/>
    <s v="001/2023"/>
    <s v="JAN 2023"/>
    <s v="40"/>
    <s v="20221208"/>
    <s v="*INV NIP1286"/>
    <s v="D0083619"/>
    <s v="Industry Dues"/>
    <s v="1001/6790060"/>
    <s v="190000031222012023"/>
    <s v="10018598"/>
    <x v="7"/>
    <s v="01/23/2023"/>
    <s v="KR"/>
    <s v="#"/>
    <s v="FEDC MEMBERSHIP"/>
    <s v="01/23/2023"/>
    <n v="5000"/>
    <m/>
  </r>
  <r>
    <s v="1900000313"/>
    <s v="2201"/>
    <s v="Tampa Electric Company"/>
    <s v="001/2023"/>
    <s v="JAN 2023"/>
    <s v="40"/>
    <s v="20221209"/>
    <s v="*ACCT 1580"/>
    <s v="D0083619"/>
    <s v="Industry Dues"/>
    <s v="1001/6790060"/>
    <s v="190000031322012023"/>
    <s v="10008273"/>
    <x v="8"/>
    <s v="01/23/2023"/>
    <s v="KR"/>
    <s v="#"/>
    <s v="MEMBERSHIP DUES"/>
    <s v="01/23/2023"/>
    <n v="115000"/>
    <m/>
  </r>
  <r>
    <s v="1900000405"/>
    <s v="2201"/>
    <s v="Tampa Electric Company"/>
    <s v="001/2023"/>
    <s v="JAN 2023"/>
    <s v="40"/>
    <s v="20230127"/>
    <s v="FY2023 ANNUAL SPONSORSHIP"/>
    <s v="D0083619"/>
    <s v="Industry Dues"/>
    <s v="1001/6790060"/>
    <s v="190000040522012023"/>
    <s v="10054460"/>
    <x v="9"/>
    <s v="01/29/2023"/>
    <s v="KR"/>
    <s v="#"/>
    <s v="SPONSORSHIP"/>
    <s v="01/29/2023"/>
    <n v="20000"/>
    <m/>
  </r>
  <r>
    <s v="1900000478"/>
    <s v="2201"/>
    <s v="Tampa Electric Company"/>
    <s v="002/2023"/>
    <s v="FEB 2023"/>
    <s v="40"/>
    <s v="20230127"/>
    <s v="FY23 MEMBERSHIP"/>
    <s v="D0083625"/>
    <s v="Industry Dues"/>
    <s v="1001/6790060"/>
    <s v="190000047822012023"/>
    <s v="10052818"/>
    <x v="2"/>
    <s v="02/03/2023"/>
    <s v="KR"/>
    <s v="#"/>
    <s v="FY23 MEMBERSHIP"/>
    <s v="02/03/2023"/>
    <n v="5000"/>
    <m/>
  </r>
  <r>
    <s v="1900000566"/>
    <s v="2201"/>
    <s v="Tampa Electric Company"/>
    <s v="002/2023"/>
    <s v="FEB 2023"/>
    <s v="40"/>
    <s v="20230128"/>
    <s v="*INV 01282023"/>
    <s v="D0083619"/>
    <s v="Industry Dues"/>
    <s v="1001/6790060"/>
    <s v="190000056622012023"/>
    <s v="10055504"/>
    <x v="10"/>
    <s v="02/08/2023"/>
    <s v="KR"/>
    <s v="#"/>
    <s v="MEMBERSHIP DUES"/>
    <s v="02/08/2023"/>
    <n v="15000"/>
    <m/>
  </r>
  <r>
    <s v="1900000567"/>
    <s v="2201"/>
    <s v="Tampa Electric Company"/>
    <s v="002/2023"/>
    <s v="FEB 2023"/>
    <s v="40"/>
    <s v="20221210"/>
    <s v="*INV 32"/>
    <s v="D0083619"/>
    <s v="Industry Dues"/>
    <s v="1001/6790060"/>
    <s v="190000056722012023"/>
    <s v="10054462"/>
    <x v="11"/>
    <s v="02/08/2023"/>
    <s v="KR"/>
    <s v="#"/>
    <s v="SUBSCRIPTION"/>
    <s v="02/08/2023"/>
    <n v="2500"/>
    <m/>
  </r>
  <r>
    <s v="1900000568"/>
    <s v="2201"/>
    <s v="Tampa Electric Company"/>
    <s v="002/2023"/>
    <s v="FEB 2023"/>
    <s v="40"/>
    <s v="20230131"/>
    <s v="HOLIDAY GIFT MARKET"/>
    <s v="D0083619"/>
    <s v="Industry Dues"/>
    <s v="1001/6790060"/>
    <s v="190000056822012023"/>
    <s v="10023304"/>
    <x v="12"/>
    <s v="02/08/2023"/>
    <s v="KR"/>
    <s v="#"/>
    <s v="GIFT MARKET"/>
    <s v="02/08/2023"/>
    <n v="8000"/>
    <m/>
  </r>
  <r>
    <s v="1900000576"/>
    <s v="2201"/>
    <s v="Tampa Electric Company"/>
    <s v="002/2023"/>
    <s v="FEB 2023"/>
    <s v="40"/>
    <s v="20230202"/>
    <s v="CONFERENCE &amp; EXHIBITION"/>
    <s v="D0083619"/>
    <s v="Industry Dues"/>
    <s v="1001/6790060"/>
    <s v="190000057622012023"/>
    <s v="10056611"/>
    <x v="13"/>
    <s v="02/08/2023"/>
    <s v="KR"/>
    <s v="#"/>
    <s v="CONFERENCE"/>
    <s v="02/08/2023"/>
    <n v="4500"/>
    <m/>
  </r>
  <r>
    <s v="1900000577"/>
    <s v="2201"/>
    <s v="Tampa Electric Company"/>
    <s v="002/2023"/>
    <s v="FEB 2023"/>
    <s v="40"/>
    <s v="20230118"/>
    <s v="*INV FTA23-1359"/>
    <s v="D0083619"/>
    <s v="Industry Dues"/>
    <s v="1001/6790060"/>
    <s v="190000057722012023"/>
    <s v="10056610"/>
    <x v="14"/>
    <s v="02/08/2023"/>
    <s v="KR"/>
    <s v="#"/>
    <s v="MEMBERSHIP DUES"/>
    <s v="02/08/2023"/>
    <n v="5995"/>
    <m/>
  </r>
  <r>
    <s v="1900000831"/>
    <s v="2201"/>
    <s v="Tampa Electric Company"/>
    <s v="002/2023"/>
    <s v="FEB 2023"/>
    <s v="40"/>
    <s v="20230228"/>
    <s v="*INV TECO-CY23-AM"/>
    <s v="A27834970001"/>
    <s v="Industry Dues"/>
    <s v="1001/6790060"/>
    <s v="190000083122012023"/>
    <s v="10020754"/>
    <x v="15"/>
    <s v="02/28/2023"/>
    <s v="KR"/>
    <s v="#"/>
    <s v="TECO-CY23-AM"/>
    <s v="02/28/2023"/>
    <n v="5000"/>
    <m/>
  </r>
  <r>
    <s v="1900001071"/>
    <s v="2201"/>
    <s v="Tampa Electric Company"/>
    <s v="003/2023"/>
    <s v="MAR 2023"/>
    <s v="40"/>
    <s v="20230131"/>
    <s v="*2023 RLGA MEMBERSHIP"/>
    <s v="D0083619"/>
    <s v="Industry Dues"/>
    <s v="1001/6790060"/>
    <s v="190000107122012023"/>
    <s v="10054034"/>
    <x v="16"/>
    <s v="03/15/2023"/>
    <s v="KR"/>
    <s v="#"/>
    <s v="MEMBERSHIP"/>
    <s v="03/15/2023"/>
    <n v="10000"/>
    <m/>
  </r>
  <r>
    <s v="1900001088"/>
    <s v="2201"/>
    <s v="Tampa Electric Company"/>
    <s v="003/2023"/>
    <s v="MAR 2023"/>
    <s v="40"/>
    <s v="20230301"/>
    <s v="#"/>
    <s v="D0083633"/>
    <s v="Industry Dues"/>
    <s v="1001/6790060"/>
    <s v="190000108822012023"/>
    <s v="70002030"/>
    <x v="3"/>
    <s v="03/15/2023"/>
    <s v="KR"/>
    <s v="#"/>
    <s v="10A4355-IN"/>
    <s v="03/15/2023"/>
    <n v="4064"/>
    <m/>
  </r>
  <r>
    <s v="1900001089"/>
    <s v="2201"/>
    <s v="Tampa Electric Company"/>
    <s v="003/2023"/>
    <s v="MAR 2023"/>
    <s v="40"/>
    <s v="20230301"/>
    <s v="RCEC QUARTERLY ASSESSMENT 1,825.50"/>
    <s v="D0083633"/>
    <s v="Industry Dues"/>
    <s v="1001/6790060"/>
    <s v="190000108922012023"/>
    <s v="70002030"/>
    <x v="3"/>
    <s v="03/15/2023"/>
    <s v="KR"/>
    <s v="#"/>
    <s v="10A4368-IN"/>
    <s v="03/15/2023"/>
    <n v="1825.5"/>
    <m/>
  </r>
  <r>
    <s v="1900001112"/>
    <s v="2201"/>
    <s v="Tampa Electric Company"/>
    <s v="003/2023"/>
    <s v="MAR 2023"/>
    <s v="40"/>
    <s v="20230301"/>
    <s v="FRCC ASSESSMENTS 255,064.32"/>
    <s v="D0083633"/>
    <s v="Industry Dues"/>
    <s v="1001/6790060"/>
    <s v="190000111222012023"/>
    <s v="70002029"/>
    <x v="4"/>
    <s v="03/16/2023"/>
    <s v="KR"/>
    <s v="#"/>
    <s v="11A5631-IN"/>
    <s v="03/16/2023"/>
    <n v="255064.32000000001"/>
    <m/>
  </r>
  <r>
    <s v="1900001113"/>
    <s v="2201"/>
    <s v="Tampa Electric Company"/>
    <s v="003/2023"/>
    <s v="MAR 2023"/>
    <s v="40"/>
    <s v="20230301"/>
    <s v="#"/>
    <s v="D0083633"/>
    <s v="Industry Dues"/>
    <s v="1001/6790060"/>
    <s v="190000111322012023"/>
    <s v="70002030"/>
    <x v="3"/>
    <s v="03/16/2023"/>
    <s v="KR"/>
    <s v="#"/>
    <s v="10A4346-IN"/>
    <s v="03/16/2023"/>
    <n v="33576.25"/>
    <m/>
  </r>
  <r>
    <s v="1900001643"/>
    <s v="2201"/>
    <s v="Tampa Electric Company"/>
    <s v="004/2023"/>
    <s v="APR 2023"/>
    <s v="40"/>
    <s v="20220701"/>
    <s v="*ATTENTION - DENISE WEATHERS"/>
    <s v="A23744230003"/>
    <s v="Industry Dues"/>
    <s v="1001/6790060"/>
    <s v="190000164322012023"/>
    <s v="10041640"/>
    <x v="17"/>
    <s v="04/26/2023"/>
    <s v="KR"/>
    <s v="#"/>
    <s v="212354"/>
    <s v="04/26/2023"/>
    <n v="5078.72"/>
    <m/>
  </r>
  <r>
    <s v="1900001643"/>
    <s v="2201"/>
    <s v="Tampa Electric Company"/>
    <s v="004/2023"/>
    <s v="APR 2023"/>
    <s v="40"/>
    <s v="20220701"/>
    <s v="*ATTENTION - DENISE WEATHERS"/>
    <s v="B1233054"/>
    <s v="Industry Dues"/>
    <s v="1001/6790060"/>
    <s v="190000164322012023"/>
    <s v="10041640"/>
    <x v="17"/>
    <s v="04/26/2023"/>
    <s v="KR"/>
    <s v="#"/>
    <s v="212354"/>
    <s v="04/26/2023"/>
    <n v="2616.31"/>
    <m/>
  </r>
  <r>
    <s v="1900001643"/>
    <s v="2201"/>
    <s v="Tampa Electric Company"/>
    <s v="004/2023"/>
    <s v="APR 2023"/>
    <s v="40"/>
    <s v="20220701"/>
    <s v="*ATTENTION - DENISE WEATHERS"/>
    <s v="B1297699"/>
    <s v="Industry Dues"/>
    <s v="1001/6790060"/>
    <s v="190000164322012023"/>
    <s v="10041640"/>
    <x v="17"/>
    <s v="04/26/2023"/>
    <s v="KR"/>
    <s v="#"/>
    <s v="212354"/>
    <s v="04/26/2023"/>
    <n v="2616.31"/>
    <m/>
  </r>
  <r>
    <s v="1900001643"/>
    <s v="2201"/>
    <s v="Tampa Electric Company"/>
    <s v="004/2023"/>
    <s v="APR 2023"/>
    <s v="40"/>
    <s v="20220701"/>
    <s v="*ATTENTION - DENISE WEATHERS"/>
    <s v="D0083631"/>
    <s v="Industry Dues"/>
    <s v="1001/6790060"/>
    <s v="190000164322012023"/>
    <s v="10041640"/>
    <x v="17"/>
    <s v="04/26/2023"/>
    <s v="KR"/>
    <s v="#"/>
    <s v="212354"/>
    <s v="04/26/2023"/>
    <n v="5078.72"/>
    <m/>
  </r>
  <r>
    <s v="1900001742"/>
    <s v="2201"/>
    <s v="Tampa Electric Company"/>
    <s v="005/2023"/>
    <s v="MAY 2023"/>
    <s v="40"/>
    <s v="20230419"/>
    <s v="ANNUAL PURC MEMBERSHIP DUES"/>
    <s v="D0083631"/>
    <s v="Industry Dues"/>
    <s v="1001/6790060"/>
    <s v="190000174222012023"/>
    <s v="10000861"/>
    <x v="18"/>
    <s v="05/02/2023"/>
    <s v="KR"/>
    <s v="#"/>
    <s v="PURC DUES"/>
    <s v="05/02/2023"/>
    <n v="25000"/>
    <m/>
  </r>
  <r>
    <s v="1900001761"/>
    <s v="2201"/>
    <s v="Tampa Electric Company"/>
    <s v="005/2023"/>
    <s v="MAY 2023"/>
    <s v="40"/>
    <s v="20220912"/>
    <s v="*INV 10766"/>
    <s v="D0083629"/>
    <s v="Industry Dues"/>
    <s v="1001/6790060"/>
    <s v="190000176122012023"/>
    <s v="10028424"/>
    <x v="19"/>
    <s v="05/04/2023"/>
    <s v="KR"/>
    <s v="#"/>
    <s v="SPONSORSHIP"/>
    <s v="05/04/2023"/>
    <n v="12000"/>
    <m/>
  </r>
  <r>
    <s v="1900001962"/>
    <s v="2201"/>
    <s v="Tampa Electric Company"/>
    <s v="005/2023"/>
    <s v="MAY 2023"/>
    <s v="40"/>
    <s v="20230112"/>
    <s v="*INV 16819"/>
    <s v="D0088571"/>
    <s v="Industry Dues"/>
    <s v="1001/6790060"/>
    <s v="190000196222012023"/>
    <s v="10016642"/>
    <x v="20"/>
    <s v="05/17/2023"/>
    <s v="KR"/>
    <s v="#"/>
    <s v="10554"/>
    <s v="05/17/2023"/>
    <n v="10000"/>
    <m/>
  </r>
  <r>
    <s v="1900001971"/>
    <s v="2201"/>
    <s v="Tampa Electric Company"/>
    <s v="005/2023"/>
    <s v="MAY 2023"/>
    <s v="40"/>
    <s v="20230501"/>
    <s v="*INV 1042078"/>
    <s v="D0088571"/>
    <s v="Industry Dues"/>
    <s v="1001/6790060"/>
    <s v="190000197122012023"/>
    <s v="10025113"/>
    <x v="21"/>
    <s v="05/18/2023"/>
    <s v="KR"/>
    <s v="#"/>
    <s v="1042078"/>
    <s v="05/18/2023"/>
    <n v="615"/>
    <m/>
  </r>
  <r>
    <s v="1900002090"/>
    <s v="2201"/>
    <s v="Tampa Electric Company"/>
    <s v="005/2023"/>
    <s v="MAY 2023"/>
    <s v="40"/>
    <s v="20230526"/>
    <s v="*INV 1598"/>
    <s v="D0088566"/>
    <s v="Industry Dues"/>
    <s v="1001/6790060"/>
    <s v="190000209022012023"/>
    <s v="10014584"/>
    <x v="22"/>
    <s v="05/31/2023"/>
    <s v="KR"/>
    <s v="#"/>
    <s v="MEMBERSHIP"/>
    <s v="05/31/2023"/>
    <n v="750"/>
    <m/>
  </r>
  <r>
    <s v="1900002380"/>
    <s v="2201"/>
    <s v="Tampa Electric Company"/>
    <s v="006/2023"/>
    <s v="JUN 2023"/>
    <s v="40"/>
    <s v="20230615"/>
    <s v="#"/>
    <s v="D0083619"/>
    <s v="Industry Dues"/>
    <s v="1001/6790060"/>
    <s v="190000238022012023"/>
    <s v="10054034"/>
    <x v="16"/>
    <s v="06/15/2023"/>
    <s v="KR"/>
    <s v="#"/>
    <s v="2023 RLGA EVENT"/>
    <s v="06/15/2023"/>
    <n v="10000"/>
    <m/>
  </r>
  <r>
    <s v="1900002389"/>
    <s v="2201"/>
    <s v="Tampa Electric Company"/>
    <s v="006/2023"/>
    <s v="JUN 2023"/>
    <s v="40"/>
    <s v="20230601"/>
    <s v="FRCC ASSESSMENTS 255,064.32"/>
    <s v="D0083633"/>
    <s v="Industry Dues"/>
    <s v="1001/6790060"/>
    <s v="190000238922012023"/>
    <s v="70002029"/>
    <x v="4"/>
    <s v="06/19/2023"/>
    <s v="KR"/>
    <s v="#"/>
    <s v="11A56824N"/>
    <s v="06/19/2023"/>
    <n v="255064.32000000001"/>
    <m/>
  </r>
  <r>
    <s v="1900002412"/>
    <s v="2201"/>
    <s v="Tampa Electric Company"/>
    <s v="006/2023"/>
    <s v="JUN 2023"/>
    <s v="40"/>
    <s v="20230407"/>
    <s v="*INV 40301"/>
    <s v="D0088566"/>
    <s v="Industry Dues"/>
    <s v="1001/6790060"/>
    <s v="190000241222012023"/>
    <s v="10023949"/>
    <x v="23"/>
    <s v="06/21/2023"/>
    <s v="KR"/>
    <s v="#"/>
    <s v="ANNUAL DUES"/>
    <s v="06/21/2023"/>
    <n v="1700"/>
    <m/>
  </r>
  <r>
    <s v="1900002595"/>
    <s v="2201"/>
    <s v="Tampa Electric Company"/>
    <s v="007/2023"/>
    <s v="JUL 2023"/>
    <s v="40"/>
    <s v="20230601"/>
    <s v="#"/>
    <s v="D0083633"/>
    <s v="Industry Dues"/>
    <s v="1001/6790060"/>
    <s v="190000259522012023"/>
    <s v="70002030"/>
    <x v="3"/>
    <s v="07/03/2023"/>
    <s v="KR"/>
    <s v="#"/>
    <s v="10A4398-IN"/>
    <s v="07/03/2023"/>
    <n v="39465.75"/>
    <m/>
  </r>
  <r>
    <s v="1900002938"/>
    <s v="2201"/>
    <s v="Tampa Electric Company"/>
    <s v="007/2023"/>
    <s v="JUL 2023"/>
    <s v="40"/>
    <s v="20230727"/>
    <s v="*2024 ANNUAL MEMBERSHIP DUES"/>
    <s v="B1259935"/>
    <s v="Industry Dues"/>
    <s v="1001/6790060"/>
    <s v="190000293822012023"/>
    <s v="10029761"/>
    <x v="24"/>
    <s v="07/30/2023"/>
    <s v="KR"/>
    <s v="#"/>
    <s v="5255"/>
    <s v="07/30/2023"/>
    <n v="11083.27"/>
    <m/>
  </r>
  <r>
    <s v="1900003138"/>
    <s v="2201"/>
    <s v="Tampa Electric Company"/>
    <s v="008/2023"/>
    <s v="AUG 2023"/>
    <s v="40"/>
    <s v="20230808"/>
    <s v="SPONSORSHIP"/>
    <s v="D0088570"/>
    <s v="Industry Dues"/>
    <s v="1001/6790060"/>
    <s v="190000313822012023"/>
    <s v="10002618"/>
    <x v="25"/>
    <s v="08/12/2023"/>
    <s v="KR"/>
    <s v="#"/>
    <s v="SPONSORSHIP"/>
    <s v="08/12/2023"/>
    <n v="500"/>
    <m/>
  </r>
  <r>
    <s v="1900003422"/>
    <s v="2201"/>
    <s v="Tampa Electric Company"/>
    <s v="009/2023"/>
    <s v="SEP 2023"/>
    <s v="40"/>
    <s v="20230901"/>
    <s v="*INV 8895"/>
    <s v="D0083625"/>
    <s v="Industry Dues"/>
    <s v="1001/6790060"/>
    <s v="190000342222012023"/>
    <s v="10014464"/>
    <x v="26"/>
    <s v="09/11/2023"/>
    <s v="KR"/>
    <s v="#"/>
    <s v="MEMBERSHIP 23-24"/>
    <s v="09/11/2023"/>
    <n v="3025"/>
    <m/>
  </r>
  <r>
    <s v="1900003425"/>
    <s v="2201"/>
    <s v="Tampa Electric Company"/>
    <s v="009/2023"/>
    <s v="SEP 2023"/>
    <s v="40"/>
    <s v="20230831"/>
    <s v="*ACCT 1089"/>
    <s v="D0088570"/>
    <s v="Industry Dues"/>
    <s v="1001/6790060"/>
    <s v="190000342522012023"/>
    <s v="10007721"/>
    <x v="27"/>
    <s v="09/11/2023"/>
    <s v="KR"/>
    <s v="#"/>
    <s v="1089"/>
    <s v="09/11/2023"/>
    <n v="107"/>
    <m/>
  </r>
  <r>
    <s v="1900003436"/>
    <s v="2201"/>
    <s v="Tampa Electric Company"/>
    <s v="009/2023"/>
    <s v="SEP 2023"/>
    <s v="40"/>
    <s v="20230502"/>
    <s v="#"/>
    <s v="D0100576"/>
    <s v="Industry Dues"/>
    <s v="1001/6790060"/>
    <s v="190000343622012023"/>
    <s v="10006321"/>
    <x v="28"/>
    <s v="09/11/2023"/>
    <s v="KR"/>
    <s v="#"/>
    <s v="2225"/>
    <s v="09/11/2023"/>
    <n v="26460"/>
    <m/>
  </r>
  <r>
    <s v="1900003533"/>
    <s v="2201"/>
    <s v="Tampa Electric Company"/>
    <s v="009/2023"/>
    <s v="SEP 2023"/>
    <s v="40"/>
    <s v="20230901"/>
    <s v="FRCC ASSESSMENTS 255,064.34"/>
    <s v="D0083633"/>
    <s v="Industry Dues"/>
    <s v="1001/6790060"/>
    <s v="190000353322012023"/>
    <s v="70002029"/>
    <x v="4"/>
    <s v="09/18/2023"/>
    <s v="KR"/>
    <s v="#"/>
    <s v="11A57194N"/>
    <s v="09/18/2023"/>
    <n v="255064.34"/>
    <m/>
  </r>
  <r>
    <s v="1900003605"/>
    <s v="2201"/>
    <s v="Tampa Electric Company"/>
    <s v="009/2023"/>
    <s v="SEP 2023"/>
    <s v="40"/>
    <s v="20230915"/>
    <s v="*2023-2024 ASSOCIATE MEMBER DUES"/>
    <s v="A27354750011"/>
    <s v="Industry Dues"/>
    <s v="1001/6790060"/>
    <s v="190000360522012023"/>
    <s v="10000581"/>
    <x v="29"/>
    <s v="09/21/2023"/>
    <s v="KR"/>
    <s v="#"/>
    <s v="5073"/>
    <s v="09/21/2023"/>
    <n v="1200"/>
    <m/>
  </r>
  <r>
    <s v="1900003682"/>
    <s v="2201"/>
    <s v="Tampa Electric Company"/>
    <s v="009/2023"/>
    <s v="SEP 2023"/>
    <s v="40"/>
    <s v="20230917"/>
    <s v="*INV 000058"/>
    <s v="D0083625"/>
    <s v="Industry Dues"/>
    <s v="1001/6790060"/>
    <s v="190000368222012023"/>
    <s v="10057723"/>
    <x v="30"/>
    <s v="09/27/2023"/>
    <s v="KR"/>
    <s v="#"/>
    <s v="000058"/>
    <s v="09/27/2023"/>
    <n v="550"/>
    <m/>
  </r>
  <r>
    <s v="1900004026"/>
    <s v="2201"/>
    <s v="Tampa Electric Company"/>
    <s v="010/2023"/>
    <s v="OCT 2023"/>
    <s v="40"/>
    <s v="20230908"/>
    <s v="*INV 70755"/>
    <s v="D0083625"/>
    <s v="Industry Dues"/>
    <s v="1001/6790060"/>
    <s v="190000402622012023"/>
    <s v="10030533"/>
    <x v="31"/>
    <s v="10/23/2023"/>
    <s v="KR"/>
    <s v="#"/>
    <s v="SPONSORSHIP DUES"/>
    <s v="10/23/2023"/>
    <n v="1500"/>
    <m/>
  </r>
  <r>
    <s v="1900004096"/>
    <s v="2201"/>
    <s v="Tampa Electric Company"/>
    <s v="010/2023"/>
    <s v="OCT 2023"/>
    <s v="40"/>
    <s v="20231023"/>
    <s v="2024 CHAIMANS SPONSORSHIP"/>
    <s v="D0083619"/>
    <s v="Industry Dues"/>
    <s v="1001/6790060"/>
    <s v="190000409622012023"/>
    <s v="10004130"/>
    <x v="32"/>
    <s v="10/25/2023"/>
    <s v="KR"/>
    <s v="#"/>
    <s v="SPONSORSHIP"/>
    <s v="10/25/2023"/>
    <n v="35000"/>
    <m/>
  </r>
  <r>
    <s v="1900004221"/>
    <s v="2201"/>
    <s v="Tampa Electric Company"/>
    <s v="011/2023"/>
    <s v="NOV 2023"/>
    <s v="40"/>
    <s v="20231023"/>
    <s v="*INV 2023-0235"/>
    <s v="D0083619"/>
    <s v="Industry Dues"/>
    <s v="1001/6790060"/>
    <s v="190000422122012023"/>
    <s v="10057904"/>
    <x v="33"/>
    <s v="11/01/2023"/>
    <s v="KR"/>
    <s v="#"/>
    <s v="MEMBERSHIP DUES"/>
    <s v="11/01/2023"/>
    <n v="1750"/>
    <m/>
  </r>
  <r>
    <s v="1900004292"/>
    <s v="2201"/>
    <s v="Tampa Electric Company"/>
    <s v="011/2023"/>
    <s v="NOV 2023"/>
    <s v="40"/>
    <s v="20231030"/>
    <s v="*CLASS OF  85 REGULATORY GROUP FEES FOR 2024"/>
    <s v="A27836080001"/>
    <s v="Industry Dues"/>
    <s v="1001/6790060"/>
    <s v="190000429222012023"/>
    <s v="10034894"/>
    <x v="34"/>
    <s v="11/08/2023"/>
    <s v="KR"/>
    <s v="#"/>
    <s v="CLASS OF 85"/>
    <s v="11/08/2023"/>
    <n v="46800"/>
    <m/>
  </r>
  <r>
    <s v="1900004399"/>
    <s v="2201"/>
    <s v="Tampa Electric Company"/>
    <s v="011/2023"/>
    <s v="NOV 2023"/>
    <s v="40"/>
    <s v="20231113"/>
    <s v="INV 12757"/>
    <s v="D0083625"/>
    <s v="Industry Dues"/>
    <s v="1001/6790060"/>
    <s v="190000439922012023"/>
    <s v="10028424"/>
    <x v="19"/>
    <s v="11/16/2023"/>
    <s v="KR"/>
    <s v="#"/>
    <s v="12757"/>
    <s v="11/16/2023"/>
    <n v="6000"/>
    <m/>
  </r>
  <r>
    <s v="1900004698"/>
    <s v="2201"/>
    <s v="Tampa Electric Company"/>
    <s v="012/2023"/>
    <s v="DEC 2023"/>
    <s v="40"/>
    <s v="20231205"/>
    <s v="MEMBERSHIP DUES"/>
    <s v="D0083619"/>
    <s v="Industry Dues"/>
    <s v="1001/6790060"/>
    <s v="190000469822012023"/>
    <s v="10052724"/>
    <x v="35"/>
    <s v="12/12/2023"/>
    <s v="KR"/>
    <s v="#"/>
    <s v="MEMBERSHIP DUES"/>
    <s v="12/12/2023"/>
    <n v="10000"/>
    <m/>
  </r>
  <r>
    <s v="5000004480"/>
    <s v="2201"/>
    <s v="Tampa Electric Company"/>
    <s v="001/2023"/>
    <s v="JAN 2023"/>
    <s v="81"/>
    <s v="20230130"/>
    <s v="EDISON ELECTRIC INSTITUTE PS-INV116830"/>
    <s v="B1167552"/>
    <s v="Industry Dues"/>
    <s v="1001/6790060"/>
    <s v="50011124882023"/>
    <s v="10021578"/>
    <x v="36"/>
    <s v="01/30/2023"/>
    <s v="WE"/>
    <s v="#"/>
    <s v="#"/>
    <s v="01/30/2023"/>
    <n v="7500"/>
    <m/>
  </r>
  <r>
    <s v="5000013561"/>
    <s v="2201"/>
    <s v="Tampa Electric Company"/>
    <s v="003/2023"/>
    <s v="MAR 2023"/>
    <s v="81"/>
    <s v="20230320"/>
    <s v="CHWMEG 2/19/2023 23-1497  7,400.00"/>
    <s v="A27835000001"/>
    <s v="Industry Dues"/>
    <s v="1001/6790060"/>
    <s v="50011286472023"/>
    <s v="10017854"/>
    <x v="37"/>
    <s v="03/20/2023"/>
    <s v="WE"/>
    <s v="#"/>
    <s v="#"/>
    <s v="03/20/2023"/>
    <n v="7400"/>
    <m/>
  </r>
  <r>
    <s v="5100119272"/>
    <s v="2201"/>
    <s v="Tampa Electric Company"/>
    <s v="010/2023"/>
    <s v="OCT 2023"/>
    <s v="81"/>
    <s v="20230901"/>
    <s v="ENVIR COM QRTLY ASSESSMENT"/>
    <s v="D0083633"/>
    <s v="Industry Dues"/>
    <s v="1001/6790060"/>
    <s v="51001192722023"/>
    <s v="70002030"/>
    <x v="3"/>
    <s v="10/18/2023"/>
    <s v="RE"/>
    <s v="#"/>
    <s v="10A4412-IN"/>
    <s v="10/18/2023"/>
    <n v="33576.25"/>
    <m/>
  </r>
  <r>
    <s v="5100119272"/>
    <s v="2201"/>
    <s v="Tampa Electric Company"/>
    <s v="010/2023"/>
    <s v="OCT 2023"/>
    <s v="81"/>
    <s v="20230901"/>
    <s v="RCEC QUARTERLY ASSESSMENT"/>
    <s v="D0083633"/>
    <s v="Industry Dues"/>
    <s v="1001/6790060"/>
    <s v="51001192722023"/>
    <s v="70002030"/>
    <x v="3"/>
    <s v="10/18/2023"/>
    <s v="RE"/>
    <s v="#"/>
    <s v="10A4412-IN"/>
    <s v="10/18/2023"/>
    <n v="1825.5"/>
    <m/>
  </r>
  <r>
    <s v="5100119272"/>
    <s v="2201"/>
    <s v="Tampa Electric Company"/>
    <s v="010/2023"/>
    <s v="OCT 2023"/>
    <s v="81"/>
    <s v="20230901"/>
    <s v="TAC QUARTERLY ASSESSMENT"/>
    <s v="D0083633"/>
    <s v="Industry Dues"/>
    <s v="1001/6790060"/>
    <s v="51001192722023"/>
    <s v="70002030"/>
    <x v="3"/>
    <s v="10/18/2023"/>
    <s v="RE"/>
    <s v="#"/>
    <s v="10A4412-IN"/>
    <s v="10/18/2023"/>
    <n v="4064"/>
    <m/>
  </r>
  <r>
    <s v="9100000392"/>
    <s v="2201"/>
    <s v="Tampa Electric Company"/>
    <s v="003/2023"/>
    <s v="MAR 2023"/>
    <s v="40"/>
    <s v="20220916"/>
    <s v="#"/>
    <s v="B2204412"/>
    <s v="Industry Dues"/>
    <s v="1001/6790060"/>
    <s v="910000035223012023"/>
    <s v="10027461"/>
    <x v="38"/>
    <s v="03/29/2023"/>
    <s v="YP"/>
    <s v="#"/>
    <s v="MEMBERSHIP FEE"/>
    <s v="03/29/2023"/>
    <n v="2500"/>
    <m/>
  </r>
  <r>
    <s v="9100001156"/>
    <s v="2201"/>
    <s v="Tampa Electric Company"/>
    <s v="008/2023"/>
    <s v="AUG 2023"/>
    <s v="40"/>
    <s v="20230809"/>
    <s v="*INV 25775"/>
    <s v="D0088570"/>
    <s v="Industry Dues"/>
    <s v="1001/6790060"/>
    <s v="910000115622012023"/>
    <s v="10057484"/>
    <x v="39"/>
    <s v="08/15/2023"/>
    <s v="YP"/>
    <s v="#"/>
    <s v="MEMBERSHIP"/>
    <s v="08/15/2023"/>
    <n v="32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D3B018-EE58-49BE-967D-3FEA319FB3B7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94:C135" firstHeaderRow="1" firstDataRow="1" firstDataCol="1"/>
  <pivotFields count="21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1">
        <item x="13"/>
        <item x="32"/>
        <item x="34"/>
        <item x="11"/>
        <item x="37"/>
        <item x="35"/>
        <item x="36"/>
        <item x="28"/>
        <item x="8"/>
        <item x="33"/>
        <item x="7"/>
        <item x="3"/>
        <item x="29"/>
        <item x="4"/>
        <item x="14"/>
        <item x="20"/>
        <item x="21"/>
        <item x="23"/>
        <item x="9"/>
        <item x="27"/>
        <item x="5"/>
        <item x="0"/>
        <item x="6"/>
        <item x="39"/>
        <item x="1"/>
        <item x="25"/>
        <item x="10"/>
        <item x="16"/>
        <item x="24"/>
        <item x="15"/>
        <item x="22"/>
        <item x="30"/>
        <item x="12"/>
        <item x="18"/>
        <item x="38"/>
        <item x="19"/>
        <item x="2"/>
        <item x="17"/>
        <item x="31"/>
        <item x="26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</pivotFields>
  <rowFields count="1">
    <field x="13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Sum of Amount" fld="19" baseField="0" baseItem="0"/>
  </dataFields>
  <formats count="2">
    <format dxfId="1">
      <pivotArea collapsedLevelsAreSubtotals="1" fieldPosition="0">
        <references count="1">
          <reference field="13" count="1">
            <x v="24"/>
          </reference>
        </references>
      </pivotArea>
    </format>
    <format dxfId="0">
      <pivotArea dataOnly="0" labelOnly="1" fieldPosition="0">
        <references count="1">
          <reference field="13" count="1">
            <x v="2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customProperty" Target="../customProperty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0.bin"/><Relationship Id="rId1" Type="http://schemas.openxmlformats.org/officeDocument/2006/relationships/customProperty" Target="../customProperty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53"/>
  <sheetViews>
    <sheetView tabSelected="1" view="pageBreakPreview" zoomScale="60" zoomScaleNormal="130" workbookViewId="0">
      <selection activeCell="Q8" sqref="Q8"/>
    </sheetView>
  </sheetViews>
  <sheetFormatPr defaultRowHeight="14.1" customHeight="1" x14ac:dyDescent="0.25"/>
  <cols>
    <col min="1" max="1" width="3.5546875" customWidth="1"/>
    <col min="2" max="3" width="3.6640625" customWidth="1"/>
    <col min="4" max="4" width="16.6640625" customWidth="1"/>
    <col min="5" max="5" width="9.5546875" customWidth="1"/>
    <col min="6" max="6" width="13.44140625" customWidth="1"/>
    <col min="7" max="19" width="9.5546875" customWidth="1"/>
  </cols>
  <sheetData>
    <row r="1" spans="1:19" ht="14.1" customHeight="1" thickBot="1" x14ac:dyDescent="0.3">
      <c r="A1" s="2" t="s">
        <v>0</v>
      </c>
      <c r="B1" s="2"/>
      <c r="C1" s="2"/>
      <c r="D1" s="2"/>
      <c r="E1" s="2"/>
      <c r="F1" s="2"/>
      <c r="G1" s="2"/>
      <c r="H1" s="2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858</v>
      </c>
    </row>
    <row r="2" spans="1:19" ht="14.1" customHeight="1" x14ac:dyDescent="0.25">
      <c r="A2" s="1" t="s">
        <v>2</v>
      </c>
      <c r="B2" s="1"/>
      <c r="C2" s="1"/>
      <c r="D2" s="1"/>
      <c r="E2" s="1"/>
      <c r="F2" s="1" t="s">
        <v>3</v>
      </c>
      <c r="G2" s="1" t="s">
        <v>4</v>
      </c>
      <c r="H2" s="1"/>
      <c r="I2" s="1"/>
      <c r="J2" s="1"/>
      <c r="K2" s="8"/>
      <c r="L2" s="8"/>
      <c r="M2" s="1"/>
      <c r="N2" s="8"/>
      <c r="O2" s="8"/>
      <c r="P2" s="8" t="s">
        <v>5</v>
      </c>
      <c r="Q2" s="1"/>
      <c r="R2" s="1"/>
      <c r="S2" s="9"/>
    </row>
    <row r="3" spans="1:19" ht="14.1" customHeight="1" x14ac:dyDescent="0.25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  <c r="K3" s="7"/>
      <c r="L3" s="9"/>
      <c r="M3" s="1"/>
      <c r="N3" s="1"/>
      <c r="O3" s="7"/>
      <c r="P3" s="7"/>
      <c r="Q3" s="9" t="s">
        <v>7</v>
      </c>
      <c r="R3" s="1"/>
      <c r="S3" s="7"/>
    </row>
    <row r="4" spans="1:19" ht="14.1" customHeight="1" x14ac:dyDescent="0.25">
      <c r="A4" s="1" t="s">
        <v>8</v>
      </c>
      <c r="B4" s="1"/>
      <c r="C4" s="1"/>
      <c r="D4" s="1"/>
      <c r="E4" s="1"/>
      <c r="F4" s="1"/>
      <c r="G4" s="1" t="s">
        <v>9</v>
      </c>
      <c r="H4" s="1"/>
      <c r="I4" s="1"/>
      <c r="J4" s="1"/>
      <c r="K4" s="7"/>
      <c r="L4" s="9"/>
      <c r="M4" s="7"/>
      <c r="N4" s="1"/>
      <c r="O4" s="1"/>
      <c r="P4" s="7"/>
      <c r="Q4" s="9" t="s">
        <v>10</v>
      </c>
      <c r="R4" s="1"/>
      <c r="S4" s="7"/>
    </row>
    <row r="5" spans="1:19" ht="14.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7"/>
      <c r="L5" s="9"/>
      <c r="M5" s="7"/>
      <c r="N5" s="1"/>
      <c r="O5" s="1"/>
      <c r="P5" s="7" t="s">
        <v>11</v>
      </c>
      <c r="Q5" s="9" t="s">
        <v>12</v>
      </c>
      <c r="R5" s="1"/>
      <c r="S5" s="7"/>
    </row>
    <row r="6" spans="1:19" ht="14.1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7"/>
      <c r="L6" s="9"/>
      <c r="M6" s="7"/>
      <c r="N6" s="1"/>
      <c r="O6" s="1"/>
      <c r="P6" s="7"/>
      <c r="Q6" s="9" t="s">
        <v>860</v>
      </c>
      <c r="R6" s="1"/>
      <c r="S6" s="7"/>
    </row>
    <row r="7" spans="1:19" ht="14.1" customHeight="1" thickBot="1" x14ac:dyDescent="0.3">
      <c r="A7" s="2" t="s">
        <v>859</v>
      </c>
      <c r="B7" s="2"/>
      <c r="C7" s="2"/>
      <c r="D7" s="2"/>
      <c r="E7" s="2"/>
      <c r="F7" s="2"/>
      <c r="G7" s="2"/>
      <c r="H7" s="2"/>
      <c r="I7" s="2" t="s">
        <v>13</v>
      </c>
      <c r="J7" s="2"/>
      <c r="K7" s="2"/>
      <c r="L7" s="2"/>
      <c r="M7" s="2"/>
      <c r="N7" s="2"/>
      <c r="O7" s="2"/>
      <c r="P7" s="2"/>
      <c r="Q7" s="2" t="s">
        <v>861</v>
      </c>
      <c r="R7" s="2"/>
      <c r="S7" s="2"/>
    </row>
    <row r="8" spans="1:19" ht="14.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.1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4.1" customHeight="1" x14ac:dyDescent="0.25">
      <c r="A10" s="1"/>
      <c r="B10" s="1"/>
      <c r="C10" s="1"/>
      <c r="D10" s="3" t="s">
        <v>14</v>
      </c>
      <c r="E10" s="4"/>
      <c r="F10" s="4"/>
      <c r="G10" s="3" t="s">
        <v>15</v>
      </c>
      <c r="H10" s="4"/>
      <c r="I10" s="3"/>
      <c r="J10" s="4"/>
      <c r="K10" s="3" t="s">
        <v>16</v>
      </c>
      <c r="L10" s="3"/>
      <c r="M10" s="3"/>
      <c r="N10" s="3"/>
      <c r="O10" s="3"/>
      <c r="P10" s="3" t="s">
        <v>17</v>
      </c>
      <c r="Q10" s="3"/>
      <c r="R10" s="3" t="s">
        <v>18</v>
      </c>
      <c r="S10" s="1"/>
    </row>
    <row r="11" spans="1:19" ht="14.1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4.1" customHeight="1" x14ac:dyDescent="0.25">
      <c r="A12" s="1" t="s">
        <v>19</v>
      </c>
      <c r="B12" s="4"/>
      <c r="C12" s="4"/>
      <c r="D12" s="4"/>
      <c r="E12" s="4"/>
      <c r="F12" s="3"/>
      <c r="G12" s="4"/>
      <c r="H12" s="4"/>
      <c r="I12" s="4"/>
      <c r="J12" s="4"/>
      <c r="K12" s="1"/>
      <c r="L12" s="3"/>
      <c r="M12" s="3"/>
      <c r="N12" s="4"/>
      <c r="O12" s="4"/>
      <c r="P12" s="194" t="s">
        <v>20</v>
      </c>
      <c r="Q12" s="194"/>
      <c r="R12" s="194"/>
      <c r="S12" s="4"/>
    </row>
    <row r="13" spans="1:19" ht="14.1" customHeight="1" thickBot="1" x14ac:dyDescent="0.3">
      <c r="A13" s="2" t="s">
        <v>21</v>
      </c>
      <c r="B13" s="5"/>
      <c r="C13" s="5"/>
      <c r="D13" s="5" t="s">
        <v>22</v>
      </c>
      <c r="E13" s="5"/>
      <c r="F13" s="5"/>
      <c r="G13" s="5" t="s">
        <v>23</v>
      </c>
      <c r="H13" s="17"/>
      <c r="I13" s="17"/>
      <c r="J13" s="18"/>
      <c r="K13" s="10" t="s">
        <v>24</v>
      </c>
      <c r="L13" s="18"/>
      <c r="M13" s="18"/>
      <c r="N13" s="10"/>
      <c r="O13" s="10"/>
      <c r="P13" s="10" t="s">
        <v>25</v>
      </c>
      <c r="Q13" s="10"/>
      <c r="R13" s="10" t="s">
        <v>26</v>
      </c>
      <c r="S13" s="10"/>
    </row>
    <row r="14" spans="1:19" ht="14.1" customHeight="1" x14ac:dyDescent="0.25">
      <c r="A14" s="1">
        <v>1</v>
      </c>
      <c r="B14" s="15"/>
      <c r="C14" s="6"/>
      <c r="D14" s="6"/>
      <c r="E14" s="6"/>
      <c r="F14" s="14"/>
      <c r="G14" s="14"/>
      <c r="H14" s="14"/>
      <c r="I14" s="14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ht="14.1" customHeight="1" x14ac:dyDescent="0.25">
      <c r="A15" s="1">
        <v>2</v>
      </c>
      <c r="B15" s="15"/>
      <c r="C15" s="6"/>
      <c r="D15" s="1" t="s">
        <v>27</v>
      </c>
      <c r="E15" s="6"/>
      <c r="F15" s="14"/>
      <c r="G15" s="1" t="s">
        <v>28</v>
      </c>
      <c r="H15" s="14"/>
      <c r="I15" s="14"/>
      <c r="J15" s="6"/>
      <c r="K15" s="6">
        <f>'2023A'!F6/1000</f>
        <v>46.8</v>
      </c>
      <c r="L15" s="6"/>
      <c r="M15" s="6"/>
      <c r="N15" s="6"/>
      <c r="O15" s="6"/>
      <c r="P15" s="26">
        <v>0.99596900085169471</v>
      </c>
      <c r="Q15" s="6"/>
      <c r="R15" s="6">
        <f t="shared" ref="R15:R16" si="0">K15*P15</f>
        <v>46.611349239859308</v>
      </c>
      <c r="S15" s="6"/>
    </row>
    <row r="16" spans="1:19" ht="14.1" customHeight="1" x14ac:dyDescent="0.25">
      <c r="A16" s="1">
        <v>3</v>
      </c>
      <c r="B16" s="15"/>
      <c r="C16" s="6"/>
      <c r="D16" s="1" t="s">
        <v>29</v>
      </c>
      <c r="E16" s="6"/>
      <c r="F16" s="14"/>
      <c r="G16" s="1" t="s">
        <v>28</v>
      </c>
      <c r="H16" s="14"/>
      <c r="I16" s="14"/>
      <c r="J16" s="6"/>
      <c r="K16" s="11">
        <f>'2023A'!F12/1000</f>
        <v>745.96699999999998</v>
      </c>
      <c r="L16" s="6"/>
      <c r="M16" s="6"/>
      <c r="N16" s="6"/>
      <c r="O16" s="6"/>
      <c r="P16" s="26">
        <v>0.99596900085169471</v>
      </c>
      <c r="Q16" s="6"/>
      <c r="R16" s="11">
        <f t="shared" si="0"/>
        <v>742.96000765833617</v>
      </c>
      <c r="S16" s="6"/>
    </row>
    <row r="17" spans="1:19" ht="14.1" customHeight="1" x14ac:dyDescent="0.25">
      <c r="A17" s="1">
        <v>4</v>
      </c>
      <c r="B17" s="13"/>
      <c r="C17" s="6"/>
      <c r="D17" s="1" t="s">
        <v>30</v>
      </c>
      <c r="G17" s="1" t="s">
        <v>31</v>
      </c>
      <c r="K17" s="11">
        <f>'2023A'!F13/1000</f>
        <v>12.700799999999999</v>
      </c>
      <c r="P17" s="26">
        <v>0.99596900085169471</v>
      </c>
      <c r="R17" s="12">
        <f t="shared" ref="R17:R25" si="1">K17*P17</f>
        <v>12.649603086017203</v>
      </c>
      <c r="S17" s="12"/>
    </row>
    <row r="18" spans="1:19" ht="14.1" customHeight="1" x14ac:dyDescent="0.25">
      <c r="A18" s="1">
        <v>5</v>
      </c>
      <c r="B18" s="13"/>
      <c r="C18" s="6"/>
      <c r="D18" s="1" t="s">
        <v>32</v>
      </c>
      <c r="E18" s="1"/>
      <c r="F18" s="24"/>
      <c r="G18" s="1" t="s">
        <v>33</v>
      </c>
      <c r="H18" s="24"/>
      <c r="I18" s="12"/>
      <c r="J18" s="12"/>
      <c r="K18" s="11">
        <f>'2023A'!F14/1000</f>
        <v>95</v>
      </c>
      <c r="L18" s="12"/>
      <c r="M18" s="12"/>
      <c r="N18" s="12"/>
      <c r="O18" s="12"/>
      <c r="P18" s="26">
        <v>0.99596900085169471</v>
      </c>
      <c r="Q18" s="12"/>
      <c r="R18" s="12">
        <f t="shared" si="1"/>
        <v>94.617055080911001</v>
      </c>
      <c r="S18" s="12"/>
    </row>
    <row r="19" spans="1:19" ht="14.1" customHeight="1" x14ac:dyDescent="0.25">
      <c r="A19" s="1">
        <v>6</v>
      </c>
      <c r="B19" s="13"/>
      <c r="C19" s="6"/>
      <c r="D19" s="1" t="s">
        <v>34</v>
      </c>
      <c r="E19" s="1"/>
      <c r="F19" s="24"/>
      <c r="G19" s="1" t="s">
        <v>31</v>
      </c>
      <c r="H19" s="24"/>
      <c r="I19" s="12"/>
      <c r="J19" s="12"/>
      <c r="K19" s="25">
        <f>'2023A'!F16/1000</f>
        <v>160.56</v>
      </c>
      <c r="L19" s="12"/>
      <c r="M19" s="12"/>
      <c r="N19" s="12"/>
      <c r="O19" s="12"/>
      <c r="P19" s="26">
        <v>0.99596900085169471</v>
      </c>
      <c r="Q19" s="12"/>
      <c r="R19" s="25">
        <f t="shared" si="1"/>
        <v>159.91278277674812</v>
      </c>
      <c r="S19" s="12"/>
    </row>
    <row r="20" spans="1:19" ht="14.1" customHeight="1" x14ac:dyDescent="0.25">
      <c r="A20" s="1">
        <v>7</v>
      </c>
      <c r="B20" s="13"/>
      <c r="C20" s="6"/>
      <c r="D20" s="1" t="s">
        <v>35</v>
      </c>
      <c r="E20" s="1"/>
      <c r="F20" s="24"/>
      <c r="G20" s="1" t="s">
        <v>28</v>
      </c>
      <c r="H20" s="24"/>
      <c r="I20" s="12"/>
      <c r="J20" s="12"/>
      <c r="K20" s="25">
        <f>'2023A'!F18/1000</f>
        <v>1020.2573</v>
      </c>
      <c r="L20" s="12"/>
      <c r="M20" s="12"/>
      <c r="N20" s="12"/>
      <c r="O20" s="12"/>
      <c r="P20" s="26">
        <v>0.99596900085169471</v>
      </c>
      <c r="Q20" s="12"/>
      <c r="R20" s="25">
        <f t="shared" si="1"/>
        <v>1016.1446436926477</v>
      </c>
      <c r="S20" s="12"/>
    </row>
    <row r="21" spans="1:19" ht="14.1" customHeight="1" x14ac:dyDescent="0.25">
      <c r="A21" s="1">
        <v>8</v>
      </c>
      <c r="B21" s="13"/>
      <c r="C21" s="23"/>
      <c r="D21" s="1" t="s">
        <v>36</v>
      </c>
      <c r="E21" s="1"/>
      <c r="F21" s="12"/>
      <c r="G21" s="1" t="s">
        <v>33</v>
      </c>
      <c r="H21" s="12"/>
      <c r="I21" s="12"/>
      <c r="J21" s="12"/>
      <c r="K21" s="25">
        <f>'2023A'!F19/1000</f>
        <v>14.25</v>
      </c>
      <c r="L21" s="12"/>
      <c r="M21" s="12"/>
      <c r="N21" s="12"/>
      <c r="O21" s="12"/>
      <c r="P21" s="26">
        <v>0.99596900085169471</v>
      </c>
      <c r="Q21" s="12"/>
      <c r="R21" s="25">
        <f t="shared" si="1"/>
        <v>14.19255826213665</v>
      </c>
      <c r="S21" s="24"/>
    </row>
    <row r="22" spans="1:19" ht="14.1" customHeight="1" x14ac:dyDescent="0.25">
      <c r="A22" s="1">
        <v>9</v>
      </c>
      <c r="B22" s="13"/>
      <c r="C22" s="6"/>
      <c r="D22" s="1" t="s">
        <v>37</v>
      </c>
      <c r="E22" s="1"/>
      <c r="F22" s="24"/>
      <c r="G22" s="1" t="s">
        <v>28</v>
      </c>
      <c r="H22" s="24"/>
      <c r="I22" s="24"/>
      <c r="J22" s="24"/>
      <c r="K22" s="25">
        <f>'2023A'!F22/1000</f>
        <v>20</v>
      </c>
      <c r="L22" s="24"/>
      <c r="M22" s="24"/>
      <c r="N22" s="24"/>
      <c r="O22" s="24"/>
      <c r="P22" s="26">
        <v>0.99596900085169471</v>
      </c>
      <c r="Q22" s="24"/>
      <c r="R22" s="25">
        <f t="shared" si="1"/>
        <v>19.919380017033895</v>
      </c>
      <c r="S22" s="12"/>
    </row>
    <row r="23" spans="1:19" ht="14.1" customHeight="1" x14ac:dyDescent="0.25">
      <c r="A23" s="1">
        <v>10</v>
      </c>
      <c r="B23" s="13"/>
      <c r="C23" s="6"/>
      <c r="D23" s="1" t="s">
        <v>38</v>
      </c>
      <c r="G23" s="1" t="s">
        <v>31</v>
      </c>
      <c r="K23" s="25">
        <f>'2023A'!F25/1000</f>
        <v>831.49563999999998</v>
      </c>
      <c r="P23" s="26">
        <v>0.99596900085169471</v>
      </c>
      <c r="R23" s="25">
        <f t="shared" si="1"/>
        <v>828.14388178334036</v>
      </c>
      <c r="S23" s="12"/>
    </row>
    <row r="24" spans="1:19" ht="14.1" customHeight="1" x14ac:dyDescent="0.25">
      <c r="A24" s="1">
        <v>11</v>
      </c>
      <c r="B24" s="13"/>
      <c r="C24" s="6"/>
      <c r="D24" s="1" t="s">
        <v>39</v>
      </c>
      <c r="E24" s="1"/>
      <c r="F24" s="12"/>
      <c r="G24" s="1" t="s">
        <v>31</v>
      </c>
      <c r="H24" s="12"/>
      <c r="I24" s="12"/>
      <c r="J24" s="12"/>
      <c r="K24" s="25">
        <f>'2023A'!F26/1000</f>
        <v>65.622</v>
      </c>
      <c r="L24" s="12"/>
      <c r="M24" s="12"/>
      <c r="N24" s="12"/>
      <c r="O24" s="12"/>
      <c r="P24" s="26">
        <v>0.99596900085169471</v>
      </c>
      <c r="Q24" s="12"/>
      <c r="R24" s="25">
        <f t="shared" si="1"/>
        <v>65.357477773889912</v>
      </c>
      <c r="S24" s="12"/>
    </row>
    <row r="25" spans="1:19" ht="14.1" customHeight="1" x14ac:dyDescent="0.25">
      <c r="A25" s="1">
        <v>12</v>
      </c>
      <c r="B25" s="13"/>
      <c r="C25" s="6"/>
      <c r="D25" s="1" t="s">
        <v>40</v>
      </c>
      <c r="E25" s="1"/>
      <c r="F25" s="1"/>
      <c r="G25" s="1" t="s">
        <v>28</v>
      </c>
      <c r="H25" s="1"/>
      <c r="I25" s="1"/>
      <c r="J25" s="1"/>
      <c r="K25" s="25">
        <f>'2023A'!F31/1000</f>
        <v>11.083270000000001</v>
      </c>
      <c r="L25" s="1"/>
      <c r="M25" s="1"/>
      <c r="N25" s="1"/>
      <c r="O25" s="1"/>
      <c r="P25" s="26">
        <v>0.99596900085169471</v>
      </c>
      <c r="Q25" s="12"/>
      <c r="R25" s="25">
        <f t="shared" si="1"/>
        <v>11.038593348069563</v>
      </c>
      <c r="S25" s="12"/>
    </row>
    <row r="26" spans="1:19" ht="14.1" customHeight="1" x14ac:dyDescent="0.25">
      <c r="A26" s="1">
        <v>13</v>
      </c>
      <c r="B26" s="13"/>
      <c r="C26" s="6"/>
      <c r="D26" s="1" t="s">
        <v>41</v>
      </c>
      <c r="G26" s="1" t="s">
        <v>33</v>
      </c>
      <c r="K26" s="25">
        <f>'2023A'!F33/1000</f>
        <v>36.693750000000001</v>
      </c>
      <c r="P26" s="26">
        <v>0.99596900085169471</v>
      </c>
      <c r="Q26" s="12"/>
      <c r="R26" s="25">
        <f t="shared" ref="R26" si="2">K26*P26</f>
        <v>36.545837525001872</v>
      </c>
      <c r="S26" s="12"/>
    </row>
    <row r="27" spans="1:19" ht="14.1" customHeight="1" x14ac:dyDescent="0.25">
      <c r="A27" s="1">
        <v>14</v>
      </c>
      <c r="B27" s="13"/>
      <c r="C27" s="6"/>
      <c r="D27" s="1" t="s">
        <v>42</v>
      </c>
      <c r="E27" s="1"/>
      <c r="F27" s="1"/>
      <c r="G27" s="1" t="s">
        <v>43</v>
      </c>
      <c r="H27" s="1"/>
      <c r="I27" s="1"/>
      <c r="J27" s="1"/>
      <c r="K27" s="25">
        <f>'2023A'!F37/1000</f>
        <v>25</v>
      </c>
      <c r="L27" s="12"/>
      <c r="M27" s="12"/>
      <c r="N27" s="12"/>
      <c r="O27" s="12"/>
      <c r="P27" s="26">
        <v>0.99596900085169471</v>
      </c>
      <c r="Q27" s="12"/>
      <c r="R27" s="25">
        <f>K27*P27</f>
        <v>24.899225021292366</v>
      </c>
      <c r="S27" s="12"/>
    </row>
    <row r="28" spans="1:19" ht="14.1" customHeight="1" x14ac:dyDescent="0.25">
      <c r="A28" s="1">
        <v>15</v>
      </c>
      <c r="B28" s="13"/>
      <c r="C28" s="6"/>
      <c r="D28" s="1" t="s">
        <v>44</v>
      </c>
      <c r="E28" s="1"/>
      <c r="F28" s="1"/>
      <c r="G28" s="1" t="s">
        <v>33</v>
      </c>
      <c r="H28" s="1"/>
      <c r="I28" s="1"/>
      <c r="J28" s="1"/>
      <c r="K28" s="25">
        <f>'2023A'!F38/1000</f>
        <v>17.100000000000001</v>
      </c>
      <c r="L28" s="12"/>
      <c r="M28" s="12"/>
      <c r="N28" s="12"/>
      <c r="O28" s="12"/>
      <c r="P28" s="26">
        <v>0.99596900085169471</v>
      </c>
      <c r="Q28" s="12"/>
      <c r="R28" s="25">
        <f>K28*P28</f>
        <v>17.031069914563982</v>
      </c>
      <c r="S28" s="12"/>
    </row>
    <row r="29" spans="1:19" ht="14.1" customHeight="1" x14ac:dyDescent="0.25">
      <c r="A29" s="1">
        <v>16</v>
      </c>
      <c r="B29" s="13"/>
      <c r="C29" s="6"/>
      <c r="D29" s="1" t="s">
        <v>45</v>
      </c>
      <c r="E29" s="1"/>
      <c r="F29" s="12"/>
      <c r="G29" s="1" t="s">
        <v>28</v>
      </c>
      <c r="H29" s="12"/>
      <c r="I29" s="12"/>
      <c r="J29" s="12"/>
      <c r="K29" s="25">
        <f>'2023A'!F39/1000</f>
        <v>13.851036999999998</v>
      </c>
      <c r="L29" s="12"/>
      <c r="M29" s="12"/>
      <c r="N29" s="12"/>
      <c r="O29" s="12"/>
      <c r="P29" s="26">
        <v>0.99596900085169471</v>
      </c>
      <c r="Q29" s="12"/>
      <c r="R29" s="25">
        <f>K29*P29</f>
        <v>13.795203481649853</v>
      </c>
      <c r="S29" s="12"/>
    </row>
    <row r="30" spans="1:19" ht="14.1" customHeight="1" x14ac:dyDescent="0.25">
      <c r="A30" s="1">
        <v>17</v>
      </c>
      <c r="B30" s="13"/>
      <c r="C30" s="6"/>
      <c r="D30" s="1"/>
      <c r="E30" s="1"/>
      <c r="F30" s="1"/>
      <c r="G30" s="1"/>
      <c r="H30" s="1"/>
      <c r="I30" s="1"/>
      <c r="J30" s="1"/>
      <c r="K30" s="25"/>
      <c r="L30" s="1"/>
      <c r="M30" s="1"/>
      <c r="N30" s="1"/>
      <c r="O30" s="1"/>
      <c r="P30" s="26"/>
      <c r="Q30" s="12"/>
      <c r="R30" s="25"/>
      <c r="S30" s="12"/>
    </row>
    <row r="31" spans="1:19" ht="14.1" customHeight="1" x14ac:dyDescent="0.25">
      <c r="A31" s="1">
        <v>18</v>
      </c>
      <c r="B31" s="13"/>
      <c r="C31" s="6"/>
      <c r="D31" s="1" t="s">
        <v>46</v>
      </c>
      <c r="E31" s="1"/>
      <c r="F31" s="12"/>
      <c r="G31" s="12"/>
      <c r="H31" s="12"/>
      <c r="I31" s="12"/>
      <c r="J31" s="11"/>
      <c r="K31" s="12">
        <f>'2023A'!F47/1000</f>
        <v>57.982779999999998</v>
      </c>
      <c r="L31" s="11"/>
      <c r="M31" s="12"/>
      <c r="N31" s="12"/>
      <c r="O31" s="12"/>
      <c r="P31" s="1">
        <v>0.99596900085169471</v>
      </c>
      <c r="Q31" s="12"/>
      <c r="R31" s="25">
        <f>K31*P31</f>
        <v>57.749051463203628</v>
      </c>
      <c r="S31" s="12"/>
    </row>
    <row r="32" spans="1:19" ht="14.1" customHeight="1" x14ac:dyDescent="0.25">
      <c r="A32" s="1">
        <v>19</v>
      </c>
      <c r="B32" s="13"/>
      <c r="C32" s="6"/>
      <c r="D32" s="1"/>
      <c r="E32" s="1"/>
      <c r="F32" s="12"/>
      <c r="G32" s="12"/>
      <c r="H32" s="12"/>
      <c r="I32" s="12"/>
      <c r="J32" s="12"/>
      <c r="K32" s="25"/>
      <c r="L32" s="11"/>
      <c r="M32" s="12"/>
      <c r="N32" s="12"/>
      <c r="O32" s="12"/>
      <c r="P32" s="12"/>
      <c r="Q32" s="12"/>
      <c r="R32" s="12"/>
      <c r="S32" s="12"/>
    </row>
    <row r="33" spans="1:19" ht="14.1" customHeight="1" x14ac:dyDescent="0.25">
      <c r="A33" s="1">
        <v>20</v>
      </c>
      <c r="B33" s="13"/>
      <c r="C33" s="6"/>
      <c r="S33" s="12"/>
    </row>
    <row r="34" spans="1:19" ht="14.1" customHeight="1" x14ac:dyDescent="0.25">
      <c r="A34" s="1">
        <v>21</v>
      </c>
      <c r="B34" s="13"/>
      <c r="C34" s="6"/>
      <c r="D34" s="1"/>
      <c r="E34" s="1"/>
      <c r="F34" s="12"/>
      <c r="G34" s="12"/>
      <c r="H34" s="12"/>
      <c r="I34" s="12"/>
      <c r="J34" s="11"/>
      <c r="K34" s="12"/>
      <c r="L34" s="11"/>
      <c r="M34" s="12"/>
      <c r="N34" s="12"/>
      <c r="O34" s="12"/>
      <c r="P34" s="12"/>
      <c r="Q34" s="12"/>
      <c r="R34" s="12"/>
      <c r="S34" s="12"/>
    </row>
    <row r="35" spans="1:19" ht="14.1" customHeight="1" x14ac:dyDescent="0.25">
      <c r="A35" s="1">
        <v>22</v>
      </c>
      <c r="B35" s="13"/>
      <c r="C35" s="6"/>
      <c r="D35" s="1"/>
      <c r="E35" s="1"/>
      <c r="F35" s="12"/>
      <c r="G35" s="12"/>
      <c r="H35" s="12"/>
      <c r="I35" s="12"/>
      <c r="J35" s="11"/>
      <c r="K35" s="12"/>
      <c r="L35" s="11"/>
      <c r="M35" s="12"/>
      <c r="N35" s="12"/>
      <c r="O35" s="12"/>
      <c r="P35" s="12"/>
      <c r="Q35" s="12"/>
      <c r="R35" s="12"/>
      <c r="S35" s="12"/>
    </row>
    <row r="36" spans="1:19" ht="14.1" customHeight="1" x14ac:dyDescent="0.25">
      <c r="A36" s="1">
        <v>23</v>
      </c>
      <c r="B36" s="13"/>
      <c r="D36" s="1"/>
      <c r="E36" s="1"/>
      <c r="F36" s="12"/>
      <c r="G36" s="12"/>
      <c r="H36" s="12"/>
      <c r="I36" s="12"/>
      <c r="J36" s="11"/>
      <c r="K36" s="12"/>
      <c r="L36" s="11"/>
      <c r="M36" s="12"/>
      <c r="N36" s="12"/>
      <c r="O36" s="12"/>
      <c r="P36" s="12"/>
      <c r="Q36" s="12"/>
      <c r="R36" s="12"/>
      <c r="S36" s="12"/>
    </row>
    <row r="37" spans="1:19" ht="14.1" customHeight="1" x14ac:dyDescent="0.25">
      <c r="A37" s="1">
        <v>24</v>
      </c>
      <c r="B37" s="13"/>
      <c r="D37" s="1"/>
      <c r="E37" s="1"/>
      <c r="F37" s="12"/>
      <c r="G37" s="12"/>
      <c r="H37" s="12"/>
      <c r="I37" s="12"/>
      <c r="J37" s="11"/>
      <c r="S37" s="12"/>
    </row>
    <row r="38" spans="1:19" ht="14.1" customHeight="1" x14ac:dyDescent="0.25">
      <c r="A38" s="1">
        <v>25</v>
      </c>
      <c r="B38" s="13"/>
      <c r="D38" s="1"/>
      <c r="E38" s="1"/>
      <c r="F38" s="12"/>
      <c r="G38" s="12"/>
      <c r="H38" s="12"/>
      <c r="I38" s="12"/>
      <c r="J38" s="11"/>
      <c r="S38" s="12"/>
    </row>
    <row r="39" spans="1:19" ht="14.1" customHeight="1" thickBot="1" x14ac:dyDescent="0.3">
      <c r="A39" s="1">
        <v>26</v>
      </c>
      <c r="B39" s="13"/>
      <c r="D39" s="31" t="s">
        <v>47</v>
      </c>
      <c r="E39" s="1"/>
      <c r="F39" s="14"/>
      <c r="G39" s="14"/>
      <c r="H39" s="14"/>
      <c r="I39" s="12"/>
      <c r="J39" s="11"/>
      <c r="K39" s="22">
        <f>SUM(K15:K32)</f>
        <v>3174.3635769999996</v>
      </c>
      <c r="L39" s="11"/>
      <c r="M39" s="12"/>
      <c r="N39" s="12"/>
      <c r="O39" s="12"/>
      <c r="P39" s="12"/>
      <c r="Q39" s="12"/>
      <c r="R39" s="22">
        <f>SUM(R15:R32)</f>
        <v>3161.5677201247017</v>
      </c>
      <c r="S39" s="12"/>
    </row>
    <row r="40" spans="1:19" ht="14.1" customHeight="1" thickTop="1" x14ac:dyDescent="0.35">
      <c r="A40" s="1">
        <v>27</v>
      </c>
      <c r="B40" s="13"/>
      <c r="D40" s="6"/>
      <c r="E40" s="1"/>
      <c r="F40" s="12"/>
      <c r="G40" s="12"/>
      <c r="H40" s="12"/>
      <c r="I40" s="12"/>
      <c r="J40" s="11"/>
      <c r="K40" s="19"/>
      <c r="M40" s="12"/>
      <c r="N40" s="12"/>
      <c r="O40" s="12"/>
      <c r="P40" s="12"/>
      <c r="Q40" s="12"/>
      <c r="R40" s="12"/>
      <c r="S40" s="12"/>
    </row>
    <row r="41" spans="1:19" ht="14.1" customHeight="1" x14ac:dyDescent="0.25">
      <c r="A41" s="1">
        <v>28</v>
      </c>
      <c r="B41" s="13"/>
      <c r="C41" s="6"/>
      <c r="D41" s="32" t="s">
        <v>48</v>
      </c>
      <c r="E41" s="1"/>
      <c r="F41" s="12"/>
      <c r="G41" s="12"/>
      <c r="H41" s="12"/>
      <c r="I41" s="12"/>
      <c r="J41" s="11"/>
      <c r="K41" s="24">
        <v>834143.5</v>
      </c>
      <c r="M41" s="24"/>
      <c r="N41" s="24"/>
      <c r="O41" s="24"/>
      <c r="P41" s="24"/>
      <c r="Q41" s="24"/>
      <c r="R41" s="24">
        <f>K41</f>
        <v>834143.5</v>
      </c>
      <c r="S41" s="12"/>
    </row>
    <row r="42" spans="1:19" ht="14.1" customHeight="1" x14ac:dyDescent="0.25">
      <c r="A42" s="1">
        <v>29</v>
      </c>
      <c r="B42" s="13"/>
      <c r="C42" s="6"/>
      <c r="D42" s="6"/>
      <c r="E42" s="1"/>
      <c r="F42" s="12"/>
      <c r="G42" s="12"/>
      <c r="H42" s="12"/>
      <c r="I42" s="12"/>
      <c r="J42" s="11"/>
      <c r="K42" s="12"/>
      <c r="M42" s="12"/>
      <c r="N42" s="12"/>
      <c r="O42" s="12"/>
      <c r="P42" s="12"/>
      <c r="Q42" s="12"/>
      <c r="R42" s="12"/>
      <c r="S42" s="12"/>
    </row>
    <row r="43" spans="1:19" ht="14.1" customHeight="1" x14ac:dyDescent="0.25">
      <c r="A43" s="1">
        <v>30</v>
      </c>
      <c r="B43" s="13"/>
      <c r="C43" s="6"/>
      <c r="D43" s="6" t="s">
        <v>49</v>
      </c>
      <c r="E43" s="1"/>
      <c r="F43" s="12"/>
      <c r="G43" s="12"/>
      <c r="H43" s="12"/>
      <c r="I43" s="12"/>
      <c r="J43" s="11"/>
      <c r="K43" s="21">
        <f>(K39/K41)*1000</f>
        <v>3.8055365497663165</v>
      </c>
      <c r="L43" s="11"/>
      <c r="M43" s="12"/>
      <c r="N43" s="12"/>
      <c r="O43" s="12"/>
      <c r="P43" s="20"/>
      <c r="Q43" s="12"/>
      <c r="R43" s="21">
        <f>(R39/R41)*1000</f>
        <v>3.7901964351753645</v>
      </c>
      <c r="S43" s="12"/>
    </row>
    <row r="44" spans="1:19" ht="14.1" customHeight="1" x14ac:dyDescent="0.25">
      <c r="A44" s="1">
        <v>31</v>
      </c>
      <c r="B44" s="13"/>
      <c r="C44" s="6"/>
      <c r="D44" s="1"/>
      <c r="E44" s="1"/>
      <c r="F44" s="12"/>
      <c r="G44" s="12"/>
      <c r="H44" s="12"/>
      <c r="I44" s="12"/>
      <c r="J44" s="11"/>
      <c r="K44" s="12"/>
      <c r="L44" s="11"/>
      <c r="M44" s="12"/>
      <c r="N44" s="12"/>
      <c r="O44" s="12"/>
      <c r="P44" s="12"/>
      <c r="Q44" s="12"/>
      <c r="R44" s="12"/>
      <c r="S44" s="12"/>
    </row>
    <row r="45" spans="1:19" ht="14.1" customHeight="1" x14ac:dyDescent="0.25">
      <c r="A45" s="1">
        <v>32</v>
      </c>
      <c r="B45" s="13"/>
      <c r="C45" s="6"/>
      <c r="D45" s="27"/>
      <c r="S45" s="12"/>
    </row>
    <row r="46" spans="1:19" ht="14.1" customHeight="1" x14ac:dyDescent="0.25">
      <c r="A46" s="1">
        <v>33</v>
      </c>
      <c r="B46" s="13"/>
      <c r="C46" s="6"/>
      <c r="S46" s="12"/>
    </row>
    <row r="47" spans="1:19" ht="14.1" customHeight="1" x14ac:dyDescent="0.25">
      <c r="A47" s="1">
        <v>34</v>
      </c>
      <c r="B47" s="13"/>
      <c r="C47" s="6"/>
      <c r="S47" s="12"/>
    </row>
    <row r="48" spans="1:19" ht="14.1" customHeight="1" x14ac:dyDescent="0.25">
      <c r="A48" s="1">
        <v>35</v>
      </c>
      <c r="B48" s="13"/>
      <c r="C48" s="6"/>
      <c r="D48" s="27" t="s">
        <v>50</v>
      </c>
      <c r="S48" s="12"/>
    </row>
    <row r="49" spans="1:19" ht="14.1" customHeight="1" x14ac:dyDescent="0.25">
      <c r="A49" s="1">
        <v>36</v>
      </c>
      <c r="B49" s="13"/>
      <c r="C49" s="6"/>
      <c r="D49" t="s">
        <v>51</v>
      </c>
      <c r="S49" s="12"/>
    </row>
    <row r="50" spans="1:19" ht="14.1" customHeight="1" x14ac:dyDescent="0.25">
      <c r="A50" s="1">
        <v>37</v>
      </c>
      <c r="B50" s="16"/>
      <c r="D50" s="27" t="s">
        <v>52</v>
      </c>
      <c r="E50" s="1"/>
      <c r="F50" s="12"/>
      <c r="G50" s="12"/>
      <c r="H50" s="12"/>
      <c r="I50" s="12"/>
      <c r="J50" s="11"/>
      <c r="K50" s="21"/>
      <c r="L50" s="11"/>
      <c r="M50" s="12"/>
      <c r="N50" s="12"/>
      <c r="O50" s="12"/>
      <c r="P50" s="20"/>
      <c r="Q50" s="12"/>
      <c r="R50" s="21"/>
      <c r="S50" s="12"/>
    </row>
    <row r="51" spans="1:19" ht="14.1" customHeight="1" x14ac:dyDescent="0.25">
      <c r="A51" s="1">
        <v>38</v>
      </c>
      <c r="B51" s="13"/>
      <c r="S51" s="12"/>
    </row>
    <row r="52" spans="1:19" ht="14.1" customHeight="1" thickBot="1" x14ac:dyDescent="0.3">
      <c r="A52" s="2">
        <v>39</v>
      </c>
      <c r="B52" s="28" t="s">
        <v>53</v>
      </c>
      <c r="C52" s="28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30"/>
    </row>
    <row r="53" spans="1:19" ht="14.1" customHeight="1" x14ac:dyDescent="0.25">
      <c r="A53" s="1" t="s">
        <v>54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 t="s">
        <v>55</v>
      </c>
      <c r="R53" s="1"/>
      <c r="S53" s="1"/>
    </row>
  </sheetData>
  <mergeCells count="1">
    <mergeCell ref="P12:R12"/>
  </mergeCells>
  <pageMargins left="1" right="0" top="1" bottom="0" header="0" footer="0"/>
  <pageSetup scale="70" orientation="landscape" horizontalDpi="90" verticalDpi="90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39655-EB11-427D-A136-9B26994430EA}">
  <dimension ref="A1:U138"/>
  <sheetViews>
    <sheetView topLeftCell="A94" workbookViewId="0">
      <selection activeCell="I27" sqref="I27"/>
    </sheetView>
  </sheetViews>
  <sheetFormatPr defaultRowHeight="13.2" x14ac:dyDescent="0.25"/>
  <cols>
    <col min="1" max="1" width="13.88671875" bestFit="1" customWidth="1"/>
    <col min="2" max="2" width="45.33203125" bestFit="1" customWidth="1"/>
    <col min="3" max="3" width="15.109375" bestFit="1" customWidth="1"/>
    <col min="4" max="4" width="19.88671875" bestFit="1" customWidth="1"/>
    <col min="6" max="6" width="11.88671875" bestFit="1" customWidth="1"/>
    <col min="7" max="7" width="20" bestFit="1" customWidth="1"/>
    <col min="8" max="8" width="50" bestFit="1" customWidth="1"/>
    <col min="9" max="9" width="14.33203125" bestFit="1" customWidth="1"/>
    <col min="10" max="10" width="12.5546875" bestFit="1" customWidth="1"/>
    <col min="11" max="11" width="12.6640625" bestFit="1" customWidth="1"/>
    <col min="12" max="12" width="19.33203125" bestFit="1" customWidth="1"/>
    <col min="13" max="13" width="9" bestFit="1" customWidth="1"/>
    <col min="14" max="14" width="40.109375" bestFit="1" customWidth="1"/>
    <col min="15" max="15" width="12.6640625" bestFit="1" customWidth="1"/>
    <col min="16" max="16" width="15.109375" bestFit="1" customWidth="1"/>
    <col min="17" max="17" width="26.5546875" bestFit="1" customWidth="1"/>
    <col min="18" max="18" width="18.5546875" bestFit="1" customWidth="1"/>
    <col min="19" max="19" width="11.109375" bestFit="1" customWidth="1"/>
    <col min="20" max="21" width="12.88671875" bestFit="1" customWidth="1"/>
  </cols>
  <sheetData>
    <row r="1" spans="1:21" x14ac:dyDescent="0.25">
      <c r="A1" s="33" t="s">
        <v>56</v>
      </c>
      <c r="B1" s="33" t="s">
        <v>57</v>
      </c>
      <c r="C1" s="34" t="s">
        <v>58</v>
      </c>
      <c r="D1" s="33" t="s">
        <v>59</v>
      </c>
      <c r="E1" s="34" t="s">
        <v>60</v>
      </c>
      <c r="F1" s="33" t="s">
        <v>61</v>
      </c>
      <c r="G1" s="33" t="s">
        <v>62</v>
      </c>
      <c r="H1" s="33" t="s">
        <v>63</v>
      </c>
      <c r="I1" s="33" t="s">
        <v>64</v>
      </c>
      <c r="J1" s="33" t="s">
        <v>65</v>
      </c>
      <c r="K1" s="34" t="s">
        <v>66</v>
      </c>
      <c r="L1" s="33" t="s">
        <v>67</v>
      </c>
      <c r="M1" s="33" t="s">
        <v>68</v>
      </c>
      <c r="N1" s="34" t="s">
        <v>69</v>
      </c>
      <c r="O1" s="33" t="s">
        <v>70</v>
      </c>
      <c r="P1" s="33" t="s">
        <v>71</v>
      </c>
      <c r="Q1" s="33" t="s">
        <v>72</v>
      </c>
      <c r="R1" s="33" t="s">
        <v>73</v>
      </c>
      <c r="S1" s="33" t="s">
        <v>74</v>
      </c>
      <c r="T1" s="37" t="s">
        <v>75</v>
      </c>
      <c r="U1" s="37" t="s">
        <v>76</v>
      </c>
    </row>
    <row r="2" spans="1:21" x14ac:dyDescent="0.25">
      <c r="A2" s="35" t="s">
        <v>77</v>
      </c>
      <c r="B2" s="35" t="s">
        <v>78</v>
      </c>
      <c r="C2" s="35" t="s">
        <v>79</v>
      </c>
      <c r="D2" s="35" t="s">
        <v>80</v>
      </c>
      <c r="E2" s="35" t="s">
        <v>81</v>
      </c>
      <c r="F2" s="35" t="s">
        <v>82</v>
      </c>
      <c r="G2" s="35" t="s">
        <v>83</v>
      </c>
      <c r="H2" s="35" t="s">
        <v>84</v>
      </c>
      <c r="I2" s="35" t="s">
        <v>85</v>
      </c>
      <c r="J2" s="35" t="s">
        <v>86</v>
      </c>
      <c r="K2" s="35" t="s">
        <v>87</v>
      </c>
      <c r="L2" s="35" t="s">
        <v>88</v>
      </c>
      <c r="M2" s="35" t="s">
        <v>89</v>
      </c>
      <c r="N2" s="35" t="s">
        <v>90</v>
      </c>
      <c r="O2" s="35" t="s">
        <v>91</v>
      </c>
      <c r="P2" s="35" t="s">
        <v>92</v>
      </c>
      <c r="Q2" s="35" t="s">
        <v>93</v>
      </c>
      <c r="R2" s="35" t="s">
        <v>84</v>
      </c>
      <c r="S2" s="35" t="s">
        <v>91</v>
      </c>
      <c r="T2">
        <v>207873.91</v>
      </c>
    </row>
    <row r="3" spans="1:21" x14ac:dyDescent="0.25">
      <c r="A3" s="35" t="s">
        <v>94</v>
      </c>
      <c r="B3" s="35" t="s">
        <v>78</v>
      </c>
      <c r="C3" s="35" t="s">
        <v>79</v>
      </c>
      <c r="D3" s="35" t="s">
        <v>95</v>
      </c>
      <c r="E3" s="35" t="s">
        <v>96</v>
      </c>
      <c r="F3" s="35" t="s">
        <v>82</v>
      </c>
      <c r="G3" s="35" t="s">
        <v>97</v>
      </c>
      <c r="H3" s="35" t="s">
        <v>98</v>
      </c>
      <c r="I3" s="35" t="s">
        <v>85</v>
      </c>
      <c r="J3" s="35" t="s">
        <v>86</v>
      </c>
      <c r="K3" s="35" t="s">
        <v>87</v>
      </c>
      <c r="L3" s="35" t="s">
        <v>99</v>
      </c>
      <c r="M3" s="35" t="s">
        <v>89</v>
      </c>
      <c r="N3" s="35" t="s">
        <v>90</v>
      </c>
      <c r="O3" s="35" t="s">
        <v>100</v>
      </c>
      <c r="P3" s="35" t="s">
        <v>92</v>
      </c>
      <c r="Q3" s="35" t="s">
        <v>93</v>
      </c>
      <c r="R3" s="35" t="s">
        <v>98</v>
      </c>
      <c r="S3" s="35" t="s">
        <v>100</v>
      </c>
      <c r="T3">
        <v>207873.91</v>
      </c>
    </row>
    <row r="4" spans="1:21" x14ac:dyDescent="0.25">
      <c r="A4" s="35" t="s">
        <v>101</v>
      </c>
      <c r="B4" s="35" t="s">
        <v>78</v>
      </c>
      <c r="C4" s="35" t="s">
        <v>79</v>
      </c>
      <c r="D4" s="35" t="s">
        <v>95</v>
      </c>
      <c r="E4" s="35" t="s">
        <v>96</v>
      </c>
      <c r="F4" s="35" t="s">
        <v>82</v>
      </c>
      <c r="G4" s="35" t="s">
        <v>102</v>
      </c>
      <c r="H4" s="35" t="s">
        <v>103</v>
      </c>
      <c r="I4" s="35" t="s">
        <v>104</v>
      </c>
      <c r="J4" s="35" t="s">
        <v>86</v>
      </c>
      <c r="K4" s="35" t="s">
        <v>87</v>
      </c>
      <c r="L4" s="35" t="s">
        <v>105</v>
      </c>
      <c r="M4" s="35" t="s">
        <v>93</v>
      </c>
      <c r="N4" s="35" t="s">
        <v>106</v>
      </c>
      <c r="O4" s="35" t="s">
        <v>107</v>
      </c>
      <c r="P4" s="35" t="s">
        <v>108</v>
      </c>
      <c r="Q4" s="35" t="s">
        <v>109</v>
      </c>
      <c r="R4" s="35" t="s">
        <v>110</v>
      </c>
      <c r="S4" s="35" t="s">
        <v>107</v>
      </c>
      <c r="T4">
        <v>184616.75</v>
      </c>
    </row>
    <row r="5" spans="1:21" x14ac:dyDescent="0.25">
      <c r="A5" s="35" t="s">
        <v>111</v>
      </c>
      <c r="B5" s="35" t="s">
        <v>78</v>
      </c>
      <c r="C5" s="35" t="s">
        <v>79</v>
      </c>
      <c r="D5" s="35" t="s">
        <v>112</v>
      </c>
      <c r="E5" s="35" t="s">
        <v>113</v>
      </c>
      <c r="F5" s="35" t="s">
        <v>82</v>
      </c>
      <c r="G5" s="35" t="s">
        <v>114</v>
      </c>
      <c r="H5" s="35" t="s">
        <v>115</v>
      </c>
      <c r="I5" s="35" t="s">
        <v>85</v>
      </c>
      <c r="J5" s="35" t="s">
        <v>86</v>
      </c>
      <c r="K5" s="35" t="s">
        <v>87</v>
      </c>
      <c r="L5" s="35" t="s">
        <v>116</v>
      </c>
      <c r="M5" s="35" t="s">
        <v>89</v>
      </c>
      <c r="N5" s="35" t="s">
        <v>90</v>
      </c>
      <c r="O5" s="35" t="s">
        <v>117</v>
      </c>
      <c r="P5" s="35" t="s">
        <v>92</v>
      </c>
      <c r="Q5" s="35" t="s">
        <v>93</v>
      </c>
      <c r="R5" s="35" t="s">
        <v>118</v>
      </c>
      <c r="S5" s="35" t="s">
        <v>117</v>
      </c>
      <c r="T5">
        <v>207873.91</v>
      </c>
    </row>
    <row r="6" spans="1:21" x14ac:dyDescent="0.25">
      <c r="A6" s="35" t="s">
        <v>119</v>
      </c>
      <c r="B6" s="35" t="s">
        <v>78</v>
      </c>
      <c r="C6" s="35" t="s">
        <v>79</v>
      </c>
      <c r="D6" s="35" t="s">
        <v>112</v>
      </c>
      <c r="E6" s="35" t="s">
        <v>113</v>
      </c>
      <c r="F6" s="35" t="s">
        <v>82</v>
      </c>
      <c r="G6" s="35" t="s">
        <v>120</v>
      </c>
      <c r="H6" s="35" t="s">
        <v>103</v>
      </c>
      <c r="I6" s="35" t="s">
        <v>104</v>
      </c>
      <c r="J6" s="35" t="s">
        <v>86</v>
      </c>
      <c r="K6" s="35" t="s">
        <v>87</v>
      </c>
      <c r="L6" s="35" t="s">
        <v>121</v>
      </c>
      <c r="M6" s="35" t="s">
        <v>93</v>
      </c>
      <c r="N6" s="35" t="s">
        <v>106</v>
      </c>
      <c r="O6" s="35" t="s">
        <v>122</v>
      </c>
      <c r="P6" s="35" t="s">
        <v>108</v>
      </c>
      <c r="Q6" s="35" t="s">
        <v>109</v>
      </c>
      <c r="R6" s="35" t="s">
        <v>110</v>
      </c>
      <c r="S6" s="35" t="s">
        <v>122</v>
      </c>
      <c r="T6">
        <v>184616.75</v>
      </c>
    </row>
    <row r="7" spans="1:21" x14ac:dyDescent="0.25">
      <c r="A7" s="35" t="s">
        <v>123</v>
      </c>
      <c r="B7" s="35" t="s">
        <v>78</v>
      </c>
      <c r="C7" s="35" t="s">
        <v>79</v>
      </c>
      <c r="D7" s="35" t="s">
        <v>112</v>
      </c>
      <c r="E7" s="35" t="s">
        <v>113</v>
      </c>
      <c r="F7" s="35" t="s">
        <v>82</v>
      </c>
      <c r="G7" s="35" t="s">
        <v>124</v>
      </c>
      <c r="H7" s="35" t="s">
        <v>125</v>
      </c>
      <c r="I7" s="35" t="s">
        <v>126</v>
      </c>
      <c r="J7" s="35" t="s">
        <v>86</v>
      </c>
      <c r="K7" s="35" t="s">
        <v>87</v>
      </c>
      <c r="L7" s="35" t="s">
        <v>127</v>
      </c>
      <c r="M7" s="35" t="s">
        <v>93</v>
      </c>
      <c r="N7" s="35" t="s">
        <v>106</v>
      </c>
      <c r="O7" s="35" t="s">
        <v>122</v>
      </c>
      <c r="P7" s="35" t="s">
        <v>108</v>
      </c>
      <c r="Q7" s="35" t="s">
        <v>128</v>
      </c>
      <c r="R7" s="35" t="s">
        <v>129</v>
      </c>
      <c r="S7" s="35" t="s">
        <v>130</v>
      </c>
      <c r="T7">
        <v>15000</v>
      </c>
    </row>
    <row r="8" spans="1:21" x14ac:dyDescent="0.25">
      <c r="A8" s="35" t="s">
        <v>123</v>
      </c>
      <c r="B8" s="35" t="s">
        <v>78</v>
      </c>
      <c r="C8" s="35" t="s">
        <v>79</v>
      </c>
      <c r="D8" s="35" t="s">
        <v>112</v>
      </c>
      <c r="E8" s="35" t="s">
        <v>113</v>
      </c>
      <c r="F8" s="35" t="s">
        <v>82</v>
      </c>
      <c r="G8" s="35" t="s">
        <v>124</v>
      </c>
      <c r="H8" s="35" t="s">
        <v>131</v>
      </c>
      <c r="I8" s="35" t="s">
        <v>132</v>
      </c>
      <c r="J8" s="35" t="s">
        <v>86</v>
      </c>
      <c r="K8" s="35" t="s">
        <v>87</v>
      </c>
      <c r="L8" s="35" t="s">
        <v>127</v>
      </c>
      <c r="M8" s="35" t="s">
        <v>93</v>
      </c>
      <c r="N8" s="35" t="s">
        <v>106</v>
      </c>
      <c r="O8" s="35" t="s">
        <v>122</v>
      </c>
      <c r="P8" s="35" t="s">
        <v>108</v>
      </c>
      <c r="Q8" s="35" t="s">
        <v>128</v>
      </c>
      <c r="R8" s="35" t="s">
        <v>129</v>
      </c>
      <c r="S8" s="35" t="s">
        <v>130</v>
      </c>
      <c r="T8">
        <v>32750</v>
      </c>
    </row>
    <row r="9" spans="1:21" x14ac:dyDescent="0.25">
      <c r="A9" s="35" t="s">
        <v>123</v>
      </c>
      <c r="B9" s="35" t="s">
        <v>78</v>
      </c>
      <c r="C9" s="35" t="s">
        <v>79</v>
      </c>
      <c r="D9" s="35" t="s">
        <v>112</v>
      </c>
      <c r="E9" s="35" t="s">
        <v>113</v>
      </c>
      <c r="F9" s="35" t="s">
        <v>82</v>
      </c>
      <c r="G9" s="35" t="s">
        <v>124</v>
      </c>
      <c r="H9" s="35" t="s">
        <v>131</v>
      </c>
      <c r="I9" s="35" t="s">
        <v>133</v>
      </c>
      <c r="J9" s="35" t="s">
        <v>86</v>
      </c>
      <c r="K9" s="35" t="s">
        <v>87</v>
      </c>
      <c r="L9" s="35" t="s">
        <v>127</v>
      </c>
      <c r="M9" s="35" t="s">
        <v>93</v>
      </c>
      <c r="N9" s="35" t="s">
        <v>106</v>
      </c>
      <c r="O9" s="35" t="s">
        <v>122</v>
      </c>
      <c r="P9" s="35" t="s">
        <v>108</v>
      </c>
      <c r="Q9" s="35" t="s">
        <v>128</v>
      </c>
      <c r="R9" s="35" t="s">
        <v>129</v>
      </c>
      <c r="S9" s="35" t="s">
        <v>130</v>
      </c>
      <c r="T9">
        <v>25000</v>
      </c>
    </row>
    <row r="10" spans="1:21" x14ac:dyDescent="0.25">
      <c r="A10" s="35" t="s">
        <v>123</v>
      </c>
      <c r="B10" s="35" t="s">
        <v>78</v>
      </c>
      <c r="C10" s="35" t="s">
        <v>79</v>
      </c>
      <c r="D10" s="35" t="s">
        <v>112</v>
      </c>
      <c r="E10" s="35" t="s">
        <v>113</v>
      </c>
      <c r="F10" s="35" t="s">
        <v>134</v>
      </c>
      <c r="G10" s="35" t="s">
        <v>124</v>
      </c>
      <c r="H10" s="35" t="s">
        <v>135</v>
      </c>
      <c r="I10" s="35" t="s">
        <v>126</v>
      </c>
      <c r="J10" s="35" t="s">
        <v>86</v>
      </c>
      <c r="K10" s="35" t="s">
        <v>87</v>
      </c>
      <c r="L10" s="35" t="s">
        <v>127</v>
      </c>
      <c r="M10" s="35" t="s">
        <v>93</v>
      </c>
      <c r="N10" s="35" t="s">
        <v>106</v>
      </c>
      <c r="O10" s="35" t="s">
        <v>122</v>
      </c>
      <c r="P10" s="35" t="s">
        <v>108</v>
      </c>
      <c r="Q10" s="35" t="s">
        <v>128</v>
      </c>
      <c r="R10" s="35" t="s">
        <v>129</v>
      </c>
      <c r="S10" s="35" t="s">
        <v>130</v>
      </c>
      <c r="T10">
        <v>-8000</v>
      </c>
    </row>
    <row r="11" spans="1:21" x14ac:dyDescent="0.25">
      <c r="A11" s="35" t="s">
        <v>123</v>
      </c>
      <c r="B11" s="35" t="s">
        <v>78</v>
      </c>
      <c r="C11" s="35" t="s">
        <v>79</v>
      </c>
      <c r="D11" s="35" t="s">
        <v>112</v>
      </c>
      <c r="E11" s="35" t="s">
        <v>113</v>
      </c>
      <c r="F11" s="35" t="s">
        <v>134</v>
      </c>
      <c r="G11" s="35" t="s">
        <v>124</v>
      </c>
      <c r="H11" s="35" t="s">
        <v>136</v>
      </c>
      <c r="I11" s="35" t="s">
        <v>132</v>
      </c>
      <c r="J11" s="35" t="s">
        <v>86</v>
      </c>
      <c r="K11" s="35" t="s">
        <v>87</v>
      </c>
      <c r="L11" s="35" t="s">
        <v>127</v>
      </c>
      <c r="M11" s="35" t="s">
        <v>93</v>
      </c>
      <c r="N11" s="35" t="s">
        <v>106</v>
      </c>
      <c r="O11" s="35" t="s">
        <v>122</v>
      </c>
      <c r="P11" s="35" t="s">
        <v>108</v>
      </c>
      <c r="Q11" s="35" t="s">
        <v>128</v>
      </c>
      <c r="R11" s="35" t="s">
        <v>129</v>
      </c>
      <c r="S11" s="35" t="s">
        <v>130</v>
      </c>
      <c r="T11">
        <v>-5000</v>
      </c>
    </row>
    <row r="12" spans="1:21" x14ac:dyDescent="0.25">
      <c r="A12" s="35" t="s">
        <v>137</v>
      </c>
      <c r="B12" s="35" t="s">
        <v>78</v>
      </c>
      <c r="C12" s="35" t="s">
        <v>79</v>
      </c>
      <c r="D12" s="35" t="s">
        <v>138</v>
      </c>
      <c r="E12" s="35" t="s">
        <v>139</v>
      </c>
      <c r="F12" s="35" t="s">
        <v>82</v>
      </c>
      <c r="G12" s="35" t="s">
        <v>140</v>
      </c>
      <c r="H12" s="35" t="s">
        <v>141</v>
      </c>
      <c r="I12" s="35" t="s">
        <v>142</v>
      </c>
      <c r="J12" s="35" t="s">
        <v>86</v>
      </c>
      <c r="K12" s="35" t="s">
        <v>87</v>
      </c>
      <c r="L12" s="35" t="s">
        <v>143</v>
      </c>
      <c r="M12" s="35" t="s">
        <v>93</v>
      </c>
      <c r="N12" s="35" t="s">
        <v>106</v>
      </c>
      <c r="O12" s="35" t="s">
        <v>144</v>
      </c>
      <c r="P12" s="35" t="s">
        <v>108</v>
      </c>
      <c r="Q12" s="35" t="s">
        <v>145</v>
      </c>
      <c r="R12" s="35" t="s">
        <v>146</v>
      </c>
      <c r="S12" s="35" t="s">
        <v>144</v>
      </c>
      <c r="T12">
        <v>213.89</v>
      </c>
    </row>
    <row r="13" spans="1:21" x14ac:dyDescent="0.25">
      <c r="A13" s="35" t="s">
        <v>147</v>
      </c>
      <c r="B13" s="35" t="s">
        <v>78</v>
      </c>
      <c r="C13" s="35" t="s">
        <v>79</v>
      </c>
      <c r="D13" s="35" t="s">
        <v>138</v>
      </c>
      <c r="E13" s="35" t="s">
        <v>139</v>
      </c>
      <c r="F13" s="35" t="s">
        <v>82</v>
      </c>
      <c r="G13" s="35" t="s">
        <v>148</v>
      </c>
      <c r="H13" s="35" t="s">
        <v>149</v>
      </c>
      <c r="I13" s="35" t="s">
        <v>150</v>
      </c>
      <c r="J13" s="35" t="s">
        <v>86</v>
      </c>
      <c r="K13" s="35" t="s">
        <v>87</v>
      </c>
      <c r="L13" s="35" t="s">
        <v>151</v>
      </c>
      <c r="M13" s="35" t="s">
        <v>93</v>
      </c>
      <c r="N13" s="35" t="s">
        <v>106</v>
      </c>
      <c r="O13" s="35" t="s">
        <v>152</v>
      </c>
      <c r="P13" s="35" t="s">
        <v>153</v>
      </c>
      <c r="Q13" s="35" t="s">
        <v>154</v>
      </c>
      <c r="R13" s="35" t="s">
        <v>155</v>
      </c>
      <c r="S13" s="35" t="s">
        <v>156</v>
      </c>
      <c r="T13">
        <v>24460</v>
      </c>
    </row>
    <row r="14" spans="1:21" x14ac:dyDescent="0.25">
      <c r="A14" s="35" t="s">
        <v>157</v>
      </c>
      <c r="B14" s="35" t="s">
        <v>78</v>
      </c>
      <c r="C14" s="35" t="s">
        <v>79</v>
      </c>
      <c r="D14" s="35" t="s">
        <v>158</v>
      </c>
      <c r="E14" s="35" t="s">
        <v>159</v>
      </c>
      <c r="F14" s="35" t="s">
        <v>134</v>
      </c>
      <c r="G14" s="35" t="s">
        <v>148</v>
      </c>
      <c r="H14" s="35" t="s">
        <v>149</v>
      </c>
      <c r="I14" s="35" t="s">
        <v>150</v>
      </c>
      <c r="J14" s="35" t="s">
        <v>86</v>
      </c>
      <c r="K14" s="35" t="s">
        <v>87</v>
      </c>
      <c r="L14" s="35" t="s">
        <v>160</v>
      </c>
      <c r="M14" s="35" t="s">
        <v>93</v>
      </c>
      <c r="N14" s="35" t="s">
        <v>106</v>
      </c>
      <c r="O14" s="35" t="s">
        <v>161</v>
      </c>
      <c r="P14" s="35" t="s">
        <v>153</v>
      </c>
      <c r="Q14" s="35" t="s">
        <v>154</v>
      </c>
      <c r="R14" s="35" t="s">
        <v>155</v>
      </c>
      <c r="S14" s="35" t="s">
        <v>162</v>
      </c>
      <c r="T14">
        <v>-24460</v>
      </c>
    </row>
    <row r="15" spans="1:21" x14ac:dyDescent="0.25">
      <c r="A15" s="35" t="s">
        <v>163</v>
      </c>
      <c r="B15" s="35" t="s">
        <v>78</v>
      </c>
      <c r="C15" s="35" t="s">
        <v>79</v>
      </c>
      <c r="D15" s="35" t="s">
        <v>158</v>
      </c>
      <c r="E15" s="35" t="s">
        <v>159</v>
      </c>
      <c r="F15" s="35" t="s">
        <v>82</v>
      </c>
      <c r="G15" s="35" t="s">
        <v>164</v>
      </c>
      <c r="H15" s="35" t="s">
        <v>165</v>
      </c>
      <c r="I15" s="35" t="s">
        <v>85</v>
      </c>
      <c r="J15" s="35" t="s">
        <v>86</v>
      </c>
      <c r="K15" s="35" t="s">
        <v>87</v>
      </c>
      <c r="L15" s="35" t="s">
        <v>166</v>
      </c>
      <c r="M15" s="35" t="s">
        <v>89</v>
      </c>
      <c r="N15" s="35" t="s">
        <v>90</v>
      </c>
      <c r="O15" s="35" t="s">
        <v>167</v>
      </c>
      <c r="P15" s="35" t="s">
        <v>92</v>
      </c>
      <c r="Q15" s="35" t="s">
        <v>93</v>
      </c>
      <c r="R15" s="35" t="s">
        <v>168</v>
      </c>
      <c r="S15" s="35" t="s">
        <v>167</v>
      </c>
      <c r="T15">
        <v>207873.91</v>
      </c>
    </row>
    <row r="16" spans="1:21" x14ac:dyDescent="0.25">
      <c r="A16" s="35" t="s">
        <v>169</v>
      </c>
      <c r="B16" s="35" t="s">
        <v>78</v>
      </c>
      <c r="C16" s="35" t="s">
        <v>79</v>
      </c>
      <c r="D16" s="35" t="s">
        <v>158</v>
      </c>
      <c r="E16" s="35" t="s">
        <v>159</v>
      </c>
      <c r="F16" s="35" t="s">
        <v>82</v>
      </c>
      <c r="G16" s="35" t="s">
        <v>170</v>
      </c>
      <c r="H16" s="35" t="s">
        <v>103</v>
      </c>
      <c r="I16" s="35" t="s">
        <v>104</v>
      </c>
      <c r="J16" s="35" t="s">
        <v>86</v>
      </c>
      <c r="K16" s="35" t="s">
        <v>87</v>
      </c>
      <c r="L16" s="35" t="s">
        <v>171</v>
      </c>
      <c r="M16" s="35" t="s">
        <v>93</v>
      </c>
      <c r="N16" s="35" t="s">
        <v>106</v>
      </c>
      <c r="O16" s="35" t="s">
        <v>172</v>
      </c>
      <c r="P16" s="35" t="s">
        <v>108</v>
      </c>
      <c r="Q16" s="35" t="s">
        <v>109</v>
      </c>
      <c r="R16" s="35" t="s">
        <v>110</v>
      </c>
      <c r="S16" s="35" t="s">
        <v>173</v>
      </c>
      <c r="T16">
        <v>184616.75</v>
      </c>
    </row>
    <row r="17" spans="1:20" x14ac:dyDescent="0.25">
      <c r="A17" s="35" t="s">
        <v>174</v>
      </c>
      <c r="B17" s="35" t="s">
        <v>78</v>
      </c>
      <c r="C17" s="35" t="s">
        <v>79</v>
      </c>
      <c r="D17" s="35" t="s">
        <v>158</v>
      </c>
      <c r="E17" s="35" t="s">
        <v>159</v>
      </c>
      <c r="F17" s="35" t="s">
        <v>82</v>
      </c>
      <c r="G17" s="35" t="s">
        <v>175</v>
      </c>
      <c r="H17" s="35" t="s">
        <v>176</v>
      </c>
      <c r="I17" s="35" t="s">
        <v>177</v>
      </c>
      <c r="J17" s="35" t="s">
        <v>86</v>
      </c>
      <c r="K17" s="35" t="s">
        <v>87</v>
      </c>
      <c r="L17" s="35" t="s">
        <v>178</v>
      </c>
      <c r="M17" s="35" t="s">
        <v>93</v>
      </c>
      <c r="N17" s="35" t="s">
        <v>106</v>
      </c>
      <c r="O17" s="35" t="s">
        <v>172</v>
      </c>
      <c r="P17" s="35" t="s">
        <v>153</v>
      </c>
      <c r="Q17" s="35" t="s">
        <v>179</v>
      </c>
      <c r="R17" s="35" t="s">
        <v>180</v>
      </c>
      <c r="S17" s="35" t="s">
        <v>181</v>
      </c>
      <c r="T17">
        <v>39465.75</v>
      </c>
    </row>
    <row r="18" spans="1:20" x14ac:dyDescent="0.25">
      <c r="A18" s="35" t="s">
        <v>182</v>
      </c>
      <c r="B18" s="35" t="s">
        <v>78</v>
      </c>
      <c r="C18" s="35" t="s">
        <v>79</v>
      </c>
      <c r="D18" s="35" t="s">
        <v>183</v>
      </c>
      <c r="E18" s="35" t="s">
        <v>184</v>
      </c>
      <c r="F18" s="35" t="s">
        <v>134</v>
      </c>
      <c r="G18" s="35" t="s">
        <v>175</v>
      </c>
      <c r="H18" s="35" t="s">
        <v>176</v>
      </c>
      <c r="I18" s="35" t="s">
        <v>177</v>
      </c>
      <c r="J18" s="35" t="s">
        <v>86</v>
      </c>
      <c r="K18" s="35" t="s">
        <v>87</v>
      </c>
      <c r="L18" s="35" t="s">
        <v>185</v>
      </c>
      <c r="M18" s="35" t="s">
        <v>93</v>
      </c>
      <c r="N18" s="35" t="s">
        <v>106</v>
      </c>
      <c r="O18" s="35" t="s">
        <v>186</v>
      </c>
      <c r="P18" s="35" t="s">
        <v>153</v>
      </c>
      <c r="Q18" s="35" t="s">
        <v>179</v>
      </c>
      <c r="R18" s="35" t="s">
        <v>180</v>
      </c>
      <c r="S18" s="35" t="s">
        <v>187</v>
      </c>
      <c r="T18">
        <v>-39465.75</v>
      </c>
    </row>
    <row r="19" spans="1:20" x14ac:dyDescent="0.25">
      <c r="A19" s="35" t="s">
        <v>188</v>
      </c>
      <c r="B19" s="35" t="s">
        <v>78</v>
      </c>
      <c r="C19" s="35" t="s">
        <v>79</v>
      </c>
      <c r="D19" s="35" t="s">
        <v>189</v>
      </c>
      <c r="E19" s="35" t="s">
        <v>190</v>
      </c>
      <c r="F19" s="35" t="s">
        <v>82</v>
      </c>
      <c r="G19" s="35" t="s">
        <v>191</v>
      </c>
      <c r="H19" s="35" t="s">
        <v>103</v>
      </c>
      <c r="I19" s="35" t="s">
        <v>104</v>
      </c>
      <c r="J19" s="35" t="s">
        <v>86</v>
      </c>
      <c r="K19" s="35" t="s">
        <v>87</v>
      </c>
      <c r="L19" s="35" t="s">
        <v>192</v>
      </c>
      <c r="M19" s="35" t="s">
        <v>93</v>
      </c>
      <c r="N19" s="35" t="s">
        <v>106</v>
      </c>
      <c r="O19" s="35" t="s">
        <v>193</v>
      </c>
      <c r="P19" s="35" t="s">
        <v>108</v>
      </c>
      <c r="Q19" s="35" t="s">
        <v>109</v>
      </c>
      <c r="R19" s="35" t="s">
        <v>110</v>
      </c>
      <c r="S19" s="35" t="s">
        <v>194</v>
      </c>
      <c r="T19">
        <v>184616.75</v>
      </c>
    </row>
    <row r="20" spans="1:20" x14ac:dyDescent="0.25">
      <c r="A20" s="35" t="s">
        <v>195</v>
      </c>
      <c r="B20" s="35" t="s">
        <v>78</v>
      </c>
      <c r="C20" s="35" t="s">
        <v>79</v>
      </c>
      <c r="D20" s="35" t="s">
        <v>189</v>
      </c>
      <c r="E20" s="35" t="s">
        <v>190</v>
      </c>
      <c r="F20" s="35" t="s">
        <v>134</v>
      </c>
      <c r="G20" s="35" t="s">
        <v>196</v>
      </c>
      <c r="H20" s="35" t="s">
        <v>197</v>
      </c>
      <c r="I20" s="35" t="s">
        <v>126</v>
      </c>
      <c r="J20" s="35" t="s">
        <v>86</v>
      </c>
      <c r="K20" s="35" t="s">
        <v>87</v>
      </c>
      <c r="L20" s="35" t="s">
        <v>198</v>
      </c>
      <c r="M20" s="35" t="s">
        <v>93</v>
      </c>
      <c r="N20" s="35" t="s">
        <v>106</v>
      </c>
      <c r="O20" s="35" t="s">
        <v>193</v>
      </c>
      <c r="P20" s="35" t="s">
        <v>108</v>
      </c>
      <c r="Q20" s="35" t="s">
        <v>199</v>
      </c>
      <c r="R20" s="35" t="s">
        <v>200</v>
      </c>
      <c r="S20" s="35" t="s">
        <v>201</v>
      </c>
      <c r="T20">
        <v>-10000</v>
      </c>
    </row>
    <row r="21" spans="1:20" x14ac:dyDescent="0.25">
      <c r="A21" s="35" t="s">
        <v>195</v>
      </c>
      <c r="B21" s="35" t="s">
        <v>78</v>
      </c>
      <c r="C21" s="35" t="s">
        <v>79</v>
      </c>
      <c r="D21" s="35" t="s">
        <v>189</v>
      </c>
      <c r="E21" s="35" t="s">
        <v>190</v>
      </c>
      <c r="F21" s="35" t="s">
        <v>134</v>
      </c>
      <c r="G21" s="35" t="s">
        <v>202</v>
      </c>
      <c r="H21" s="35" t="s">
        <v>203</v>
      </c>
      <c r="I21" s="35" t="s">
        <v>204</v>
      </c>
      <c r="J21" s="35" t="s">
        <v>86</v>
      </c>
      <c r="K21" s="35" t="s">
        <v>87</v>
      </c>
      <c r="L21" s="35" t="s">
        <v>198</v>
      </c>
      <c r="M21" s="35" t="s">
        <v>93</v>
      </c>
      <c r="N21" s="35" t="s">
        <v>106</v>
      </c>
      <c r="O21" s="35" t="s">
        <v>193</v>
      </c>
      <c r="P21" s="35" t="s">
        <v>108</v>
      </c>
      <c r="Q21" s="35" t="s">
        <v>199</v>
      </c>
      <c r="R21" s="35" t="s">
        <v>200</v>
      </c>
      <c r="S21" s="35" t="s">
        <v>201</v>
      </c>
      <c r="T21">
        <v>-253.94</v>
      </c>
    </row>
    <row r="22" spans="1:20" x14ac:dyDescent="0.25">
      <c r="A22" s="35" t="s">
        <v>195</v>
      </c>
      <c r="B22" s="35" t="s">
        <v>78</v>
      </c>
      <c r="C22" s="35" t="s">
        <v>79</v>
      </c>
      <c r="D22" s="35" t="s">
        <v>189</v>
      </c>
      <c r="E22" s="35" t="s">
        <v>190</v>
      </c>
      <c r="F22" s="35" t="s">
        <v>134</v>
      </c>
      <c r="G22" s="35" t="s">
        <v>202</v>
      </c>
      <c r="H22" s="35" t="s">
        <v>203</v>
      </c>
      <c r="I22" s="35" t="s">
        <v>205</v>
      </c>
      <c r="J22" s="35" t="s">
        <v>86</v>
      </c>
      <c r="K22" s="35" t="s">
        <v>87</v>
      </c>
      <c r="L22" s="35" t="s">
        <v>198</v>
      </c>
      <c r="M22" s="35" t="s">
        <v>93</v>
      </c>
      <c r="N22" s="35" t="s">
        <v>106</v>
      </c>
      <c r="O22" s="35" t="s">
        <v>193</v>
      </c>
      <c r="P22" s="35" t="s">
        <v>108</v>
      </c>
      <c r="Q22" s="35" t="s">
        <v>199</v>
      </c>
      <c r="R22" s="35" t="s">
        <v>200</v>
      </c>
      <c r="S22" s="35" t="s">
        <v>201</v>
      </c>
      <c r="T22">
        <v>-130.82</v>
      </c>
    </row>
    <row r="23" spans="1:20" x14ac:dyDescent="0.25">
      <c r="A23" s="35" t="s">
        <v>195</v>
      </c>
      <c r="B23" s="35" t="s">
        <v>78</v>
      </c>
      <c r="C23" s="35" t="s">
        <v>79</v>
      </c>
      <c r="D23" s="35" t="s">
        <v>189</v>
      </c>
      <c r="E23" s="35" t="s">
        <v>190</v>
      </c>
      <c r="F23" s="35" t="s">
        <v>134</v>
      </c>
      <c r="G23" s="35" t="s">
        <v>202</v>
      </c>
      <c r="H23" s="35" t="s">
        <v>203</v>
      </c>
      <c r="I23" s="35" t="s">
        <v>206</v>
      </c>
      <c r="J23" s="35" t="s">
        <v>86</v>
      </c>
      <c r="K23" s="35" t="s">
        <v>87</v>
      </c>
      <c r="L23" s="35" t="s">
        <v>198</v>
      </c>
      <c r="M23" s="35" t="s">
        <v>93</v>
      </c>
      <c r="N23" s="35" t="s">
        <v>106</v>
      </c>
      <c r="O23" s="35" t="s">
        <v>193</v>
      </c>
      <c r="P23" s="35" t="s">
        <v>108</v>
      </c>
      <c r="Q23" s="35" t="s">
        <v>199</v>
      </c>
      <c r="R23" s="35" t="s">
        <v>200</v>
      </c>
      <c r="S23" s="35" t="s">
        <v>201</v>
      </c>
      <c r="T23">
        <v>-130.82</v>
      </c>
    </row>
    <row r="24" spans="1:20" x14ac:dyDescent="0.25">
      <c r="A24" s="35" t="s">
        <v>195</v>
      </c>
      <c r="B24" s="35" t="s">
        <v>78</v>
      </c>
      <c r="C24" s="35" t="s">
        <v>79</v>
      </c>
      <c r="D24" s="35" t="s">
        <v>189</v>
      </c>
      <c r="E24" s="35" t="s">
        <v>190</v>
      </c>
      <c r="F24" s="35" t="s">
        <v>134</v>
      </c>
      <c r="G24" s="35" t="s">
        <v>202</v>
      </c>
      <c r="H24" s="35" t="s">
        <v>203</v>
      </c>
      <c r="I24" s="35" t="s">
        <v>207</v>
      </c>
      <c r="J24" s="35" t="s">
        <v>86</v>
      </c>
      <c r="K24" s="35" t="s">
        <v>87</v>
      </c>
      <c r="L24" s="35" t="s">
        <v>198</v>
      </c>
      <c r="M24" s="35" t="s">
        <v>93</v>
      </c>
      <c r="N24" s="35" t="s">
        <v>106</v>
      </c>
      <c r="O24" s="35" t="s">
        <v>193</v>
      </c>
      <c r="P24" s="35" t="s">
        <v>108</v>
      </c>
      <c r="Q24" s="35" t="s">
        <v>199</v>
      </c>
      <c r="R24" s="35" t="s">
        <v>200</v>
      </c>
      <c r="S24" s="35" t="s">
        <v>201</v>
      </c>
      <c r="T24">
        <v>-253.94</v>
      </c>
    </row>
    <row r="25" spans="1:20" x14ac:dyDescent="0.25">
      <c r="A25" s="35" t="s">
        <v>195</v>
      </c>
      <c r="B25" s="35" t="s">
        <v>78</v>
      </c>
      <c r="C25" s="35" t="s">
        <v>79</v>
      </c>
      <c r="D25" s="35" t="s">
        <v>189</v>
      </c>
      <c r="E25" s="35" t="s">
        <v>190</v>
      </c>
      <c r="F25" s="35" t="s">
        <v>134</v>
      </c>
      <c r="G25" s="35" t="s">
        <v>208</v>
      </c>
      <c r="H25" s="35" t="s">
        <v>203</v>
      </c>
      <c r="I25" s="35" t="s">
        <v>150</v>
      </c>
      <c r="J25" s="35" t="s">
        <v>86</v>
      </c>
      <c r="K25" s="35" t="s">
        <v>87</v>
      </c>
      <c r="L25" s="35" t="s">
        <v>198</v>
      </c>
      <c r="M25" s="35" t="s">
        <v>93</v>
      </c>
      <c r="N25" s="35" t="s">
        <v>106</v>
      </c>
      <c r="O25" s="35" t="s">
        <v>193</v>
      </c>
      <c r="P25" s="35" t="s">
        <v>108</v>
      </c>
      <c r="Q25" s="35" t="s">
        <v>199</v>
      </c>
      <c r="R25" s="35" t="s">
        <v>200</v>
      </c>
      <c r="S25" s="35" t="s">
        <v>201</v>
      </c>
      <c r="T25">
        <v>-13759.2</v>
      </c>
    </row>
    <row r="26" spans="1:20" x14ac:dyDescent="0.25">
      <c r="A26" s="35" t="s">
        <v>195</v>
      </c>
      <c r="B26" s="35" t="s">
        <v>78</v>
      </c>
      <c r="C26" s="35" t="s">
        <v>79</v>
      </c>
      <c r="D26" s="35" t="s">
        <v>189</v>
      </c>
      <c r="E26" s="35" t="s">
        <v>190</v>
      </c>
      <c r="F26" s="35" t="s">
        <v>134</v>
      </c>
      <c r="G26" s="35" t="s">
        <v>209</v>
      </c>
      <c r="H26" s="35" t="s">
        <v>197</v>
      </c>
      <c r="I26" s="35" t="s">
        <v>126</v>
      </c>
      <c r="J26" s="35" t="s">
        <v>86</v>
      </c>
      <c r="K26" s="35" t="s">
        <v>87</v>
      </c>
      <c r="L26" s="35" t="s">
        <v>198</v>
      </c>
      <c r="M26" s="35" t="s">
        <v>93</v>
      </c>
      <c r="N26" s="35" t="s">
        <v>106</v>
      </c>
      <c r="O26" s="35" t="s">
        <v>193</v>
      </c>
      <c r="P26" s="35" t="s">
        <v>108</v>
      </c>
      <c r="Q26" s="35" t="s">
        <v>199</v>
      </c>
      <c r="R26" s="35" t="s">
        <v>200</v>
      </c>
      <c r="S26" s="35" t="s">
        <v>201</v>
      </c>
      <c r="T26">
        <v>-10000</v>
      </c>
    </row>
    <row r="27" spans="1:20" x14ac:dyDescent="0.25">
      <c r="A27" s="35" t="s">
        <v>195</v>
      </c>
      <c r="B27" s="35" t="s">
        <v>78</v>
      </c>
      <c r="C27" s="35" t="s">
        <v>79</v>
      </c>
      <c r="D27" s="35" t="s">
        <v>189</v>
      </c>
      <c r="E27" s="35" t="s">
        <v>190</v>
      </c>
      <c r="F27" s="35" t="s">
        <v>134</v>
      </c>
      <c r="G27" s="35" t="s">
        <v>210</v>
      </c>
      <c r="H27" s="35" t="s">
        <v>203</v>
      </c>
      <c r="I27" s="35" t="s">
        <v>126</v>
      </c>
      <c r="J27" s="35" t="s">
        <v>86</v>
      </c>
      <c r="K27" s="35" t="s">
        <v>87</v>
      </c>
      <c r="L27" s="35" t="s">
        <v>198</v>
      </c>
      <c r="M27" s="35" t="s">
        <v>93</v>
      </c>
      <c r="N27" s="35" t="s">
        <v>106</v>
      </c>
      <c r="O27" s="35" t="s">
        <v>193</v>
      </c>
      <c r="P27" s="35" t="s">
        <v>108</v>
      </c>
      <c r="Q27" s="35" t="s">
        <v>199</v>
      </c>
      <c r="R27" s="35" t="s">
        <v>200</v>
      </c>
      <c r="S27" s="35" t="s">
        <v>201</v>
      </c>
      <c r="T27">
        <v>-15000</v>
      </c>
    </row>
    <row r="28" spans="1:20" x14ac:dyDescent="0.25">
      <c r="A28" s="35" t="s">
        <v>195</v>
      </c>
      <c r="B28" s="35" t="s">
        <v>78</v>
      </c>
      <c r="C28" s="35" t="s">
        <v>79</v>
      </c>
      <c r="D28" s="35" t="s">
        <v>189</v>
      </c>
      <c r="E28" s="35" t="s">
        <v>190</v>
      </c>
      <c r="F28" s="35" t="s">
        <v>134</v>
      </c>
      <c r="G28" s="35" t="s">
        <v>210</v>
      </c>
      <c r="H28" s="35" t="s">
        <v>197</v>
      </c>
      <c r="I28" s="35" t="s">
        <v>126</v>
      </c>
      <c r="J28" s="35" t="s">
        <v>86</v>
      </c>
      <c r="K28" s="35" t="s">
        <v>87</v>
      </c>
      <c r="L28" s="35" t="s">
        <v>198</v>
      </c>
      <c r="M28" s="35" t="s">
        <v>93</v>
      </c>
      <c r="N28" s="35" t="s">
        <v>106</v>
      </c>
      <c r="O28" s="35" t="s">
        <v>193</v>
      </c>
      <c r="P28" s="35" t="s">
        <v>108</v>
      </c>
      <c r="Q28" s="35" t="s">
        <v>199</v>
      </c>
      <c r="R28" s="35" t="s">
        <v>200</v>
      </c>
      <c r="S28" s="35" t="s">
        <v>201</v>
      </c>
      <c r="T28">
        <v>-15000</v>
      </c>
    </row>
    <row r="29" spans="1:20" x14ac:dyDescent="0.25">
      <c r="A29" s="35" t="s">
        <v>211</v>
      </c>
      <c r="B29" s="35" t="s">
        <v>78</v>
      </c>
      <c r="C29" s="35" t="s">
        <v>79</v>
      </c>
      <c r="D29" s="35" t="s">
        <v>189</v>
      </c>
      <c r="E29" s="35" t="s">
        <v>190</v>
      </c>
      <c r="F29" s="35" t="s">
        <v>82</v>
      </c>
      <c r="G29" s="35" t="s">
        <v>148</v>
      </c>
      <c r="H29" s="35" t="s">
        <v>212</v>
      </c>
      <c r="I29" s="35" t="s">
        <v>150</v>
      </c>
      <c r="J29" s="35" t="s">
        <v>86</v>
      </c>
      <c r="K29" s="35" t="s">
        <v>87</v>
      </c>
      <c r="L29" s="35" t="s">
        <v>213</v>
      </c>
      <c r="M29" s="35" t="s">
        <v>93</v>
      </c>
      <c r="N29" s="35" t="s">
        <v>106</v>
      </c>
      <c r="O29" s="35" t="s">
        <v>193</v>
      </c>
      <c r="P29" s="35" t="s">
        <v>153</v>
      </c>
      <c r="Q29" s="35" t="s">
        <v>214</v>
      </c>
      <c r="R29" s="35" t="s">
        <v>155</v>
      </c>
      <c r="S29" s="35" t="s">
        <v>215</v>
      </c>
      <c r="T29">
        <v>10000</v>
      </c>
    </row>
    <row r="30" spans="1:20" x14ac:dyDescent="0.25">
      <c r="A30" s="35" t="s">
        <v>216</v>
      </c>
      <c r="B30" s="35" t="s">
        <v>78</v>
      </c>
      <c r="C30" s="35" t="s">
        <v>79</v>
      </c>
      <c r="D30" s="35" t="s">
        <v>189</v>
      </c>
      <c r="E30" s="35" t="s">
        <v>190</v>
      </c>
      <c r="F30" s="35" t="s">
        <v>82</v>
      </c>
      <c r="G30" s="35" t="s">
        <v>217</v>
      </c>
      <c r="H30" s="35" t="s">
        <v>203</v>
      </c>
      <c r="I30" s="35" t="s">
        <v>132</v>
      </c>
      <c r="J30" s="35" t="s">
        <v>86</v>
      </c>
      <c r="K30" s="35" t="s">
        <v>87</v>
      </c>
      <c r="L30" s="35" t="s">
        <v>218</v>
      </c>
      <c r="M30" s="35" t="s">
        <v>93</v>
      </c>
      <c r="N30" s="35" t="s">
        <v>106</v>
      </c>
      <c r="O30" s="35" t="s">
        <v>193</v>
      </c>
      <c r="P30" s="35" t="s">
        <v>108</v>
      </c>
      <c r="Q30" s="35" t="s">
        <v>199</v>
      </c>
      <c r="R30" s="35" t="s">
        <v>219</v>
      </c>
      <c r="S30" s="35" t="s">
        <v>220</v>
      </c>
      <c r="T30">
        <v>5000</v>
      </c>
    </row>
    <row r="31" spans="1:20" x14ac:dyDescent="0.25">
      <c r="A31" s="35" t="s">
        <v>216</v>
      </c>
      <c r="B31" s="35" t="s">
        <v>78</v>
      </c>
      <c r="C31" s="35" t="s">
        <v>79</v>
      </c>
      <c r="D31" s="35" t="s">
        <v>189</v>
      </c>
      <c r="E31" s="35" t="s">
        <v>190</v>
      </c>
      <c r="F31" s="35" t="s">
        <v>134</v>
      </c>
      <c r="G31" s="35" t="s">
        <v>129</v>
      </c>
      <c r="H31" s="35" t="s">
        <v>203</v>
      </c>
      <c r="I31" s="35" t="s">
        <v>132</v>
      </c>
      <c r="J31" s="35" t="s">
        <v>86</v>
      </c>
      <c r="K31" s="35" t="s">
        <v>87</v>
      </c>
      <c r="L31" s="35" t="s">
        <v>218</v>
      </c>
      <c r="M31" s="35" t="s">
        <v>93</v>
      </c>
      <c r="N31" s="35" t="s">
        <v>106</v>
      </c>
      <c r="O31" s="35" t="s">
        <v>193</v>
      </c>
      <c r="P31" s="35" t="s">
        <v>108</v>
      </c>
      <c r="Q31" s="35" t="s">
        <v>199</v>
      </c>
      <c r="R31" s="35" t="s">
        <v>219</v>
      </c>
      <c r="S31" s="35" t="s">
        <v>220</v>
      </c>
      <c r="T31">
        <v>-17875</v>
      </c>
    </row>
    <row r="32" spans="1:20" x14ac:dyDescent="0.25">
      <c r="A32" s="35" t="s">
        <v>216</v>
      </c>
      <c r="B32" s="35" t="s">
        <v>78</v>
      </c>
      <c r="C32" s="35" t="s">
        <v>79</v>
      </c>
      <c r="D32" s="35" t="s">
        <v>189</v>
      </c>
      <c r="E32" s="35" t="s">
        <v>190</v>
      </c>
      <c r="F32" s="35" t="s">
        <v>134</v>
      </c>
      <c r="G32" s="35" t="s">
        <v>129</v>
      </c>
      <c r="H32" s="35" t="s">
        <v>203</v>
      </c>
      <c r="I32" s="35" t="s">
        <v>133</v>
      </c>
      <c r="J32" s="35" t="s">
        <v>86</v>
      </c>
      <c r="K32" s="35" t="s">
        <v>87</v>
      </c>
      <c r="L32" s="35" t="s">
        <v>218</v>
      </c>
      <c r="M32" s="35" t="s">
        <v>93</v>
      </c>
      <c r="N32" s="35" t="s">
        <v>106</v>
      </c>
      <c r="O32" s="35" t="s">
        <v>193</v>
      </c>
      <c r="P32" s="35" t="s">
        <v>108</v>
      </c>
      <c r="Q32" s="35" t="s">
        <v>199</v>
      </c>
      <c r="R32" s="35" t="s">
        <v>219</v>
      </c>
      <c r="S32" s="35" t="s">
        <v>220</v>
      </c>
      <c r="T32">
        <v>-1250</v>
      </c>
    </row>
    <row r="33" spans="1:20" x14ac:dyDescent="0.25">
      <c r="A33" s="35" t="s">
        <v>221</v>
      </c>
      <c r="B33" s="35" t="s">
        <v>78</v>
      </c>
      <c r="C33" s="35" t="s">
        <v>79</v>
      </c>
      <c r="D33" s="35" t="s">
        <v>183</v>
      </c>
      <c r="E33" s="35" t="s">
        <v>184</v>
      </c>
      <c r="F33" s="35" t="s">
        <v>134</v>
      </c>
      <c r="G33" s="35" t="s">
        <v>222</v>
      </c>
      <c r="H33" s="35" t="s">
        <v>217</v>
      </c>
      <c r="I33" s="35" t="s">
        <v>132</v>
      </c>
      <c r="J33" s="35" t="s">
        <v>86</v>
      </c>
      <c r="K33" s="35" t="s">
        <v>87</v>
      </c>
      <c r="L33" s="35" t="s">
        <v>223</v>
      </c>
      <c r="M33" s="35" t="s">
        <v>224</v>
      </c>
      <c r="N33" s="35" t="s">
        <v>136</v>
      </c>
      <c r="O33" s="35" t="s">
        <v>225</v>
      </c>
      <c r="P33" s="35" t="s">
        <v>226</v>
      </c>
      <c r="Q33" s="35" t="s">
        <v>93</v>
      </c>
      <c r="R33" s="35" t="s">
        <v>217</v>
      </c>
      <c r="S33" s="35" t="s">
        <v>225</v>
      </c>
      <c r="T33">
        <v>-5000</v>
      </c>
    </row>
    <row r="34" spans="1:20" x14ac:dyDescent="0.25">
      <c r="A34" s="35" t="s">
        <v>227</v>
      </c>
      <c r="B34" s="35" t="s">
        <v>78</v>
      </c>
      <c r="C34" s="35" t="s">
        <v>79</v>
      </c>
      <c r="D34" s="35" t="s">
        <v>80</v>
      </c>
      <c r="E34" s="35" t="s">
        <v>81</v>
      </c>
      <c r="F34" s="35" t="s">
        <v>82</v>
      </c>
      <c r="G34" s="35" t="s">
        <v>228</v>
      </c>
      <c r="H34" s="35" t="s">
        <v>93</v>
      </c>
      <c r="I34" s="35" t="s">
        <v>177</v>
      </c>
      <c r="J34" s="35" t="s">
        <v>86</v>
      </c>
      <c r="K34" s="35" t="s">
        <v>87</v>
      </c>
      <c r="L34" s="35" t="s">
        <v>229</v>
      </c>
      <c r="M34" s="35" t="s">
        <v>230</v>
      </c>
      <c r="N34" s="35" t="s">
        <v>231</v>
      </c>
      <c r="O34" s="35" t="s">
        <v>232</v>
      </c>
      <c r="P34" s="35" t="s">
        <v>233</v>
      </c>
      <c r="Q34" s="35" t="s">
        <v>93</v>
      </c>
      <c r="R34" s="35" t="s">
        <v>234</v>
      </c>
      <c r="S34" s="35" t="s">
        <v>232</v>
      </c>
      <c r="T34">
        <v>4064</v>
      </c>
    </row>
    <row r="35" spans="1:20" x14ac:dyDescent="0.25">
      <c r="A35" s="35" t="s">
        <v>235</v>
      </c>
      <c r="B35" s="35" t="s">
        <v>78</v>
      </c>
      <c r="C35" s="35" t="s">
        <v>79</v>
      </c>
      <c r="D35" s="35" t="s">
        <v>80</v>
      </c>
      <c r="E35" s="35" t="s">
        <v>81</v>
      </c>
      <c r="F35" s="35" t="s">
        <v>82</v>
      </c>
      <c r="G35" s="35" t="s">
        <v>228</v>
      </c>
      <c r="H35" s="35" t="s">
        <v>93</v>
      </c>
      <c r="I35" s="35" t="s">
        <v>177</v>
      </c>
      <c r="J35" s="35" t="s">
        <v>86</v>
      </c>
      <c r="K35" s="35" t="s">
        <v>87</v>
      </c>
      <c r="L35" s="35" t="s">
        <v>236</v>
      </c>
      <c r="M35" s="35" t="s">
        <v>230</v>
      </c>
      <c r="N35" s="35" t="s">
        <v>231</v>
      </c>
      <c r="O35" s="35" t="s">
        <v>232</v>
      </c>
      <c r="P35" s="35" t="s">
        <v>233</v>
      </c>
      <c r="Q35" s="35" t="s">
        <v>93</v>
      </c>
      <c r="R35" s="35" t="s">
        <v>237</v>
      </c>
      <c r="S35" s="35" t="s">
        <v>232</v>
      </c>
      <c r="T35">
        <v>1642</v>
      </c>
    </row>
    <row r="36" spans="1:20" x14ac:dyDescent="0.25">
      <c r="A36" s="35" t="s">
        <v>238</v>
      </c>
      <c r="B36" s="35" t="s">
        <v>78</v>
      </c>
      <c r="C36" s="35" t="s">
        <v>79</v>
      </c>
      <c r="D36" s="35" t="s">
        <v>80</v>
      </c>
      <c r="E36" s="35" t="s">
        <v>81</v>
      </c>
      <c r="F36" s="35" t="s">
        <v>82</v>
      </c>
      <c r="G36" s="35" t="s">
        <v>228</v>
      </c>
      <c r="H36" s="35" t="s">
        <v>93</v>
      </c>
      <c r="I36" s="35" t="s">
        <v>177</v>
      </c>
      <c r="J36" s="35" t="s">
        <v>86</v>
      </c>
      <c r="K36" s="35" t="s">
        <v>87</v>
      </c>
      <c r="L36" s="35" t="s">
        <v>239</v>
      </c>
      <c r="M36" s="35" t="s">
        <v>230</v>
      </c>
      <c r="N36" s="35" t="s">
        <v>231</v>
      </c>
      <c r="O36" s="35" t="s">
        <v>232</v>
      </c>
      <c r="P36" s="35" t="s">
        <v>233</v>
      </c>
      <c r="Q36" s="35" t="s">
        <v>93</v>
      </c>
      <c r="R36" s="35" t="s">
        <v>240</v>
      </c>
      <c r="S36" s="35" t="s">
        <v>232</v>
      </c>
      <c r="T36">
        <v>942</v>
      </c>
    </row>
    <row r="37" spans="1:20" x14ac:dyDescent="0.25">
      <c r="A37" s="35" t="s">
        <v>241</v>
      </c>
      <c r="B37" s="35" t="s">
        <v>78</v>
      </c>
      <c r="C37" s="35" t="s">
        <v>79</v>
      </c>
      <c r="D37" s="35" t="s">
        <v>80</v>
      </c>
      <c r="E37" s="35" t="s">
        <v>81</v>
      </c>
      <c r="F37" s="35" t="s">
        <v>82</v>
      </c>
      <c r="G37" s="35" t="s">
        <v>228</v>
      </c>
      <c r="H37" s="35" t="s">
        <v>93</v>
      </c>
      <c r="I37" s="35" t="s">
        <v>177</v>
      </c>
      <c r="J37" s="35" t="s">
        <v>86</v>
      </c>
      <c r="K37" s="35" t="s">
        <v>87</v>
      </c>
      <c r="L37" s="35" t="s">
        <v>242</v>
      </c>
      <c r="M37" s="35" t="s">
        <v>230</v>
      </c>
      <c r="N37" s="35" t="s">
        <v>231</v>
      </c>
      <c r="O37" s="35" t="s">
        <v>232</v>
      </c>
      <c r="P37" s="35" t="s">
        <v>233</v>
      </c>
      <c r="Q37" s="35" t="s">
        <v>93</v>
      </c>
      <c r="R37" s="35" t="s">
        <v>243</v>
      </c>
      <c r="S37" s="35" t="s">
        <v>232</v>
      </c>
      <c r="T37">
        <v>113</v>
      </c>
    </row>
    <row r="38" spans="1:20" x14ac:dyDescent="0.25">
      <c r="A38" s="35" t="s">
        <v>244</v>
      </c>
      <c r="B38" s="35" t="s">
        <v>78</v>
      </c>
      <c r="C38" s="35" t="s">
        <v>79</v>
      </c>
      <c r="D38" s="35" t="s">
        <v>80</v>
      </c>
      <c r="E38" s="35" t="s">
        <v>81</v>
      </c>
      <c r="F38" s="35" t="s">
        <v>82</v>
      </c>
      <c r="G38" s="35" t="s">
        <v>228</v>
      </c>
      <c r="H38" s="35" t="s">
        <v>245</v>
      </c>
      <c r="I38" s="35" t="s">
        <v>177</v>
      </c>
      <c r="J38" s="35" t="s">
        <v>86</v>
      </c>
      <c r="K38" s="35" t="s">
        <v>87</v>
      </c>
      <c r="L38" s="35" t="s">
        <v>246</v>
      </c>
      <c r="M38" s="35" t="s">
        <v>230</v>
      </c>
      <c r="N38" s="35" t="s">
        <v>231</v>
      </c>
      <c r="O38" s="35" t="s">
        <v>232</v>
      </c>
      <c r="P38" s="35" t="s">
        <v>233</v>
      </c>
      <c r="Q38" s="35" t="s">
        <v>93</v>
      </c>
      <c r="R38" s="35" t="s">
        <v>245</v>
      </c>
      <c r="S38" s="35" t="s">
        <v>232</v>
      </c>
      <c r="T38">
        <v>1825.5</v>
      </c>
    </row>
    <row r="39" spans="1:20" x14ac:dyDescent="0.25">
      <c r="A39" s="35" t="s">
        <v>247</v>
      </c>
      <c r="B39" s="35" t="s">
        <v>78</v>
      </c>
      <c r="C39" s="35" t="s">
        <v>79</v>
      </c>
      <c r="D39" s="35" t="s">
        <v>80</v>
      </c>
      <c r="E39" s="35" t="s">
        <v>81</v>
      </c>
      <c r="F39" s="35" t="s">
        <v>82</v>
      </c>
      <c r="G39" s="35" t="s">
        <v>228</v>
      </c>
      <c r="H39" s="35" t="s">
        <v>93</v>
      </c>
      <c r="I39" s="35" t="s">
        <v>177</v>
      </c>
      <c r="J39" s="35" t="s">
        <v>86</v>
      </c>
      <c r="K39" s="35" t="s">
        <v>87</v>
      </c>
      <c r="L39" s="35" t="s">
        <v>248</v>
      </c>
      <c r="M39" s="35" t="s">
        <v>230</v>
      </c>
      <c r="N39" s="35" t="s">
        <v>231</v>
      </c>
      <c r="O39" s="35" t="s">
        <v>91</v>
      </c>
      <c r="P39" s="35" t="s">
        <v>233</v>
      </c>
      <c r="Q39" s="35" t="s">
        <v>93</v>
      </c>
      <c r="R39" s="35" t="s">
        <v>249</v>
      </c>
      <c r="S39" s="35" t="s">
        <v>91</v>
      </c>
      <c r="T39">
        <v>33576.25</v>
      </c>
    </row>
    <row r="40" spans="1:20" x14ac:dyDescent="0.25">
      <c r="A40" s="35" t="s">
        <v>250</v>
      </c>
      <c r="B40" s="35" t="s">
        <v>78</v>
      </c>
      <c r="C40" s="35" t="s">
        <v>79</v>
      </c>
      <c r="D40" s="35" t="s">
        <v>80</v>
      </c>
      <c r="E40" s="35" t="s">
        <v>81</v>
      </c>
      <c r="F40" s="35" t="s">
        <v>82</v>
      </c>
      <c r="G40" s="35" t="s">
        <v>228</v>
      </c>
      <c r="H40" s="35" t="s">
        <v>251</v>
      </c>
      <c r="I40" s="35" t="s">
        <v>177</v>
      </c>
      <c r="J40" s="35" t="s">
        <v>86</v>
      </c>
      <c r="K40" s="35" t="s">
        <v>87</v>
      </c>
      <c r="L40" s="35" t="s">
        <v>252</v>
      </c>
      <c r="M40" s="35" t="s">
        <v>253</v>
      </c>
      <c r="N40" s="35" t="s">
        <v>254</v>
      </c>
      <c r="O40" s="35" t="s">
        <v>91</v>
      </c>
      <c r="P40" s="35" t="s">
        <v>233</v>
      </c>
      <c r="Q40" s="35" t="s">
        <v>93</v>
      </c>
      <c r="R40" s="35" t="s">
        <v>255</v>
      </c>
      <c r="S40" s="35" t="s">
        <v>91</v>
      </c>
      <c r="T40">
        <v>255064.32000000001</v>
      </c>
    </row>
    <row r="41" spans="1:20" x14ac:dyDescent="0.25">
      <c r="A41" s="35" t="s">
        <v>256</v>
      </c>
      <c r="B41" s="35" t="s">
        <v>78</v>
      </c>
      <c r="C41" s="35" t="s">
        <v>79</v>
      </c>
      <c r="D41" s="35" t="s">
        <v>80</v>
      </c>
      <c r="E41" s="35" t="s">
        <v>81</v>
      </c>
      <c r="F41" s="35" t="s">
        <v>82</v>
      </c>
      <c r="G41" s="35" t="s">
        <v>257</v>
      </c>
      <c r="H41" s="35" t="s">
        <v>258</v>
      </c>
      <c r="I41" s="35" t="s">
        <v>126</v>
      </c>
      <c r="J41" s="35" t="s">
        <v>86</v>
      </c>
      <c r="K41" s="35" t="s">
        <v>87</v>
      </c>
      <c r="L41" s="35" t="s">
        <v>259</v>
      </c>
      <c r="M41" s="35" t="s">
        <v>260</v>
      </c>
      <c r="N41" s="35" t="s">
        <v>261</v>
      </c>
      <c r="O41" s="35" t="s">
        <v>262</v>
      </c>
      <c r="P41" s="35" t="s">
        <v>233</v>
      </c>
      <c r="Q41" s="35" t="s">
        <v>93</v>
      </c>
      <c r="R41" s="35" t="s">
        <v>263</v>
      </c>
      <c r="S41" s="35" t="s">
        <v>262</v>
      </c>
      <c r="T41">
        <v>15000</v>
      </c>
    </row>
    <row r="42" spans="1:20" x14ac:dyDescent="0.25">
      <c r="A42" s="35" t="s">
        <v>264</v>
      </c>
      <c r="B42" s="35" t="s">
        <v>78</v>
      </c>
      <c r="C42" s="35" t="s">
        <v>79</v>
      </c>
      <c r="D42" s="35" t="s">
        <v>80</v>
      </c>
      <c r="E42" s="35" t="s">
        <v>81</v>
      </c>
      <c r="F42" s="35" t="s">
        <v>82</v>
      </c>
      <c r="G42" s="35" t="s">
        <v>265</v>
      </c>
      <c r="H42" s="35" t="s">
        <v>266</v>
      </c>
      <c r="I42" s="35" t="s">
        <v>267</v>
      </c>
      <c r="J42" s="35" t="s">
        <v>86</v>
      </c>
      <c r="K42" s="35" t="s">
        <v>87</v>
      </c>
      <c r="L42" s="35" t="s">
        <v>268</v>
      </c>
      <c r="M42" s="35" t="s">
        <v>269</v>
      </c>
      <c r="N42" s="35" t="s">
        <v>270</v>
      </c>
      <c r="O42" s="35" t="s">
        <v>271</v>
      </c>
      <c r="P42" s="35" t="s">
        <v>233</v>
      </c>
      <c r="Q42" s="35" t="s">
        <v>93</v>
      </c>
      <c r="R42" s="35" t="s">
        <v>272</v>
      </c>
      <c r="S42" s="35" t="s">
        <v>271</v>
      </c>
      <c r="T42">
        <v>65622</v>
      </c>
    </row>
    <row r="43" spans="1:20" x14ac:dyDescent="0.25">
      <c r="A43" s="35" t="s">
        <v>273</v>
      </c>
      <c r="B43" s="35" t="s">
        <v>78</v>
      </c>
      <c r="C43" s="35" t="s">
        <v>79</v>
      </c>
      <c r="D43" s="35" t="s">
        <v>80</v>
      </c>
      <c r="E43" s="35" t="s">
        <v>81</v>
      </c>
      <c r="F43" s="35" t="s">
        <v>82</v>
      </c>
      <c r="G43" s="35" t="s">
        <v>274</v>
      </c>
      <c r="H43" s="35" t="s">
        <v>275</v>
      </c>
      <c r="I43" s="35" t="s">
        <v>126</v>
      </c>
      <c r="J43" s="35" t="s">
        <v>86</v>
      </c>
      <c r="K43" s="35" t="s">
        <v>87</v>
      </c>
      <c r="L43" s="35" t="s">
        <v>276</v>
      </c>
      <c r="M43" s="35" t="s">
        <v>277</v>
      </c>
      <c r="N43" s="35" t="s">
        <v>278</v>
      </c>
      <c r="O43" s="35" t="s">
        <v>279</v>
      </c>
      <c r="P43" s="35" t="s">
        <v>233</v>
      </c>
      <c r="Q43" s="35" t="s">
        <v>93</v>
      </c>
      <c r="R43" s="35" t="s">
        <v>280</v>
      </c>
      <c r="S43" s="35" t="s">
        <v>279</v>
      </c>
      <c r="T43">
        <v>5000</v>
      </c>
    </row>
    <row r="44" spans="1:20" x14ac:dyDescent="0.25">
      <c r="A44" s="35" t="s">
        <v>281</v>
      </c>
      <c r="B44" s="35" t="s">
        <v>78</v>
      </c>
      <c r="C44" s="35" t="s">
        <v>79</v>
      </c>
      <c r="D44" s="35" t="s">
        <v>80</v>
      </c>
      <c r="E44" s="35" t="s">
        <v>81</v>
      </c>
      <c r="F44" s="35" t="s">
        <v>82</v>
      </c>
      <c r="G44" s="35" t="s">
        <v>282</v>
      </c>
      <c r="H44" s="35" t="s">
        <v>283</v>
      </c>
      <c r="I44" s="35" t="s">
        <v>126</v>
      </c>
      <c r="J44" s="35" t="s">
        <v>86</v>
      </c>
      <c r="K44" s="35" t="s">
        <v>87</v>
      </c>
      <c r="L44" s="35" t="s">
        <v>284</v>
      </c>
      <c r="M44" s="35" t="s">
        <v>285</v>
      </c>
      <c r="N44" s="35" t="s">
        <v>286</v>
      </c>
      <c r="O44" s="35" t="s">
        <v>279</v>
      </c>
      <c r="P44" s="35" t="s">
        <v>233</v>
      </c>
      <c r="Q44" s="35" t="s">
        <v>93</v>
      </c>
      <c r="R44" s="35" t="s">
        <v>210</v>
      </c>
      <c r="S44" s="35" t="s">
        <v>279</v>
      </c>
      <c r="T44">
        <v>115000</v>
      </c>
    </row>
    <row r="45" spans="1:20" x14ac:dyDescent="0.25">
      <c r="A45" s="35" t="s">
        <v>287</v>
      </c>
      <c r="B45" s="35" t="s">
        <v>78</v>
      </c>
      <c r="C45" s="35" t="s">
        <v>79</v>
      </c>
      <c r="D45" s="35" t="s">
        <v>80</v>
      </c>
      <c r="E45" s="35" t="s">
        <v>81</v>
      </c>
      <c r="F45" s="35" t="s">
        <v>82</v>
      </c>
      <c r="G45" s="35" t="s">
        <v>222</v>
      </c>
      <c r="H45" s="35" t="s">
        <v>288</v>
      </c>
      <c r="I45" s="35" t="s">
        <v>126</v>
      </c>
      <c r="J45" s="35" t="s">
        <v>86</v>
      </c>
      <c r="K45" s="35" t="s">
        <v>87</v>
      </c>
      <c r="L45" s="35" t="s">
        <v>289</v>
      </c>
      <c r="M45" s="35" t="s">
        <v>290</v>
      </c>
      <c r="N45" s="35" t="s">
        <v>291</v>
      </c>
      <c r="O45" s="35" t="s">
        <v>292</v>
      </c>
      <c r="P45" s="35" t="s">
        <v>233</v>
      </c>
      <c r="Q45" s="35" t="s">
        <v>93</v>
      </c>
      <c r="R45" s="35" t="s">
        <v>293</v>
      </c>
      <c r="S45" s="35" t="s">
        <v>292</v>
      </c>
      <c r="T45">
        <v>20000</v>
      </c>
    </row>
    <row r="46" spans="1:20" x14ac:dyDescent="0.25">
      <c r="A46" s="35" t="s">
        <v>294</v>
      </c>
      <c r="B46" s="35" t="s">
        <v>78</v>
      </c>
      <c r="C46" s="35" t="s">
        <v>79</v>
      </c>
      <c r="D46" s="35" t="s">
        <v>295</v>
      </c>
      <c r="E46" s="35" t="s">
        <v>296</v>
      </c>
      <c r="F46" s="35" t="s">
        <v>82</v>
      </c>
      <c r="G46" s="35" t="s">
        <v>222</v>
      </c>
      <c r="H46" s="35" t="s">
        <v>217</v>
      </c>
      <c r="I46" s="35" t="s">
        <v>132</v>
      </c>
      <c r="J46" s="35" t="s">
        <v>86</v>
      </c>
      <c r="K46" s="35" t="s">
        <v>87</v>
      </c>
      <c r="L46" s="35" t="s">
        <v>297</v>
      </c>
      <c r="M46" s="35" t="s">
        <v>224</v>
      </c>
      <c r="N46" s="35" t="s">
        <v>136</v>
      </c>
      <c r="O46" s="35" t="s">
        <v>298</v>
      </c>
      <c r="P46" s="35" t="s">
        <v>233</v>
      </c>
      <c r="Q46" s="35" t="s">
        <v>93</v>
      </c>
      <c r="R46" s="35" t="s">
        <v>217</v>
      </c>
      <c r="S46" s="35" t="s">
        <v>298</v>
      </c>
      <c r="T46">
        <v>5000</v>
      </c>
    </row>
    <row r="47" spans="1:20" x14ac:dyDescent="0.25">
      <c r="A47" s="35" t="s">
        <v>299</v>
      </c>
      <c r="B47" s="35" t="s">
        <v>78</v>
      </c>
      <c r="C47" s="35" t="s">
        <v>79</v>
      </c>
      <c r="D47" s="35" t="s">
        <v>295</v>
      </c>
      <c r="E47" s="35" t="s">
        <v>296</v>
      </c>
      <c r="F47" s="35" t="s">
        <v>82</v>
      </c>
      <c r="G47" s="35" t="s">
        <v>300</v>
      </c>
      <c r="H47" s="35" t="s">
        <v>301</v>
      </c>
      <c r="I47" s="35" t="s">
        <v>126</v>
      </c>
      <c r="J47" s="35" t="s">
        <v>86</v>
      </c>
      <c r="K47" s="35" t="s">
        <v>87</v>
      </c>
      <c r="L47" s="35" t="s">
        <v>302</v>
      </c>
      <c r="M47" s="35" t="s">
        <v>303</v>
      </c>
      <c r="N47" s="35" t="s">
        <v>304</v>
      </c>
      <c r="O47" s="35" t="s">
        <v>305</v>
      </c>
      <c r="P47" s="35" t="s">
        <v>233</v>
      </c>
      <c r="Q47" s="35" t="s">
        <v>93</v>
      </c>
      <c r="R47" s="35" t="s">
        <v>210</v>
      </c>
      <c r="S47" s="35" t="s">
        <v>305</v>
      </c>
      <c r="T47">
        <v>15000</v>
      </c>
    </row>
    <row r="48" spans="1:20" x14ac:dyDescent="0.25">
      <c r="A48" s="35" t="s">
        <v>306</v>
      </c>
      <c r="B48" s="35" t="s">
        <v>78</v>
      </c>
      <c r="C48" s="35" t="s">
        <v>79</v>
      </c>
      <c r="D48" s="35" t="s">
        <v>295</v>
      </c>
      <c r="E48" s="35" t="s">
        <v>296</v>
      </c>
      <c r="F48" s="35" t="s">
        <v>82</v>
      </c>
      <c r="G48" s="35" t="s">
        <v>307</v>
      </c>
      <c r="H48" s="35" t="s">
        <v>308</v>
      </c>
      <c r="I48" s="35" t="s">
        <v>126</v>
      </c>
      <c r="J48" s="35" t="s">
        <v>86</v>
      </c>
      <c r="K48" s="35" t="s">
        <v>87</v>
      </c>
      <c r="L48" s="35" t="s">
        <v>309</v>
      </c>
      <c r="M48" s="35" t="s">
        <v>310</v>
      </c>
      <c r="N48" s="35" t="s">
        <v>311</v>
      </c>
      <c r="O48" s="35" t="s">
        <v>305</v>
      </c>
      <c r="P48" s="35" t="s">
        <v>233</v>
      </c>
      <c r="Q48" s="35" t="s">
        <v>93</v>
      </c>
      <c r="R48" s="35" t="s">
        <v>312</v>
      </c>
      <c r="S48" s="35" t="s">
        <v>305</v>
      </c>
      <c r="T48">
        <v>2500</v>
      </c>
    </row>
    <row r="49" spans="1:20" x14ac:dyDescent="0.25">
      <c r="A49" s="35" t="s">
        <v>313</v>
      </c>
      <c r="B49" s="35" t="s">
        <v>78</v>
      </c>
      <c r="C49" s="35" t="s">
        <v>79</v>
      </c>
      <c r="D49" s="35" t="s">
        <v>295</v>
      </c>
      <c r="E49" s="35" t="s">
        <v>296</v>
      </c>
      <c r="F49" s="35" t="s">
        <v>82</v>
      </c>
      <c r="G49" s="35" t="s">
        <v>314</v>
      </c>
      <c r="H49" s="35" t="s">
        <v>315</v>
      </c>
      <c r="I49" s="35" t="s">
        <v>126</v>
      </c>
      <c r="J49" s="35" t="s">
        <v>86</v>
      </c>
      <c r="K49" s="35" t="s">
        <v>87</v>
      </c>
      <c r="L49" s="35" t="s">
        <v>316</v>
      </c>
      <c r="M49" s="35" t="s">
        <v>317</v>
      </c>
      <c r="N49" s="35" t="s">
        <v>135</v>
      </c>
      <c r="O49" s="35" t="s">
        <v>305</v>
      </c>
      <c r="P49" s="35" t="s">
        <v>233</v>
      </c>
      <c r="Q49" s="35" t="s">
        <v>93</v>
      </c>
      <c r="R49" s="35" t="s">
        <v>318</v>
      </c>
      <c r="S49" s="35" t="s">
        <v>305</v>
      </c>
      <c r="T49">
        <v>8000</v>
      </c>
    </row>
    <row r="50" spans="1:20" x14ac:dyDescent="0.25">
      <c r="A50" s="35" t="s">
        <v>319</v>
      </c>
      <c r="B50" s="35" t="s">
        <v>78</v>
      </c>
      <c r="C50" s="35" t="s">
        <v>79</v>
      </c>
      <c r="D50" s="35" t="s">
        <v>295</v>
      </c>
      <c r="E50" s="35" t="s">
        <v>296</v>
      </c>
      <c r="F50" s="35" t="s">
        <v>82</v>
      </c>
      <c r="G50" s="35" t="s">
        <v>320</v>
      </c>
      <c r="H50" s="35" t="s">
        <v>321</v>
      </c>
      <c r="I50" s="35" t="s">
        <v>126</v>
      </c>
      <c r="J50" s="35" t="s">
        <v>86</v>
      </c>
      <c r="K50" s="35" t="s">
        <v>87</v>
      </c>
      <c r="L50" s="35" t="s">
        <v>322</v>
      </c>
      <c r="M50" s="35" t="s">
        <v>323</v>
      </c>
      <c r="N50" s="35" t="s">
        <v>324</v>
      </c>
      <c r="O50" s="35" t="s">
        <v>305</v>
      </c>
      <c r="P50" s="35" t="s">
        <v>233</v>
      </c>
      <c r="Q50" s="35" t="s">
        <v>93</v>
      </c>
      <c r="R50" s="35" t="s">
        <v>325</v>
      </c>
      <c r="S50" s="35" t="s">
        <v>305</v>
      </c>
      <c r="T50">
        <v>4500</v>
      </c>
    </row>
    <row r="51" spans="1:20" x14ac:dyDescent="0.25">
      <c r="A51" s="35" t="s">
        <v>326</v>
      </c>
      <c r="B51" s="35" t="s">
        <v>78</v>
      </c>
      <c r="C51" s="35" t="s">
        <v>79</v>
      </c>
      <c r="D51" s="35" t="s">
        <v>295</v>
      </c>
      <c r="E51" s="35" t="s">
        <v>296</v>
      </c>
      <c r="F51" s="35" t="s">
        <v>82</v>
      </c>
      <c r="G51" s="35" t="s">
        <v>327</v>
      </c>
      <c r="H51" s="35" t="s">
        <v>328</v>
      </c>
      <c r="I51" s="35" t="s">
        <v>126</v>
      </c>
      <c r="J51" s="35" t="s">
        <v>86</v>
      </c>
      <c r="K51" s="35" t="s">
        <v>87</v>
      </c>
      <c r="L51" s="35" t="s">
        <v>329</v>
      </c>
      <c r="M51" s="35" t="s">
        <v>330</v>
      </c>
      <c r="N51" s="35" t="s">
        <v>331</v>
      </c>
      <c r="O51" s="35" t="s">
        <v>305</v>
      </c>
      <c r="P51" s="35" t="s">
        <v>233</v>
      </c>
      <c r="Q51" s="35" t="s">
        <v>93</v>
      </c>
      <c r="R51" s="35" t="s">
        <v>210</v>
      </c>
      <c r="S51" s="35" t="s">
        <v>305</v>
      </c>
      <c r="T51">
        <v>5995</v>
      </c>
    </row>
    <row r="52" spans="1:20" x14ac:dyDescent="0.25">
      <c r="A52" s="35" t="s">
        <v>332</v>
      </c>
      <c r="B52" s="35" t="s">
        <v>78</v>
      </c>
      <c r="C52" s="35" t="s">
        <v>79</v>
      </c>
      <c r="D52" s="35" t="s">
        <v>295</v>
      </c>
      <c r="E52" s="35" t="s">
        <v>296</v>
      </c>
      <c r="F52" s="35" t="s">
        <v>82</v>
      </c>
      <c r="G52" s="35" t="s">
        <v>333</v>
      </c>
      <c r="H52" s="35" t="s">
        <v>334</v>
      </c>
      <c r="I52" s="35" t="s">
        <v>335</v>
      </c>
      <c r="J52" s="35" t="s">
        <v>86</v>
      </c>
      <c r="K52" s="35" t="s">
        <v>87</v>
      </c>
      <c r="L52" s="35" t="s">
        <v>336</v>
      </c>
      <c r="M52" s="35" t="s">
        <v>337</v>
      </c>
      <c r="N52" s="35" t="s">
        <v>338</v>
      </c>
      <c r="O52" s="35" t="s">
        <v>339</v>
      </c>
      <c r="P52" s="35" t="s">
        <v>233</v>
      </c>
      <c r="Q52" s="35" t="s">
        <v>93</v>
      </c>
      <c r="R52" s="35" t="s">
        <v>340</v>
      </c>
      <c r="S52" s="35" t="s">
        <v>339</v>
      </c>
      <c r="T52">
        <v>5000</v>
      </c>
    </row>
    <row r="53" spans="1:20" x14ac:dyDescent="0.25">
      <c r="A53" s="35" t="s">
        <v>341</v>
      </c>
      <c r="B53" s="35" t="s">
        <v>78</v>
      </c>
      <c r="C53" s="35" t="s">
        <v>79</v>
      </c>
      <c r="D53" s="35" t="s">
        <v>95</v>
      </c>
      <c r="E53" s="35" t="s">
        <v>96</v>
      </c>
      <c r="F53" s="35" t="s">
        <v>82</v>
      </c>
      <c r="G53" s="35" t="s">
        <v>314</v>
      </c>
      <c r="H53" s="35" t="s">
        <v>342</v>
      </c>
      <c r="I53" s="35" t="s">
        <v>126</v>
      </c>
      <c r="J53" s="35" t="s">
        <v>86</v>
      </c>
      <c r="K53" s="35" t="s">
        <v>87</v>
      </c>
      <c r="L53" s="35" t="s">
        <v>343</v>
      </c>
      <c r="M53" s="35" t="s">
        <v>344</v>
      </c>
      <c r="N53" s="35" t="s">
        <v>345</v>
      </c>
      <c r="O53" s="35" t="s">
        <v>346</v>
      </c>
      <c r="P53" s="35" t="s">
        <v>233</v>
      </c>
      <c r="Q53" s="35" t="s">
        <v>93</v>
      </c>
      <c r="R53" s="35" t="s">
        <v>209</v>
      </c>
      <c r="S53" s="35" t="s">
        <v>346</v>
      </c>
      <c r="T53">
        <v>10000</v>
      </c>
    </row>
    <row r="54" spans="1:20" x14ac:dyDescent="0.25">
      <c r="A54" s="35" t="s">
        <v>347</v>
      </c>
      <c r="B54" s="35" t="s">
        <v>78</v>
      </c>
      <c r="C54" s="35" t="s">
        <v>79</v>
      </c>
      <c r="D54" s="35" t="s">
        <v>95</v>
      </c>
      <c r="E54" s="35" t="s">
        <v>96</v>
      </c>
      <c r="F54" s="35" t="s">
        <v>82</v>
      </c>
      <c r="G54" s="35" t="s">
        <v>348</v>
      </c>
      <c r="H54" s="35" t="s">
        <v>93</v>
      </c>
      <c r="I54" s="35" t="s">
        <v>177</v>
      </c>
      <c r="J54" s="35" t="s">
        <v>86</v>
      </c>
      <c r="K54" s="35" t="s">
        <v>87</v>
      </c>
      <c r="L54" s="35" t="s">
        <v>349</v>
      </c>
      <c r="M54" s="35" t="s">
        <v>230</v>
      </c>
      <c r="N54" s="35" t="s">
        <v>231</v>
      </c>
      <c r="O54" s="35" t="s">
        <v>346</v>
      </c>
      <c r="P54" s="35" t="s">
        <v>233</v>
      </c>
      <c r="Q54" s="35" t="s">
        <v>93</v>
      </c>
      <c r="R54" s="35" t="s">
        <v>350</v>
      </c>
      <c r="S54" s="35" t="s">
        <v>346</v>
      </c>
      <c r="T54">
        <v>4064</v>
      </c>
    </row>
    <row r="55" spans="1:20" x14ac:dyDescent="0.25">
      <c r="A55" s="35" t="s">
        <v>351</v>
      </c>
      <c r="B55" s="35" t="s">
        <v>78</v>
      </c>
      <c r="C55" s="35" t="s">
        <v>79</v>
      </c>
      <c r="D55" s="35" t="s">
        <v>95</v>
      </c>
      <c r="E55" s="35" t="s">
        <v>96</v>
      </c>
      <c r="F55" s="35" t="s">
        <v>82</v>
      </c>
      <c r="G55" s="35" t="s">
        <v>348</v>
      </c>
      <c r="H55" s="35" t="s">
        <v>352</v>
      </c>
      <c r="I55" s="35" t="s">
        <v>177</v>
      </c>
      <c r="J55" s="35" t="s">
        <v>86</v>
      </c>
      <c r="K55" s="35" t="s">
        <v>87</v>
      </c>
      <c r="L55" s="35" t="s">
        <v>353</v>
      </c>
      <c r="M55" s="35" t="s">
        <v>230</v>
      </c>
      <c r="N55" s="35" t="s">
        <v>231</v>
      </c>
      <c r="O55" s="35" t="s">
        <v>346</v>
      </c>
      <c r="P55" s="35" t="s">
        <v>233</v>
      </c>
      <c r="Q55" s="35" t="s">
        <v>93</v>
      </c>
      <c r="R55" s="35" t="s">
        <v>354</v>
      </c>
      <c r="S55" s="35" t="s">
        <v>346</v>
      </c>
      <c r="T55">
        <v>1825.5</v>
      </c>
    </row>
    <row r="56" spans="1:20" x14ac:dyDescent="0.25">
      <c r="A56" s="35" t="s">
        <v>355</v>
      </c>
      <c r="B56" s="35" t="s">
        <v>78</v>
      </c>
      <c r="C56" s="35" t="s">
        <v>79</v>
      </c>
      <c r="D56" s="35" t="s">
        <v>95</v>
      </c>
      <c r="E56" s="35" t="s">
        <v>96</v>
      </c>
      <c r="F56" s="35" t="s">
        <v>82</v>
      </c>
      <c r="G56" s="35" t="s">
        <v>348</v>
      </c>
      <c r="H56" s="35" t="s">
        <v>356</v>
      </c>
      <c r="I56" s="35" t="s">
        <v>177</v>
      </c>
      <c r="J56" s="35" t="s">
        <v>86</v>
      </c>
      <c r="K56" s="35" t="s">
        <v>87</v>
      </c>
      <c r="L56" s="35" t="s">
        <v>357</v>
      </c>
      <c r="M56" s="35" t="s">
        <v>253</v>
      </c>
      <c r="N56" s="35" t="s">
        <v>254</v>
      </c>
      <c r="O56" s="35" t="s">
        <v>100</v>
      </c>
      <c r="P56" s="35" t="s">
        <v>233</v>
      </c>
      <c r="Q56" s="35" t="s">
        <v>93</v>
      </c>
      <c r="R56" s="35" t="s">
        <v>358</v>
      </c>
      <c r="S56" s="35" t="s">
        <v>100</v>
      </c>
      <c r="T56">
        <v>255064.32000000001</v>
      </c>
    </row>
    <row r="57" spans="1:20" x14ac:dyDescent="0.25">
      <c r="A57" s="35" t="s">
        <v>359</v>
      </c>
      <c r="B57" s="35" t="s">
        <v>78</v>
      </c>
      <c r="C57" s="35" t="s">
        <v>79</v>
      </c>
      <c r="D57" s="35" t="s">
        <v>95</v>
      </c>
      <c r="E57" s="35" t="s">
        <v>96</v>
      </c>
      <c r="F57" s="35" t="s">
        <v>82</v>
      </c>
      <c r="G57" s="35" t="s">
        <v>348</v>
      </c>
      <c r="H57" s="35" t="s">
        <v>93</v>
      </c>
      <c r="I57" s="35" t="s">
        <v>177</v>
      </c>
      <c r="J57" s="35" t="s">
        <v>86</v>
      </c>
      <c r="K57" s="35" t="s">
        <v>87</v>
      </c>
      <c r="L57" s="35" t="s">
        <v>360</v>
      </c>
      <c r="M57" s="35" t="s">
        <v>230</v>
      </c>
      <c r="N57" s="35" t="s">
        <v>231</v>
      </c>
      <c r="O57" s="35" t="s">
        <v>100</v>
      </c>
      <c r="P57" s="35" t="s">
        <v>233</v>
      </c>
      <c r="Q57" s="35" t="s">
        <v>93</v>
      </c>
      <c r="R57" s="35" t="s">
        <v>361</v>
      </c>
      <c r="S57" s="35" t="s">
        <v>100</v>
      </c>
      <c r="T57">
        <v>33576.25</v>
      </c>
    </row>
    <row r="58" spans="1:20" x14ac:dyDescent="0.25">
      <c r="A58" s="35" t="s">
        <v>362</v>
      </c>
      <c r="B58" s="35" t="s">
        <v>78</v>
      </c>
      <c r="C58" s="35" t="s">
        <v>79</v>
      </c>
      <c r="D58" s="35" t="s">
        <v>363</v>
      </c>
      <c r="E58" s="35" t="s">
        <v>364</v>
      </c>
      <c r="F58" s="35" t="s">
        <v>82</v>
      </c>
      <c r="G58" s="35" t="s">
        <v>365</v>
      </c>
      <c r="H58" s="35" t="s">
        <v>366</v>
      </c>
      <c r="I58" s="35" t="s">
        <v>204</v>
      </c>
      <c r="J58" s="35" t="s">
        <v>86</v>
      </c>
      <c r="K58" s="35" t="s">
        <v>87</v>
      </c>
      <c r="L58" s="35" t="s">
        <v>367</v>
      </c>
      <c r="M58" s="35" t="s">
        <v>368</v>
      </c>
      <c r="N58" s="35" t="s">
        <v>369</v>
      </c>
      <c r="O58" s="35" t="s">
        <v>370</v>
      </c>
      <c r="P58" s="35" t="s">
        <v>233</v>
      </c>
      <c r="Q58" s="35" t="s">
        <v>93</v>
      </c>
      <c r="R58" s="35" t="s">
        <v>202</v>
      </c>
      <c r="S58" s="35" t="s">
        <v>370</v>
      </c>
      <c r="T58">
        <v>5078.72</v>
      </c>
    </row>
    <row r="59" spans="1:20" x14ac:dyDescent="0.25">
      <c r="A59" s="35" t="s">
        <v>362</v>
      </c>
      <c r="B59" s="35" t="s">
        <v>78</v>
      </c>
      <c r="C59" s="35" t="s">
        <v>79</v>
      </c>
      <c r="D59" s="35" t="s">
        <v>363</v>
      </c>
      <c r="E59" s="35" t="s">
        <v>364</v>
      </c>
      <c r="F59" s="35" t="s">
        <v>82</v>
      </c>
      <c r="G59" s="35" t="s">
        <v>365</v>
      </c>
      <c r="H59" s="35" t="s">
        <v>366</v>
      </c>
      <c r="I59" s="35" t="s">
        <v>205</v>
      </c>
      <c r="J59" s="35" t="s">
        <v>86</v>
      </c>
      <c r="K59" s="35" t="s">
        <v>87</v>
      </c>
      <c r="L59" s="35" t="s">
        <v>367</v>
      </c>
      <c r="M59" s="35" t="s">
        <v>368</v>
      </c>
      <c r="N59" s="35" t="s">
        <v>369</v>
      </c>
      <c r="O59" s="35" t="s">
        <v>370</v>
      </c>
      <c r="P59" s="35" t="s">
        <v>233</v>
      </c>
      <c r="Q59" s="35" t="s">
        <v>93</v>
      </c>
      <c r="R59" s="35" t="s">
        <v>202</v>
      </c>
      <c r="S59" s="35" t="s">
        <v>370</v>
      </c>
      <c r="T59">
        <v>2616.31</v>
      </c>
    </row>
    <row r="60" spans="1:20" x14ac:dyDescent="0.25">
      <c r="A60" s="35" t="s">
        <v>362</v>
      </c>
      <c r="B60" s="35" t="s">
        <v>78</v>
      </c>
      <c r="C60" s="35" t="s">
        <v>79</v>
      </c>
      <c r="D60" s="35" t="s">
        <v>363</v>
      </c>
      <c r="E60" s="35" t="s">
        <v>364</v>
      </c>
      <c r="F60" s="35" t="s">
        <v>82</v>
      </c>
      <c r="G60" s="35" t="s">
        <v>365</v>
      </c>
      <c r="H60" s="35" t="s">
        <v>366</v>
      </c>
      <c r="I60" s="35" t="s">
        <v>206</v>
      </c>
      <c r="J60" s="35" t="s">
        <v>86</v>
      </c>
      <c r="K60" s="35" t="s">
        <v>87</v>
      </c>
      <c r="L60" s="35" t="s">
        <v>367</v>
      </c>
      <c r="M60" s="35" t="s">
        <v>368</v>
      </c>
      <c r="N60" s="35" t="s">
        <v>369</v>
      </c>
      <c r="O60" s="35" t="s">
        <v>370</v>
      </c>
      <c r="P60" s="35" t="s">
        <v>233</v>
      </c>
      <c r="Q60" s="35" t="s">
        <v>93</v>
      </c>
      <c r="R60" s="35" t="s">
        <v>202</v>
      </c>
      <c r="S60" s="35" t="s">
        <v>370</v>
      </c>
      <c r="T60">
        <v>2616.31</v>
      </c>
    </row>
    <row r="61" spans="1:20" x14ac:dyDescent="0.25">
      <c r="A61" s="35" t="s">
        <v>362</v>
      </c>
      <c r="B61" s="35" t="s">
        <v>78</v>
      </c>
      <c r="C61" s="35" t="s">
        <v>79</v>
      </c>
      <c r="D61" s="35" t="s">
        <v>363</v>
      </c>
      <c r="E61" s="35" t="s">
        <v>364</v>
      </c>
      <c r="F61" s="35" t="s">
        <v>82</v>
      </c>
      <c r="G61" s="35" t="s">
        <v>365</v>
      </c>
      <c r="H61" s="35" t="s">
        <v>366</v>
      </c>
      <c r="I61" s="35" t="s">
        <v>207</v>
      </c>
      <c r="J61" s="35" t="s">
        <v>86</v>
      </c>
      <c r="K61" s="35" t="s">
        <v>87</v>
      </c>
      <c r="L61" s="35" t="s">
        <v>367</v>
      </c>
      <c r="M61" s="35" t="s">
        <v>368</v>
      </c>
      <c r="N61" s="35" t="s">
        <v>369</v>
      </c>
      <c r="O61" s="35" t="s">
        <v>370</v>
      </c>
      <c r="P61" s="35" t="s">
        <v>233</v>
      </c>
      <c r="Q61" s="35" t="s">
        <v>93</v>
      </c>
      <c r="R61" s="35" t="s">
        <v>202</v>
      </c>
      <c r="S61" s="35" t="s">
        <v>370</v>
      </c>
      <c r="T61">
        <v>5078.72</v>
      </c>
    </row>
    <row r="62" spans="1:20" x14ac:dyDescent="0.25">
      <c r="A62" s="35" t="s">
        <v>371</v>
      </c>
      <c r="B62" s="35" t="s">
        <v>78</v>
      </c>
      <c r="C62" s="35" t="s">
        <v>79</v>
      </c>
      <c r="D62" s="35" t="s">
        <v>372</v>
      </c>
      <c r="E62" s="35" t="s">
        <v>373</v>
      </c>
      <c r="F62" s="35" t="s">
        <v>82</v>
      </c>
      <c r="G62" s="35" t="s">
        <v>374</v>
      </c>
      <c r="H62" s="35" t="s">
        <v>375</v>
      </c>
      <c r="I62" s="35" t="s">
        <v>207</v>
      </c>
      <c r="J62" s="35" t="s">
        <v>86</v>
      </c>
      <c r="K62" s="35" t="s">
        <v>87</v>
      </c>
      <c r="L62" s="35" t="s">
        <v>376</v>
      </c>
      <c r="M62" s="35" t="s">
        <v>377</v>
      </c>
      <c r="N62" s="35" t="s">
        <v>378</v>
      </c>
      <c r="O62" s="35" t="s">
        <v>379</v>
      </c>
      <c r="P62" s="35" t="s">
        <v>233</v>
      </c>
      <c r="Q62" s="35" t="s">
        <v>93</v>
      </c>
      <c r="R62" s="35" t="s">
        <v>380</v>
      </c>
      <c r="S62" s="35" t="s">
        <v>379</v>
      </c>
      <c r="T62">
        <v>25000</v>
      </c>
    </row>
    <row r="63" spans="1:20" x14ac:dyDescent="0.25">
      <c r="A63" s="35" t="s">
        <v>381</v>
      </c>
      <c r="B63" s="35" t="s">
        <v>78</v>
      </c>
      <c r="C63" s="35" t="s">
        <v>79</v>
      </c>
      <c r="D63" s="35" t="s">
        <v>372</v>
      </c>
      <c r="E63" s="35" t="s">
        <v>373</v>
      </c>
      <c r="F63" s="35" t="s">
        <v>82</v>
      </c>
      <c r="G63" s="35" t="s">
        <v>382</v>
      </c>
      <c r="H63" s="35" t="s">
        <v>383</v>
      </c>
      <c r="I63" s="35" t="s">
        <v>133</v>
      </c>
      <c r="J63" s="35" t="s">
        <v>86</v>
      </c>
      <c r="K63" s="35" t="s">
        <v>87</v>
      </c>
      <c r="L63" s="35" t="s">
        <v>384</v>
      </c>
      <c r="M63" s="35" t="s">
        <v>385</v>
      </c>
      <c r="N63" s="35" t="s">
        <v>386</v>
      </c>
      <c r="O63" s="35" t="s">
        <v>387</v>
      </c>
      <c r="P63" s="35" t="s">
        <v>233</v>
      </c>
      <c r="Q63" s="35" t="s">
        <v>93</v>
      </c>
      <c r="R63" s="35" t="s">
        <v>293</v>
      </c>
      <c r="S63" s="35" t="s">
        <v>387</v>
      </c>
      <c r="T63">
        <v>12000</v>
      </c>
    </row>
    <row r="64" spans="1:20" x14ac:dyDescent="0.25">
      <c r="A64" s="35" t="s">
        <v>388</v>
      </c>
      <c r="B64" s="35" t="s">
        <v>78</v>
      </c>
      <c r="C64" s="35" t="s">
        <v>79</v>
      </c>
      <c r="D64" s="35" t="s">
        <v>372</v>
      </c>
      <c r="E64" s="35" t="s">
        <v>373</v>
      </c>
      <c r="F64" s="35" t="s">
        <v>82</v>
      </c>
      <c r="G64" s="35" t="s">
        <v>389</v>
      </c>
      <c r="H64" s="35" t="s">
        <v>390</v>
      </c>
      <c r="I64" s="35" t="s">
        <v>391</v>
      </c>
      <c r="J64" s="35" t="s">
        <v>86</v>
      </c>
      <c r="K64" s="35" t="s">
        <v>87</v>
      </c>
      <c r="L64" s="35" t="s">
        <v>392</v>
      </c>
      <c r="M64" s="35" t="s">
        <v>393</v>
      </c>
      <c r="N64" s="35" t="s">
        <v>394</v>
      </c>
      <c r="O64" s="35" t="s">
        <v>395</v>
      </c>
      <c r="P64" s="35" t="s">
        <v>233</v>
      </c>
      <c r="Q64" s="35" t="s">
        <v>93</v>
      </c>
      <c r="R64" s="35" t="s">
        <v>396</v>
      </c>
      <c r="S64" s="35" t="s">
        <v>395</v>
      </c>
      <c r="T64">
        <v>10000</v>
      </c>
    </row>
    <row r="65" spans="1:20" x14ac:dyDescent="0.25">
      <c r="A65" s="35" t="s">
        <v>397</v>
      </c>
      <c r="B65" s="35" t="s">
        <v>78</v>
      </c>
      <c r="C65" s="35" t="s">
        <v>79</v>
      </c>
      <c r="D65" s="35" t="s">
        <v>372</v>
      </c>
      <c r="E65" s="35" t="s">
        <v>373</v>
      </c>
      <c r="F65" s="35" t="s">
        <v>82</v>
      </c>
      <c r="G65" s="35" t="s">
        <v>398</v>
      </c>
      <c r="H65" s="35" t="s">
        <v>399</v>
      </c>
      <c r="I65" s="35" t="s">
        <v>391</v>
      </c>
      <c r="J65" s="35" t="s">
        <v>86</v>
      </c>
      <c r="K65" s="35" t="s">
        <v>87</v>
      </c>
      <c r="L65" s="35" t="s">
        <v>400</v>
      </c>
      <c r="M65" s="35" t="s">
        <v>401</v>
      </c>
      <c r="N65" s="35" t="s">
        <v>402</v>
      </c>
      <c r="O65" s="35" t="s">
        <v>403</v>
      </c>
      <c r="P65" s="35" t="s">
        <v>233</v>
      </c>
      <c r="Q65" s="35" t="s">
        <v>93</v>
      </c>
      <c r="R65" s="35" t="s">
        <v>404</v>
      </c>
      <c r="S65" s="35" t="s">
        <v>403</v>
      </c>
      <c r="T65">
        <v>615</v>
      </c>
    </row>
    <row r="66" spans="1:20" x14ac:dyDescent="0.25">
      <c r="A66" s="35" t="s">
        <v>405</v>
      </c>
      <c r="B66" s="35" t="s">
        <v>78</v>
      </c>
      <c r="C66" s="35" t="s">
        <v>79</v>
      </c>
      <c r="D66" s="35" t="s">
        <v>372</v>
      </c>
      <c r="E66" s="35" t="s">
        <v>373</v>
      </c>
      <c r="F66" s="35" t="s">
        <v>82</v>
      </c>
      <c r="G66" s="35" t="s">
        <v>406</v>
      </c>
      <c r="H66" s="35" t="s">
        <v>407</v>
      </c>
      <c r="I66" s="35" t="s">
        <v>408</v>
      </c>
      <c r="J66" s="35" t="s">
        <v>86</v>
      </c>
      <c r="K66" s="35" t="s">
        <v>87</v>
      </c>
      <c r="L66" s="35" t="s">
        <v>409</v>
      </c>
      <c r="M66" s="35" t="s">
        <v>410</v>
      </c>
      <c r="N66" s="35" t="s">
        <v>411</v>
      </c>
      <c r="O66" s="35" t="s">
        <v>412</v>
      </c>
      <c r="P66" s="35" t="s">
        <v>233</v>
      </c>
      <c r="Q66" s="35" t="s">
        <v>93</v>
      </c>
      <c r="R66" s="35" t="s">
        <v>209</v>
      </c>
      <c r="S66" s="35" t="s">
        <v>412</v>
      </c>
      <c r="T66">
        <v>750</v>
      </c>
    </row>
    <row r="67" spans="1:20" x14ac:dyDescent="0.25">
      <c r="A67" s="35" t="s">
        <v>413</v>
      </c>
      <c r="B67" s="35" t="s">
        <v>78</v>
      </c>
      <c r="C67" s="35" t="s">
        <v>79</v>
      </c>
      <c r="D67" s="35" t="s">
        <v>112</v>
      </c>
      <c r="E67" s="35" t="s">
        <v>113</v>
      </c>
      <c r="F67" s="35" t="s">
        <v>82</v>
      </c>
      <c r="G67" s="35" t="s">
        <v>414</v>
      </c>
      <c r="H67" s="35" t="s">
        <v>93</v>
      </c>
      <c r="I67" s="35" t="s">
        <v>126</v>
      </c>
      <c r="J67" s="35" t="s">
        <v>86</v>
      </c>
      <c r="K67" s="35" t="s">
        <v>87</v>
      </c>
      <c r="L67" s="35" t="s">
        <v>415</v>
      </c>
      <c r="M67" s="35" t="s">
        <v>344</v>
      </c>
      <c r="N67" s="35" t="s">
        <v>345</v>
      </c>
      <c r="O67" s="35" t="s">
        <v>416</v>
      </c>
      <c r="P67" s="35" t="s">
        <v>233</v>
      </c>
      <c r="Q67" s="35" t="s">
        <v>93</v>
      </c>
      <c r="R67" s="35" t="s">
        <v>196</v>
      </c>
      <c r="S67" s="35" t="s">
        <v>416</v>
      </c>
      <c r="T67">
        <v>10000</v>
      </c>
    </row>
    <row r="68" spans="1:20" x14ac:dyDescent="0.25">
      <c r="A68" s="35" t="s">
        <v>417</v>
      </c>
      <c r="B68" s="35" t="s">
        <v>78</v>
      </c>
      <c r="C68" s="35" t="s">
        <v>79</v>
      </c>
      <c r="D68" s="35" t="s">
        <v>112</v>
      </c>
      <c r="E68" s="35" t="s">
        <v>113</v>
      </c>
      <c r="F68" s="35" t="s">
        <v>82</v>
      </c>
      <c r="G68" s="35" t="s">
        <v>418</v>
      </c>
      <c r="H68" s="35" t="s">
        <v>356</v>
      </c>
      <c r="I68" s="35" t="s">
        <v>177</v>
      </c>
      <c r="J68" s="35" t="s">
        <v>86</v>
      </c>
      <c r="K68" s="35" t="s">
        <v>87</v>
      </c>
      <c r="L68" s="35" t="s">
        <v>419</v>
      </c>
      <c r="M68" s="35" t="s">
        <v>253</v>
      </c>
      <c r="N68" s="35" t="s">
        <v>254</v>
      </c>
      <c r="O68" s="35" t="s">
        <v>117</v>
      </c>
      <c r="P68" s="35" t="s">
        <v>233</v>
      </c>
      <c r="Q68" s="35" t="s">
        <v>93</v>
      </c>
      <c r="R68" s="35" t="s">
        <v>420</v>
      </c>
      <c r="S68" s="35" t="s">
        <v>117</v>
      </c>
      <c r="T68">
        <v>255064.32000000001</v>
      </c>
    </row>
    <row r="69" spans="1:20" x14ac:dyDescent="0.25">
      <c r="A69" s="35" t="s">
        <v>421</v>
      </c>
      <c r="B69" s="35" t="s">
        <v>78</v>
      </c>
      <c r="C69" s="35" t="s">
        <v>79</v>
      </c>
      <c r="D69" s="35" t="s">
        <v>112</v>
      </c>
      <c r="E69" s="35" t="s">
        <v>113</v>
      </c>
      <c r="F69" s="35" t="s">
        <v>82</v>
      </c>
      <c r="G69" s="35" t="s">
        <v>422</v>
      </c>
      <c r="H69" s="35" t="s">
        <v>423</v>
      </c>
      <c r="I69" s="35" t="s">
        <v>408</v>
      </c>
      <c r="J69" s="35" t="s">
        <v>86</v>
      </c>
      <c r="K69" s="35" t="s">
        <v>87</v>
      </c>
      <c r="L69" s="35" t="s">
        <v>424</v>
      </c>
      <c r="M69" s="35" t="s">
        <v>425</v>
      </c>
      <c r="N69" s="35" t="s">
        <v>426</v>
      </c>
      <c r="O69" s="35" t="s">
        <v>427</v>
      </c>
      <c r="P69" s="35" t="s">
        <v>233</v>
      </c>
      <c r="Q69" s="35" t="s">
        <v>93</v>
      </c>
      <c r="R69" s="35" t="s">
        <v>428</v>
      </c>
      <c r="S69" s="35" t="s">
        <v>427</v>
      </c>
      <c r="T69">
        <v>1700</v>
      </c>
    </row>
    <row r="70" spans="1:20" x14ac:dyDescent="0.25">
      <c r="A70" s="35" t="s">
        <v>429</v>
      </c>
      <c r="B70" s="35" t="s">
        <v>78</v>
      </c>
      <c r="C70" s="35" t="s">
        <v>79</v>
      </c>
      <c r="D70" s="35" t="s">
        <v>430</v>
      </c>
      <c r="E70" s="35" t="s">
        <v>431</v>
      </c>
      <c r="F70" s="35" t="s">
        <v>82</v>
      </c>
      <c r="G70" s="35" t="s">
        <v>418</v>
      </c>
      <c r="H70" s="35" t="s">
        <v>93</v>
      </c>
      <c r="I70" s="35" t="s">
        <v>177</v>
      </c>
      <c r="J70" s="35" t="s">
        <v>86</v>
      </c>
      <c r="K70" s="35" t="s">
        <v>87</v>
      </c>
      <c r="L70" s="35" t="s">
        <v>432</v>
      </c>
      <c r="M70" s="35" t="s">
        <v>230</v>
      </c>
      <c r="N70" s="35" t="s">
        <v>231</v>
      </c>
      <c r="O70" s="35" t="s">
        <v>433</v>
      </c>
      <c r="P70" s="35" t="s">
        <v>233</v>
      </c>
      <c r="Q70" s="35" t="s">
        <v>93</v>
      </c>
      <c r="R70" s="35" t="s">
        <v>434</v>
      </c>
      <c r="S70" s="35" t="s">
        <v>433</v>
      </c>
      <c r="T70">
        <v>39465.75</v>
      </c>
    </row>
    <row r="71" spans="1:20" x14ac:dyDescent="0.25">
      <c r="A71" s="35" t="s">
        <v>435</v>
      </c>
      <c r="B71" s="35" t="s">
        <v>78</v>
      </c>
      <c r="C71" s="35" t="s">
        <v>79</v>
      </c>
      <c r="D71" s="35" t="s">
        <v>430</v>
      </c>
      <c r="E71" s="35" t="s">
        <v>431</v>
      </c>
      <c r="F71" s="35" t="s">
        <v>82</v>
      </c>
      <c r="G71" s="35" t="s">
        <v>436</v>
      </c>
      <c r="H71" s="35" t="s">
        <v>437</v>
      </c>
      <c r="I71" s="35" t="s">
        <v>438</v>
      </c>
      <c r="J71" s="35" t="s">
        <v>86</v>
      </c>
      <c r="K71" s="35" t="s">
        <v>87</v>
      </c>
      <c r="L71" s="35" t="s">
        <v>439</v>
      </c>
      <c r="M71" s="35" t="s">
        <v>440</v>
      </c>
      <c r="N71" s="35" t="s">
        <v>441</v>
      </c>
      <c r="O71" s="35" t="s">
        <v>442</v>
      </c>
      <c r="P71" s="35" t="s">
        <v>233</v>
      </c>
      <c r="Q71" s="35" t="s">
        <v>93</v>
      </c>
      <c r="R71" s="35" t="s">
        <v>443</v>
      </c>
      <c r="S71" s="35" t="s">
        <v>442</v>
      </c>
      <c r="T71">
        <v>11083.27</v>
      </c>
    </row>
    <row r="72" spans="1:20" x14ac:dyDescent="0.25">
      <c r="A72" s="35" t="s">
        <v>444</v>
      </c>
      <c r="B72" s="35" t="s">
        <v>78</v>
      </c>
      <c r="C72" s="35" t="s">
        <v>79</v>
      </c>
      <c r="D72" s="35" t="s">
        <v>138</v>
      </c>
      <c r="E72" s="35" t="s">
        <v>139</v>
      </c>
      <c r="F72" s="35" t="s">
        <v>82</v>
      </c>
      <c r="G72" s="35" t="s">
        <v>445</v>
      </c>
      <c r="H72" s="35" t="s">
        <v>293</v>
      </c>
      <c r="I72" s="35" t="s">
        <v>142</v>
      </c>
      <c r="J72" s="35" t="s">
        <v>86</v>
      </c>
      <c r="K72" s="35" t="s">
        <v>87</v>
      </c>
      <c r="L72" s="35" t="s">
        <v>446</v>
      </c>
      <c r="M72" s="35" t="s">
        <v>447</v>
      </c>
      <c r="N72" s="35" t="s">
        <v>448</v>
      </c>
      <c r="O72" s="35" t="s">
        <v>449</v>
      </c>
      <c r="P72" s="35" t="s">
        <v>233</v>
      </c>
      <c r="Q72" s="35" t="s">
        <v>93</v>
      </c>
      <c r="R72" s="35" t="s">
        <v>293</v>
      </c>
      <c r="S72" s="35" t="s">
        <v>449</v>
      </c>
      <c r="T72">
        <v>500</v>
      </c>
    </row>
    <row r="73" spans="1:20" x14ac:dyDescent="0.25">
      <c r="A73" s="35" t="s">
        <v>450</v>
      </c>
      <c r="B73" s="35" t="s">
        <v>78</v>
      </c>
      <c r="C73" s="35" t="s">
        <v>79</v>
      </c>
      <c r="D73" s="35" t="s">
        <v>158</v>
      </c>
      <c r="E73" s="35" t="s">
        <v>159</v>
      </c>
      <c r="F73" s="35" t="s">
        <v>82</v>
      </c>
      <c r="G73" s="35" t="s">
        <v>451</v>
      </c>
      <c r="H73" s="35" t="s">
        <v>452</v>
      </c>
      <c r="I73" s="35" t="s">
        <v>132</v>
      </c>
      <c r="J73" s="35" t="s">
        <v>86</v>
      </c>
      <c r="K73" s="35" t="s">
        <v>87</v>
      </c>
      <c r="L73" s="35" t="s">
        <v>453</v>
      </c>
      <c r="M73" s="35" t="s">
        <v>454</v>
      </c>
      <c r="N73" s="35" t="s">
        <v>455</v>
      </c>
      <c r="O73" s="35" t="s">
        <v>456</v>
      </c>
      <c r="P73" s="35" t="s">
        <v>233</v>
      </c>
      <c r="Q73" s="35" t="s">
        <v>93</v>
      </c>
      <c r="R73" s="35" t="s">
        <v>457</v>
      </c>
      <c r="S73" s="35" t="s">
        <v>456</v>
      </c>
      <c r="T73">
        <v>3025</v>
      </c>
    </row>
    <row r="74" spans="1:20" x14ac:dyDescent="0.25">
      <c r="A74" s="35" t="s">
        <v>458</v>
      </c>
      <c r="B74" s="35" t="s">
        <v>78</v>
      </c>
      <c r="C74" s="35" t="s">
        <v>79</v>
      </c>
      <c r="D74" s="35" t="s">
        <v>158</v>
      </c>
      <c r="E74" s="35" t="s">
        <v>159</v>
      </c>
      <c r="F74" s="35" t="s">
        <v>82</v>
      </c>
      <c r="G74" s="35" t="s">
        <v>459</v>
      </c>
      <c r="H74" s="35" t="s">
        <v>460</v>
      </c>
      <c r="I74" s="35" t="s">
        <v>142</v>
      </c>
      <c r="J74" s="35" t="s">
        <v>86</v>
      </c>
      <c r="K74" s="35" t="s">
        <v>87</v>
      </c>
      <c r="L74" s="35" t="s">
        <v>461</v>
      </c>
      <c r="M74" s="35" t="s">
        <v>462</v>
      </c>
      <c r="N74" s="35" t="s">
        <v>463</v>
      </c>
      <c r="O74" s="35" t="s">
        <v>456</v>
      </c>
      <c r="P74" s="35" t="s">
        <v>233</v>
      </c>
      <c r="Q74" s="35" t="s">
        <v>93</v>
      </c>
      <c r="R74" s="35" t="s">
        <v>464</v>
      </c>
      <c r="S74" s="35" t="s">
        <v>456</v>
      </c>
      <c r="T74">
        <v>107</v>
      </c>
    </row>
    <row r="75" spans="1:20" x14ac:dyDescent="0.25">
      <c r="A75" s="35" t="s">
        <v>465</v>
      </c>
      <c r="B75" s="35" t="s">
        <v>78</v>
      </c>
      <c r="C75" s="35" t="s">
        <v>79</v>
      </c>
      <c r="D75" s="35" t="s">
        <v>158</v>
      </c>
      <c r="E75" s="35" t="s">
        <v>159</v>
      </c>
      <c r="F75" s="35" t="s">
        <v>82</v>
      </c>
      <c r="G75" s="35" t="s">
        <v>466</v>
      </c>
      <c r="H75" s="35" t="s">
        <v>93</v>
      </c>
      <c r="I75" s="35" t="s">
        <v>150</v>
      </c>
      <c r="J75" s="35" t="s">
        <v>86</v>
      </c>
      <c r="K75" s="35" t="s">
        <v>87</v>
      </c>
      <c r="L75" s="35" t="s">
        <v>467</v>
      </c>
      <c r="M75" s="35" t="s">
        <v>468</v>
      </c>
      <c r="N75" s="35" t="s">
        <v>469</v>
      </c>
      <c r="O75" s="35" t="s">
        <v>456</v>
      </c>
      <c r="P75" s="35" t="s">
        <v>233</v>
      </c>
      <c r="Q75" s="35" t="s">
        <v>93</v>
      </c>
      <c r="R75" s="35" t="s">
        <v>208</v>
      </c>
      <c r="S75" s="35" t="s">
        <v>456</v>
      </c>
      <c r="T75">
        <v>26460</v>
      </c>
    </row>
    <row r="76" spans="1:20" x14ac:dyDescent="0.25">
      <c r="A76" s="35" t="s">
        <v>470</v>
      </c>
      <c r="B76" s="35" t="s">
        <v>78</v>
      </c>
      <c r="C76" s="35" t="s">
        <v>79</v>
      </c>
      <c r="D76" s="35" t="s">
        <v>158</v>
      </c>
      <c r="E76" s="35" t="s">
        <v>159</v>
      </c>
      <c r="F76" s="35" t="s">
        <v>82</v>
      </c>
      <c r="G76" s="35" t="s">
        <v>451</v>
      </c>
      <c r="H76" s="35" t="s">
        <v>471</v>
      </c>
      <c r="I76" s="35" t="s">
        <v>177</v>
      </c>
      <c r="J76" s="35" t="s">
        <v>86</v>
      </c>
      <c r="K76" s="35" t="s">
        <v>87</v>
      </c>
      <c r="L76" s="35" t="s">
        <v>472</v>
      </c>
      <c r="M76" s="35" t="s">
        <v>253</v>
      </c>
      <c r="N76" s="35" t="s">
        <v>254</v>
      </c>
      <c r="O76" s="35" t="s">
        <v>167</v>
      </c>
      <c r="P76" s="35" t="s">
        <v>233</v>
      </c>
      <c r="Q76" s="35" t="s">
        <v>93</v>
      </c>
      <c r="R76" s="35" t="s">
        <v>473</v>
      </c>
      <c r="S76" s="35" t="s">
        <v>167</v>
      </c>
      <c r="T76">
        <v>255064.34</v>
      </c>
    </row>
    <row r="77" spans="1:20" x14ac:dyDescent="0.25">
      <c r="A77" s="35" t="s">
        <v>474</v>
      </c>
      <c r="B77" s="35" t="s">
        <v>78</v>
      </c>
      <c r="C77" s="35" t="s">
        <v>79</v>
      </c>
      <c r="D77" s="35" t="s">
        <v>158</v>
      </c>
      <c r="E77" s="35" t="s">
        <v>159</v>
      </c>
      <c r="F77" s="35" t="s">
        <v>82</v>
      </c>
      <c r="G77" s="35" t="s">
        <v>475</v>
      </c>
      <c r="H77" s="35" t="s">
        <v>476</v>
      </c>
      <c r="I77" s="35" t="s">
        <v>477</v>
      </c>
      <c r="J77" s="35" t="s">
        <v>86</v>
      </c>
      <c r="K77" s="35" t="s">
        <v>87</v>
      </c>
      <c r="L77" s="35" t="s">
        <v>478</v>
      </c>
      <c r="M77" s="35" t="s">
        <v>479</v>
      </c>
      <c r="N77" s="35" t="s">
        <v>480</v>
      </c>
      <c r="O77" s="35" t="s">
        <v>481</v>
      </c>
      <c r="P77" s="35" t="s">
        <v>233</v>
      </c>
      <c r="Q77" s="35" t="s">
        <v>93</v>
      </c>
      <c r="R77" s="35" t="s">
        <v>482</v>
      </c>
      <c r="S77" s="35" t="s">
        <v>481</v>
      </c>
      <c r="T77">
        <v>1200</v>
      </c>
    </row>
    <row r="78" spans="1:20" x14ac:dyDescent="0.25">
      <c r="A78" s="35" t="s">
        <v>483</v>
      </c>
      <c r="B78" s="35" t="s">
        <v>78</v>
      </c>
      <c r="C78" s="35" t="s">
        <v>79</v>
      </c>
      <c r="D78" s="35" t="s">
        <v>158</v>
      </c>
      <c r="E78" s="35" t="s">
        <v>159</v>
      </c>
      <c r="F78" s="35" t="s">
        <v>82</v>
      </c>
      <c r="G78" s="35" t="s">
        <v>484</v>
      </c>
      <c r="H78" s="35" t="s">
        <v>485</v>
      </c>
      <c r="I78" s="35" t="s">
        <v>132</v>
      </c>
      <c r="J78" s="35" t="s">
        <v>86</v>
      </c>
      <c r="K78" s="35" t="s">
        <v>87</v>
      </c>
      <c r="L78" s="35" t="s">
        <v>486</v>
      </c>
      <c r="M78" s="35" t="s">
        <v>487</v>
      </c>
      <c r="N78" s="35" t="s">
        <v>488</v>
      </c>
      <c r="O78" s="35" t="s">
        <v>489</v>
      </c>
      <c r="P78" s="35" t="s">
        <v>233</v>
      </c>
      <c r="Q78" s="35" t="s">
        <v>93</v>
      </c>
      <c r="R78" s="35" t="s">
        <v>490</v>
      </c>
      <c r="S78" s="35" t="s">
        <v>489</v>
      </c>
      <c r="T78">
        <v>550</v>
      </c>
    </row>
    <row r="79" spans="1:20" x14ac:dyDescent="0.25">
      <c r="A79" s="35" t="s">
        <v>491</v>
      </c>
      <c r="B79" s="35" t="s">
        <v>78</v>
      </c>
      <c r="C79" s="35" t="s">
        <v>79</v>
      </c>
      <c r="D79" s="35" t="s">
        <v>183</v>
      </c>
      <c r="E79" s="35" t="s">
        <v>184</v>
      </c>
      <c r="F79" s="35" t="s">
        <v>82</v>
      </c>
      <c r="G79" s="35" t="s">
        <v>492</v>
      </c>
      <c r="H79" s="35" t="s">
        <v>493</v>
      </c>
      <c r="I79" s="35" t="s">
        <v>132</v>
      </c>
      <c r="J79" s="35" t="s">
        <v>86</v>
      </c>
      <c r="K79" s="35" t="s">
        <v>87</v>
      </c>
      <c r="L79" s="35" t="s">
        <v>494</v>
      </c>
      <c r="M79" s="35" t="s">
        <v>495</v>
      </c>
      <c r="N79" s="35" t="s">
        <v>496</v>
      </c>
      <c r="O79" s="35" t="s">
        <v>497</v>
      </c>
      <c r="P79" s="35" t="s">
        <v>233</v>
      </c>
      <c r="Q79" s="35" t="s">
        <v>93</v>
      </c>
      <c r="R79" s="35" t="s">
        <v>498</v>
      </c>
      <c r="S79" s="35" t="s">
        <v>497</v>
      </c>
      <c r="T79">
        <v>1500</v>
      </c>
    </row>
    <row r="80" spans="1:20" x14ac:dyDescent="0.25">
      <c r="A80" s="35" t="s">
        <v>499</v>
      </c>
      <c r="B80" s="35" t="s">
        <v>78</v>
      </c>
      <c r="C80" s="35" t="s">
        <v>79</v>
      </c>
      <c r="D80" s="35" t="s">
        <v>183</v>
      </c>
      <c r="E80" s="35" t="s">
        <v>184</v>
      </c>
      <c r="F80" s="35" t="s">
        <v>82</v>
      </c>
      <c r="G80" s="35" t="s">
        <v>500</v>
      </c>
      <c r="H80" s="35" t="s">
        <v>501</v>
      </c>
      <c r="I80" s="35" t="s">
        <v>126</v>
      </c>
      <c r="J80" s="35" t="s">
        <v>86</v>
      </c>
      <c r="K80" s="35" t="s">
        <v>87</v>
      </c>
      <c r="L80" s="35" t="s">
        <v>502</v>
      </c>
      <c r="M80" s="35" t="s">
        <v>503</v>
      </c>
      <c r="N80" s="35" t="s">
        <v>504</v>
      </c>
      <c r="O80" s="35" t="s">
        <v>505</v>
      </c>
      <c r="P80" s="35" t="s">
        <v>233</v>
      </c>
      <c r="Q80" s="35" t="s">
        <v>93</v>
      </c>
      <c r="R80" s="35" t="s">
        <v>293</v>
      </c>
      <c r="S80" s="35" t="s">
        <v>505</v>
      </c>
      <c r="T80">
        <v>35000</v>
      </c>
    </row>
    <row r="81" spans="1:20" x14ac:dyDescent="0.25">
      <c r="A81" s="35" t="s">
        <v>506</v>
      </c>
      <c r="B81" s="35" t="s">
        <v>78</v>
      </c>
      <c r="C81" s="35" t="s">
        <v>79</v>
      </c>
      <c r="D81" s="35" t="s">
        <v>507</v>
      </c>
      <c r="E81" s="35" t="s">
        <v>508</v>
      </c>
      <c r="F81" s="35" t="s">
        <v>82</v>
      </c>
      <c r="G81" s="35" t="s">
        <v>500</v>
      </c>
      <c r="H81" s="35" t="s">
        <v>509</v>
      </c>
      <c r="I81" s="35" t="s">
        <v>126</v>
      </c>
      <c r="J81" s="35" t="s">
        <v>86</v>
      </c>
      <c r="K81" s="35" t="s">
        <v>87</v>
      </c>
      <c r="L81" s="35" t="s">
        <v>510</v>
      </c>
      <c r="M81" s="35" t="s">
        <v>511</v>
      </c>
      <c r="N81" s="35" t="s">
        <v>512</v>
      </c>
      <c r="O81" s="35" t="s">
        <v>513</v>
      </c>
      <c r="P81" s="35" t="s">
        <v>233</v>
      </c>
      <c r="Q81" s="35" t="s">
        <v>93</v>
      </c>
      <c r="R81" s="35" t="s">
        <v>210</v>
      </c>
      <c r="S81" s="35" t="s">
        <v>513</v>
      </c>
      <c r="T81">
        <v>1750</v>
      </c>
    </row>
    <row r="82" spans="1:20" x14ac:dyDescent="0.25">
      <c r="A82" s="35" t="s">
        <v>514</v>
      </c>
      <c r="B82" s="35" t="s">
        <v>78</v>
      </c>
      <c r="C82" s="35" t="s">
        <v>79</v>
      </c>
      <c r="D82" s="35" t="s">
        <v>507</v>
      </c>
      <c r="E82" s="35" t="s">
        <v>508</v>
      </c>
      <c r="F82" s="35" t="s">
        <v>82</v>
      </c>
      <c r="G82" s="35" t="s">
        <v>515</v>
      </c>
      <c r="H82" s="35" t="s">
        <v>516</v>
      </c>
      <c r="I82" s="35" t="s">
        <v>517</v>
      </c>
      <c r="J82" s="35" t="s">
        <v>86</v>
      </c>
      <c r="K82" s="35" t="s">
        <v>87</v>
      </c>
      <c r="L82" s="35" t="s">
        <v>518</v>
      </c>
      <c r="M82" s="35" t="s">
        <v>519</v>
      </c>
      <c r="N82" s="35" t="s">
        <v>520</v>
      </c>
      <c r="O82" s="35" t="s">
        <v>521</v>
      </c>
      <c r="P82" s="35" t="s">
        <v>233</v>
      </c>
      <c r="Q82" s="35" t="s">
        <v>93</v>
      </c>
      <c r="R82" s="35" t="s">
        <v>522</v>
      </c>
      <c r="S82" s="35" t="s">
        <v>521</v>
      </c>
      <c r="T82">
        <v>46800</v>
      </c>
    </row>
    <row r="83" spans="1:20" x14ac:dyDescent="0.25">
      <c r="A83" s="35" t="s">
        <v>523</v>
      </c>
      <c r="B83" s="35" t="s">
        <v>78</v>
      </c>
      <c r="C83" s="35" t="s">
        <v>79</v>
      </c>
      <c r="D83" s="35" t="s">
        <v>507</v>
      </c>
      <c r="E83" s="35" t="s">
        <v>508</v>
      </c>
      <c r="F83" s="35" t="s">
        <v>82</v>
      </c>
      <c r="G83" s="35" t="s">
        <v>524</v>
      </c>
      <c r="H83" s="35" t="s">
        <v>525</v>
      </c>
      <c r="I83" s="35" t="s">
        <v>132</v>
      </c>
      <c r="J83" s="35" t="s">
        <v>86</v>
      </c>
      <c r="K83" s="35" t="s">
        <v>87</v>
      </c>
      <c r="L83" s="35" t="s">
        <v>526</v>
      </c>
      <c r="M83" s="35" t="s">
        <v>385</v>
      </c>
      <c r="N83" s="35" t="s">
        <v>386</v>
      </c>
      <c r="O83" s="35" t="s">
        <v>527</v>
      </c>
      <c r="P83" s="35" t="s">
        <v>233</v>
      </c>
      <c r="Q83" s="35" t="s">
        <v>93</v>
      </c>
      <c r="R83" s="35" t="s">
        <v>528</v>
      </c>
      <c r="S83" s="35" t="s">
        <v>527</v>
      </c>
      <c r="T83">
        <v>6000</v>
      </c>
    </row>
    <row r="84" spans="1:20" x14ac:dyDescent="0.25">
      <c r="A84" s="35" t="s">
        <v>529</v>
      </c>
      <c r="B84" s="35" t="s">
        <v>78</v>
      </c>
      <c r="C84" s="35" t="s">
        <v>79</v>
      </c>
      <c r="D84" s="35" t="s">
        <v>189</v>
      </c>
      <c r="E84" s="35" t="s">
        <v>190</v>
      </c>
      <c r="F84" s="35" t="s">
        <v>82</v>
      </c>
      <c r="G84" s="35" t="s">
        <v>530</v>
      </c>
      <c r="H84" s="35" t="s">
        <v>210</v>
      </c>
      <c r="I84" s="35" t="s">
        <v>126</v>
      </c>
      <c r="J84" s="35" t="s">
        <v>86</v>
      </c>
      <c r="K84" s="35" t="s">
        <v>87</v>
      </c>
      <c r="L84" s="35" t="s">
        <v>531</v>
      </c>
      <c r="M84" s="35" t="s">
        <v>532</v>
      </c>
      <c r="N84" s="35" t="s">
        <v>533</v>
      </c>
      <c r="O84" s="35" t="s">
        <v>534</v>
      </c>
      <c r="P84" s="35" t="s">
        <v>233</v>
      </c>
      <c r="Q84" s="35" t="s">
        <v>93</v>
      </c>
      <c r="R84" s="35" t="s">
        <v>210</v>
      </c>
      <c r="S84" s="35" t="s">
        <v>534</v>
      </c>
      <c r="T84">
        <v>10000</v>
      </c>
    </row>
    <row r="85" spans="1:20" x14ac:dyDescent="0.25">
      <c r="A85" s="35" t="s">
        <v>535</v>
      </c>
      <c r="B85" s="35" t="s">
        <v>78</v>
      </c>
      <c r="C85" s="35" t="s">
        <v>79</v>
      </c>
      <c r="D85" s="35" t="s">
        <v>80</v>
      </c>
      <c r="E85" s="35" t="s">
        <v>81</v>
      </c>
      <c r="F85" s="35" t="s">
        <v>536</v>
      </c>
      <c r="G85" s="35" t="s">
        <v>537</v>
      </c>
      <c r="H85" s="35" t="s">
        <v>538</v>
      </c>
      <c r="I85" s="35" t="s">
        <v>539</v>
      </c>
      <c r="J85" s="35" t="s">
        <v>86</v>
      </c>
      <c r="K85" s="35" t="s">
        <v>87</v>
      </c>
      <c r="L85" s="35" t="s">
        <v>540</v>
      </c>
      <c r="M85" s="35" t="s">
        <v>541</v>
      </c>
      <c r="N85" s="35" t="s">
        <v>542</v>
      </c>
      <c r="O85" s="35" t="s">
        <v>543</v>
      </c>
      <c r="P85" s="35" t="s">
        <v>544</v>
      </c>
      <c r="Q85" s="35" t="s">
        <v>93</v>
      </c>
      <c r="R85" s="35" t="s">
        <v>93</v>
      </c>
      <c r="S85" s="35" t="s">
        <v>543</v>
      </c>
      <c r="T85">
        <v>7500</v>
      </c>
    </row>
    <row r="86" spans="1:20" x14ac:dyDescent="0.25">
      <c r="A86" s="35" t="s">
        <v>545</v>
      </c>
      <c r="B86" s="35" t="s">
        <v>78</v>
      </c>
      <c r="C86" s="35" t="s">
        <v>79</v>
      </c>
      <c r="D86" s="35" t="s">
        <v>95</v>
      </c>
      <c r="E86" s="35" t="s">
        <v>96</v>
      </c>
      <c r="F86" s="35" t="s">
        <v>536</v>
      </c>
      <c r="G86" s="35" t="s">
        <v>546</v>
      </c>
      <c r="H86" s="35" t="s">
        <v>547</v>
      </c>
      <c r="I86" s="35" t="s">
        <v>548</v>
      </c>
      <c r="J86" s="35" t="s">
        <v>86</v>
      </c>
      <c r="K86" s="35" t="s">
        <v>87</v>
      </c>
      <c r="L86" s="35" t="s">
        <v>549</v>
      </c>
      <c r="M86" s="35" t="s">
        <v>550</v>
      </c>
      <c r="N86" s="35" t="s">
        <v>551</v>
      </c>
      <c r="O86" s="35" t="s">
        <v>552</v>
      </c>
      <c r="P86" s="35" t="s">
        <v>544</v>
      </c>
      <c r="Q86" s="35" t="s">
        <v>93</v>
      </c>
      <c r="R86" s="35" t="s">
        <v>93</v>
      </c>
      <c r="S86" s="35" t="s">
        <v>552</v>
      </c>
      <c r="T86">
        <v>7400</v>
      </c>
    </row>
    <row r="87" spans="1:20" x14ac:dyDescent="0.25">
      <c r="A87" s="35" t="s">
        <v>553</v>
      </c>
      <c r="B87" s="35" t="s">
        <v>78</v>
      </c>
      <c r="C87" s="35" t="s">
        <v>79</v>
      </c>
      <c r="D87" s="35" t="s">
        <v>183</v>
      </c>
      <c r="E87" s="35" t="s">
        <v>184</v>
      </c>
      <c r="F87" s="35" t="s">
        <v>536</v>
      </c>
      <c r="G87" s="35" t="s">
        <v>451</v>
      </c>
      <c r="H87" s="35" t="s">
        <v>554</v>
      </c>
      <c r="I87" s="35" t="s">
        <v>177</v>
      </c>
      <c r="J87" s="35" t="s">
        <v>86</v>
      </c>
      <c r="K87" s="35" t="s">
        <v>87</v>
      </c>
      <c r="L87" s="35" t="s">
        <v>555</v>
      </c>
      <c r="M87" s="35" t="s">
        <v>230</v>
      </c>
      <c r="N87" s="35" t="s">
        <v>231</v>
      </c>
      <c r="O87" s="35" t="s">
        <v>556</v>
      </c>
      <c r="P87" s="35" t="s">
        <v>557</v>
      </c>
      <c r="Q87" s="35" t="s">
        <v>93</v>
      </c>
      <c r="R87" s="35" t="s">
        <v>558</v>
      </c>
      <c r="S87" s="35" t="s">
        <v>556</v>
      </c>
      <c r="T87">
        <v>33576.25</v>
      </c>
    </row>
    <row r="88" spans="1:20" x14ac:dyDescent="0.25">
      <c r="A88" s="35" t="s">
        <v>553</v>
      </c>
      <c r="B88" s="35" t="s">
        <v>78</v>
      </c>
      <c r="C88" s="35" t="s">
        <v>79</v>
      </c>
      <c r="D88" s="35" t="s">
        <v>183</v>
      </c>
      <c r="E88" s="35" t="s">
        <v>184</v>
      </c>
      <c r="F88" s="35" t="s">
        <v>536</v>
      </c>
      <c r="G88" s="35" t="s">
        <v>451</v>
      </c>
      <c r="H88" s="35" t="s">
        <v>559</v>
      </c>
      <c r="I88" s="35" t="s">
        <v>177</v>
      </c>
      <c r="J88" s="35" t="s">
        <v>86</v>
      </c>
      <c r="K88" s="35" t="s">
        <v>87</v>
      </c>
      <c r="L88" s="35" t="s">
        <v>555</v>
      </c>
      <c r="M88" s="35" t="s">
        <v>230</v>
      </c>
      <c r="N88" s="35" t="s">
        <v>231</v>
      </c>
      <c r="O88" s="35" t="s">
        <v>556</v>
      </c>
      <c r="P88" s="35" t="s">
        <v>557</v>
      </c>
      <c r="Q88" s="35" t="s">
        <v>93</v>
      </c>
      <c r="R88" s="35" t="s">
        <v>558</v>
      </c>
      <c r="S88" s="35" t="s">
        <v>556</v>
      </c>
      <c r="T88">
        <v>1825.5</v>
      </c>
    </row>
    <row r="89" spans="1:20" x14ac:dyDescent="0.25">
      <c r="A89" s="35" t="s">
        <v>553</v>
      </c>
      <c r="B89" s="35" t="s">
        <v>78</v>
      </c>
      <c r="C89" s="35" t="s">
        <v>79</v>
      </c>
      <c r="D89" s="35" t="s">
        <v>183</v>
      </c>
      <c r="E89" s="35" t="s">
        <v>184</v>
      </c>
      <c r="F89" s="35" t="s">
        <v>536</v>
      </c>
      <c r="G89" s="35" t="s">
        <v>451</v>
      </c>
      <c r="H89" s="35" t="s">
        <v>560</v>
      </c>
      <c r="I89" s="35" t="s">
        <v>177</v>
      </c>
      <c r="J89" s="35" t="s">
        <v>86</v>
      </c>
      <c r="K89" s="35" t="s">
        <v>87</v>
      </c>
      <c r="L89" s="35" t="s">
        <v>555</v>
      </c>
      <c r="M89" s="35" t="s">
        <v>230</v>
      </c>
      <c r="N89" s="35" t="s">
        <v>231</v>
      </c>
      <c r="O89" s="35" t="s">
        <v>556</v>
      </c>
      <c r="P89" s="35" t="s">
        <v>557</v>
      </c>
      <c r="Q89" s="35" t="s">
        <v>93</v>
      </c>
      <c r="R89" s="35" t="s">
        <v>558</v>
      </c>
      <c r="S89" s="35" t="s">
        <v>556</v>
      </c>
      <c r="T89">
        <v>4064</v>
      </c>
    </row>
    <row r="90" spans="1:20" x14ac:dyDescent="0.25">
      <c r="A90" s="35" t="s">
        <v>561</v>
      </c>
      <c r="B90" s="35" t="s">
        <v>78</v>
      </c>
      <c r="C90" s="35" t="s">
        <v>79</v>
      </c>
      <c r="D90" s="35" t="s">
        <v>95</v>
      </c>
      <c r="E90" s="35" t="s">
        <v>96</v>
      </c>
      <c r="F90" s="35" t="s">
        <v>82</v>
      </c>
      <c r="G90" s="35" t="s">
        <v>562</v>
      </c>
      <c r="H90" s="35" t="s">
        <v>93</v>
      </c>
      <c r="I90" s="35" t="s">
        <v>563</v>
      </c>
      <c r="J90" s="35" t="s">
        <v>86</v>
      </c>
      <c r="K90" s="35" t="s">
        <v>87</v>
      </c>
      <c r="L90" s="35" t="s">
        <v>564</v>
      </c>
      <c r="M90" s="35" t="s">
        <v>565</v>
      </c>
      <c r="N90" s="35" t="s">
        <v>566</v>
      </c>
      <c r="O90" s="35" t="s">
        <v>567</v>
      </c>
      <c r="P90" s="35" t="s">
        <v>568</v>
      </c>
      <c r="Q90" s="35" t="s">
        <v>93</v>
      </c>
      <c r="R90" s="35" t="s">
        <v>569</v>
      </c>
      <c r="S90" s="35" t="s">
        <v>567</v>
      </c>
      <c r="T90">
        <v>2500</v>
      </c>
    </row>
    <row r="91" spans="1:20" x14ac:dyDescent="0.25">
      <c r="A91" s="35" t="s">
        <v>570</v>
      </c>
      <c r="B91" s="35" t="s">
        <v>78</v>
      </c>
      <c r="C91" s="35" t="s">
        <v>79</v>
      </c>
      <c r="D91" s="35" t="s">
        <v>138</v>
      </c>
      <c r="E91" s="35" t="s">
        <v>139</v>
      </c>
      <c r="F91" s="35" t="s">
        <v>82</v>
      </c>
      <c r="G91" s="35" t="s">
        <v>571</v>
      </c>
      <c r="H91" s="35" t="s">
        <v>572</v>
      </c>
      <c r="I91" s="35" t="s">
        <v>142</v>
      </c>
      <c r="J91" s="35" t="s">
        <v>86</v>
      </c>
      <c r="K91" s="35" t="s">
        <v>87</v>
      </c>
      <c r="L91" s="35" t="s">
        <v>573</v>
      </c>
      <c r="M91" s="35" t="s">
        <v>574</v>
      </c>
      <c r="N91" s="35" t="s">
        <v>575</v>
      </c>
      <c r="O91" s="35" t="s">
        <v>576</v>
      </c>
      <c r="P91" s="35" t="s">
        <v>568</v>
      </c>
      <c r="Q91" s="35" t="s">
        <v>93</v>
      </c>
      <c r="R91" s="35" t="s">
        <v>209</v>
      </c>
      <c r="S91" s="35" t="s">
        <v>576</v>
      </c>
      <c r="T91">
        <v>325</v>
      </c>
    </row>
    <row r="94" spans="1:20" x14ac:dyDescent="0.25">
      <c r="B94" s="38" t="s">
        <v>577</v>
      </c>
      <c r="C94" t="s">
        <v>578</v>
      </c>
    </row>
    <row r="95" spans="1:20" x14ac:dyDescent="0.25">
      <c r="B95" s="39" t="s">
        <v>324</v>
      </c>
      <c r="C95" s="40">
        <v>4500</v>
      </c>
    </row>
    <row r="96" spans="1:20" x14ac:dyDescent="0.25">
      <c r="B96" s="39" t="s">
        <v>504</v>
      </c>
      <c r="C96" s="40">
        <v>35000</v>
      </c>
    </row>
    <row r="97" spans="2:3" x14ac:dyDescent="0.25">
      <c r="B97" s="39" t="s">
        <v>520</v>
      </c>
      <c r="C97" s="40">
        <v>46800</v>
      </c>
    </row>
    <row r="98" spans="2:3" x14ac:dyDescent="0.25">
      <c r="B98" s="39" t="s">
        <v>311</v>
      </c>
      <c r="C98" s="40">
        <v>2500</v>
      </c>
    </row>
    <row r="99" spans="2:3" x14ac:dyDescent="0.25">
      <c r="B99" s="39" t="s">
        <v>551</v>
      </c>
      <c r="C99" s="40">
        <v>7400</v>
      </c>
    </row>
    <row r="100" spans="2:3" x14ac:dyDescent="0.25">
      <c r="B100" s="39" t="s">
        <v>533</v>
      </c>
      <c r="C100" s="40">
        <v>10000</v>
      </c>
    </row>
    <row r="101" spans="2:3" x14ac:dyDescent="0.25">
      <c r="B101" s="39" t="s">
        <v>542</v>
      </c>
      <c r="C101" s="40">
        <v>7500</v>
      </c>
    </row>
    <row r="102" spans="2:3" x14ac:dyDescent="0.25">
      <c r="B102" s="39" t="s">
        <v>469</v>
      </c>
      <c r="C102" s="40">
        <v>26460</v>
      </c>
    </row>
    <row r="103" spans="2:3" x14ac:dyDescent="0.25">
      <c r="B103" s="39" t="s">
        <v>286</v>
      </c>
      <c r="C103" s="40">
        <v>115000</v>
      </c>
    </row>
    <row r="104" spans="2:3" x14ac:dyDescent="0.25">
      <c r="B104" s="39" t="s">
        <v>512</v>
      </c>
      <c r="C104" s="40">
        <v>1750</v>
      </c>
    </row>
    <row r="105" spans="2:3" x14ac:dyDescent="0.25">
      <c r="B105" s="39" t="s">
        <v>278</v>
      </c>
      <c r="C105" s="40">
        <v>5000</v>
      </c>
    </row>
    <row r="106" spans="2:3" x14ac:dyDescent="0.25">
      <c r="B106" s="39" t="s">
        <v>231</v>
      </c>
      <c r="C106" s="40">
        <v>160560</v>
      </c>
    </row>
    <row r="107" spans="2:3" x14ac:dyDescent="0.25">
      <c r="B107" s="39" t="s">
        <v>480</v>
      </c>
      <c r="C107" s="40">
        <v>1200</v>
      </c>
    </row>
    <row r="108" spans="2:3" x14ac:dyDescent="0.25">
      <c r="B108" s="39" t="s">
        <v>254</v>
      </c>
      <c r="C108" s="40">
        <v>1020257.2999999999</v>
      </c>
    </row>
    <row r="109" spans="2:3" x14ac:dyDescent="0.25">
      <c r="B109" s="39" t="s">
        <v>331</v>
      </c>
      <c r="C109" s="40">
        <v>5995</v>
      </c>
    </row>
    <row r="110" spans="2:3" x14ac:dyDescent="0.25">
      <c r="B110" s="39" t="s">
        <v>394</v>
      </c>
      <c r="C110" s="40">
        <v>10000</v>
      </c>
    </row>
    <row r="111" spans="2:3" x14ac:dyDescent="0.25">
      <c r="B111" s="39" t="s">
        <v>402</v>
      </c>
      <c r="C111" s="40">
        <v>615</v>
      </c>
    </row>
    <row r="112" spans="2:3" x14ac:dyDescent="0.25">
      <c r="B112" s="39" t="s">
        <v>426</v>
      </c>
      <c r="C112" s="40">
        <v>1700</v>
      </c>
    </row>
    <row r="113" spans="2:3" x14ac:dyDescent="0.25">
      <c r="B113" s="39" t="s">
        <v>291</v>
      </c>
      <c r="C113" s="40">
        <v>20000</v>
      </c>
    </row>
    <row r="114" spans="2:3" x14ac:dyDescent="0.25">
      <c r="B114" s="39" t="s">
        <v>463</v>
      </c>
      <c r="C114" s="40">
        <v>107</v>
      </c>
    </row>
    <row r="115" spans="2:3" x14ac:dyDescent="0.25">
      <c r="B115" s="39" t="s">
        <v>261</v>
      </c>
      <c r="C115" s="40">
        <v>15000</v>
      </c>
    </row>
    <row r="116" spans="2:3" x14ac:dyDescent="0.25">
      <c r="B116" s="39" t="s">
        <v>90</v>
      </c>
      <c r="C116" s="40">
        <v>831495.64</v>
      </c>
    </row>
    <row r="117" spans="2:3" x14ac:dyDescent="0.25">
      <c r="B117" s="39" t="s">
        <v>270</v>
      </c>
      <c r="C117" s="40">
        <v>65622</v>
      </c>
    </row>
    <row r="118" spans="2:3" x14ac:dyDescent="0.25">
      <c r="B118" s="39" t="s">
        <v>575</v>
      </c>
      <c r="C118" s="40">
        <v>325</v>
      </c>
    </row>
    <row r="119" spans="2:3" x14ac:dyDescent="0.25">
      <c r="B119" s="41" t="s">
        <v>106</v>
      </c>
      <c r="C119" s="42">
        <v>729777.17000000027</v>
      </c>
    </row>
    <row r="120" spans="2:3" x14ac:dyDescent="0.25">
      <c r="B120" s="39" t="s">
        <v>448</v>
      </c>
      <c r="C120" s="40">
        <v>500</v>
      </c>
    </row>
    <row r="121" spans="2:3" x14ac:dyDescent="0.25">
      <c r="B121" s="39" t="s">
        <v>304</v>
      </c>
      <c r="C121" s="40">
        <v>15000</v>
      </c>
    </row>
    <row r="122" spans="2:3" x14ac:dyDescent="0.25">
      <c r="B122" s="39" t="s">
        <v>345</v>
      </c>
      <c r="C122" s="40">
        <v>20000</v>
      </c>
    </row>
    <row r="123" spans="2:3" x14ac:dyDescent="0.25">
      <c r="B123" s="39" t="s">
        <v>441</v>
      </c>
      <c r="C123" s="40">
        <v>11083.27</v>
      </c>
    </row>
    <row r="124" spans="2:3" x14ac:dyDescent="0.25">
      <c r="B124" s="39" t="s">
        <v>338</v>
      </c>
      <c r="C124" s="40">
        <v>5000</v>
      </c>
    </row>
    <row r="125" spans="2:3" x14ac:dyDescent="0.25">
      <c r="B125" s="39" t="s">
        <v>411</v>
      </c>
      <c r="C125" s="40">
        <v>750</v>
      </c>
    </row>
    <row r="126" spans="2:3" x14ac:dyDescent="0.25">
      <c r="B126" s="39" t="s">
        <v>488</v>
      </c>
      <c r="C126" s="40">
        <v>550</v>
      </c>
    </row>
    <row r="127" spans="2:3" x14ac:dyDescent="0.25">
      <c r="B127" s="39" t="s">
        <v>135</v>
      </c>
      <c r="C127" s="40">
        <v>8000</v>
      </c>
    </row>
    <row r="128" spans="2:3" x14ac:dyDescent="0.25">
      <c r="B128" s="39" t="s">
        <v>378</v>
      </c>
      <c r="C128" s="40">
        <v>25000</v>
      </c>
    </row>
    <row r="129" spans="2:3" x14ac:dyDescent="0.25">
      <c r="B129" s="39" t="s">
        <v>566</v>
      </c>
      <c r="C129" s="40">
        <v>2500</v>
      </c>
    </row>
    <row r="130" spans="2:3" x14ac:dyDescent="0.25">
      <c r="B130" s="39" t="s">
        <v>386</v>
      </c>
      <c r="C130" s="40">
        <v>18000</v>
      </c>
    </row>
    <row r="131" spans="2:3" x14ac:dyDescent="0.25">
      <c r="B131" s="39" t="s">
        <v>136</v>
      </c>
      <c r="C131" s="40">
        <v>0</v>
      </c>
    </row>
    <row r="132" spans="2:3" x14ac:dyDescent="0.25">
      <c r="B132" s="39" t="s">
        <v>369</v>
      </c>
      <c r="C132" s="40">
        <v>15390.060000000001</v>
      </c>
    </row>
    <row r="133" spans="2:3" x14ac:dyDescent="0.25">
      <c r="B133" s="39" t="s">
        <v>496</v>
      </c>
      <c r="C133" s="40">
        <v>1500</v>
      </c>
    </row>
    <row r="134" spans="2:3" x14ac:dyDescent="0.25">
      <c r="B134" s="39" t="s">
        <v>455</v>
      </c>
      <c r="C134" s="40">
        <v>3025</v>
      </c>
    </row>
    <row r="135" spans="2:3" x14ac:dyDescent="0.25">
      <c r="B135" s="39" t="s">
        <v>579</v>
      </c>
      <c r="C135" s="40">
        <v>3250862.4400000004</v>
      </c>
    </row>
    <row r="136" spans="2:3" x14ac:dyDescent="0.25">
      <c r="C136" s="40"/>
    </row>
    <row r="138" spans="2:3" x14ac:dyDescent="0.25">
      <c r="B138" s="39" t="s">
        <v>580</v>
      </c>
    </row>
  </sheetData>
  <pageMargins left="0.7" right="0.7" top="0.75" bottom="0.75" header="0.3" footer="0.3"/>
  <customProperties>
    <customPr name="_pios_id" r:id="rId2"/>
    <customPr name="EpmWorksheetKeyString_GUID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D45C5-8419-4438-9558-9634AAD5998D}">
  <dimension ref="A2:I117"/>
  <sheetViews>
    <sheetView topLeftCell="A10" workbookViewId="0">
      <selection activeCell="D3" sqref="D3:D42"/>
    </sheetView>
  </sheetViews>
  <sheetFormatPr defaultRowHeight="13.2" x14ac:dyDescent="0.25"/>
  <cols>
    <col min="2" max="2" width="48.109375" bestFit="1" customWidth="1"/>
    <col min="3" max="3" width="22" bestFit="1" customWidth="1"/>
    <col min="4" max="4" width="12.88671875" bestFit="1" customWidth="1"/>
    <col min="5" max="5" width="4.109375" customWidth="1"/>
    <col min="6" max="6" width="12.88671875" bestFit="1" customWidth="1"/>
    <col min="7" max="7" width="21.6640625" bestFit="1" customWidth="1"/>
    <col min="8" max="8" width="10.33203125" bestFit="1" customWidth="1"/>
  </cols>
  <sheetData>
    <row r="2" spans="1:7" x14ac:dyDescent="0.25">
      <c r="A2" s="27" t="s">
        <v>581</v>
      </c>
      <c r="D2" s="188" t="s">
        <v>581</v>
      </c>
      <c r="F2" s="188" t="s">
        <v>582</v>
      </c>
    </row>
    <row r="3" spans="1:7" x14ac:dyDescent="0.25">
      <c r="B3" t="s">
        <v>583</v>
      </c>
      <c r="C3" t="s">
        <v>31</v>
      </c>
      <c r="D3" s="187">
        <v>4500</v>
      </c>
      <c r="F3" s="154">
        <f>D3</f>
        <v>4500</v>
      </c>
      <c r="G3" s="27"/>
    </row>
    <row r="4" spans="1:7" x14ac:dyDescent="0.25">
      <c r="B4" t="s">
        <v>584</v>
      </c>
      <c r="C4" t="s">
        <v>585</v>
      </c>
      <c r="D4" s="187">
        <v>1750</v>
      </c>
      <c r="F4" s="189">
        <f>D4*0</f>
        <v>0</v>
      </c>
      <c r="G4" s="27" t="s">
        <v>586</v>
      </c>
    </row>
    <row r="5" spans="1:7" x14ac:dyDescent="0.25">
      <c r="B5" t="s">
        <v>587</v>
      </c>
      <c r="C5" t="s">
        <v>588</v>
      </c>
      <c r="D5" s="187">
        <v>35000</v>
      </c>
      <c r="F5" s="189">
        <f>D5*0</f>
        <v>0</v>
      </c>
      <c r="G5" s="27" t="s">
        <v>586</v>
      </c>
    </row>
    <row r="6" spans="1:7" x14ac:dyDescent="0.25">
      <c r="B6" t="s">
        <v>27</v>
      </c>
      <c r="C6" t="s">
        <v>28</v>
      </c>
      <c r="D6" s="187">
        <v>46800</v>
      </c>
      <c r="F6" s="152">
        <f>D6</f>
        <v>46800</v>
      </c>
    </row>
    <row r="7" spans="1:7" x14ac:dyDescent="0.25">
      <c r="B7" t="s">
        <v>589</v>
      </c>
      <c r="C7" t="s">
        <v>33</v>
      </c>
      <c r="D7" s="187">
        <v>10000</v>
      </c>
      <c r="F7" s="154">
        <f>D7*0.95</f>
        <v>9500</v>
      </c>
      <c r="G7" s="27" t="s">
        <v>590</v>
      </c>
    </row>
    <row r="8" spans="1:7" x14ac:dyDescent="0.25">
      <c r="B8" t="s">
        <v>591</v>
      </c>
      <c r="C8" t="s">
        <v>28</v>
      </c>
      <c r="D8" s="187">
        <v>2500</v>
      </c>
      <c r="F8" s="154">
        <f t="shared" ref="F8:F9" si="0">D8</f>
        <v>2500</v>
      </c>
      <c r="G8" s="27"/>
    </row>
    <row r="9" spans="1:7" x14ac:dyDescent="0.25">
      <c r="B9" t="s">
        <v>592</v>
      </c>
      <c r="C9" t="s">
        <v>31</v>
      </c>
      <c r="D9" s="187">
        <v>7400</v>
      </c>
      <c r="F9" s="154">
        <f t="shared" si="0"/>
        <v>7400</v>
      </c>
      <c r="G9" s="27"/>
    </row>
    <row r="10" spans="1:7" x14ac:dyDescent="0.25">
      <c r="B10" t="s">
        <v>593</v>
      </c>
      <c r="C10" t="s">
        <v>585</v>
      </c>
      <c r="D10" s="187">
        <v>10000</v>
      </c>
      <c r="F10" s="189">
        <f>D10*0</f>
        <v>0</v>
      </c>
      <c r="G10" s="27" t="s">
        <v>586</v>
      </c>
    </row>
    <row r="11" spans="1:7" x14ac:dyDescent="0.25">
      <c r="B11" t="s">
        <v>594</v>
      </c>
      <c r="C11" t="s">
        <v>33</v>
      </c>
      <c r="D11" s="187">
        <v>10000</v>
      </c>
      <c r="F11" s="154">
        <f>D11*0.95</f>
        <v>9500</v>
      </c>
      <c r="G11" s="27" t="s">
        <v>590</v>
      </c>
    </row>
    <row r="12" spans="1:7" x14ac:dyDescent="0.25">
      <c r="B12" t="s">
        <v>595</v>
      </c>
      <c r="C12" t="s">
        <v>28</v>
      </c>
      <c r="D12" s="187">
        <v>745967</v>
      </c>
      <c r="F12" s="152">
        <f t="shared" ref="F12:F13" si="1">D12</f>
        <v>745967</v>
      </c>
    </row>
    <row r="13" spans="1:7" x14ac:dyDescent="0.25">
      <c r="B13" t="s">
        <v>30</v>
      </c>
      <c r="C13" t="s">
        <v>31</v>
      </c>
      <c r="D13" s="187">
        <v>12700.8</v>
      </c>
      <c r="F13" s="152">
        <f t="shared" si="1"/>
        <v>12700.8</v>
      </c>
    </row>
    <row r="14" spans="1:7" x14ac:dyDescent="0.25">
      <c r="B14" t="s">
        <v>596</v>
      </c>
      <c r="C14" t="s">
        <v>33</v>
      </c>
      <c r="D14" s="187">
        <v>100000</v>
      </c>
      <c r="F14" s="152">
        <f t="shared" ref="F14:F15" si="2">D14*0.95</f>
        <v>95000</v>
      </c>
      <c r="G14" s="27" t="s">
        <v>590</v>
      </c>
    </row>
    <row r="15" spans="1:7" x14ac:dyDescent="0.25">
      <c r="B15" t="s">
        <v>597</v>
      </c>
      <c r="C15" t="s">
        <v>33</v>
      </c>
      <c r="D15" s="187">
        <v>5000</v>
      </c>
      <c r="F15" s="154">
        <f t="shared" si="2"/>
        <v>4750</v>
      </c>
      <c r="G15" s="27" t="s">
        <v>590</v>
      </c>
    </row>
    <row r="16" spans="1:7" x14ac:dyDescent="0.25">
      <c r="B16" t="s">
        <v>34</v>
      </c>
      <c r="C16" t="s">
        <v>31</v>
      </c>
      <c r="D16" s="187">
        <v>160560</v>
      </c>
      <c r="F16" s="152">
        <f t="shared" ref="F16:F18" si="3">D16</f>
        <v>160560</v>
      </c>
    </row>
    <row r="17" spans="2:7" x14ac:dyDescent="0.25">
      <c r="B17" t="s">
        <v>598</v>
      </c>
      <c r="C17" t="s">
        <v>31</v>
      </c>
      <c r="D17" s="187">
        <v>1200</v>
      </c>
      <c r="F17" s="154">
        <f t="shared" si="3"/>
        <v>1200</v>
      </c>
      <c r="G17" s="27"/>
    </row>
    <row r="18" spans="2:7" x14ac:dyDescent="0.25">
      <c r="B18" t="s">
        <v>35</v>
      </c>
      <c r="C18" t="s">
        <v>28</v>
      </c>
      <c r="D18" s="187">
        <v>1020257.2999999999</v>
      </c>
      <c r="F18" s="152">
        <f t="shared" si="3"/>
        <v>1020257.2999999999</v>
      </c>
    </row>
    <row r="19" spans="2:7" x14ac:dyDescent="0.25">
      <c r="B19" t="s">
        <v>36</v>
      </c>
      <c r="C19" t="s">
        <v>33</v>
      </c>
      <c r="D19" s="187">
        <v>15000</v>
      </c>
      <c r="F19" s="152">
        <f>D19*0.95</f>
        <v>14250</v>
      </c>
      <c r="G19" s="27" t="s">
        <v>590</v>
      </c>
    </row>
    <row r="20" spans="2:7" x14ac:dyDescent="0.25">
      <c r="B20" t="s">
        <v>599</v>
      </c>
      <c r="C20" t="s">
        <v>31</v>
      </c>
      <c r="D20" s="187">
        <v>4766.03</v>
      </c>
      <c r="F20" s="154">
        <f>D20</f>
        <v>4766.03</v>
      </c>
      <c r="G20" s="27"/>
    </row>
    <row r="21" spans="2:7" x14ac:dyDescent="0.25">
      <c r="B21" t="s">
        <v>599</v>
      </c>
      <c r="C21" t="s">
        <v>588</v>
      </c>
      <c r="D21" s="187">
        <v>1228.98</v>
      </c>
      <c r="F21" s="189">
        <f>D21*0</f>
        <v>0</v>
      </c>
      <c r="G21" s="27" t="s">
        <v>586</v>
      </c>
    </row>
    <row r="22" spans="2:7" x14ac:dyDescent="0.25">
      <c r="B22" t="s">
        <v>600</v>
      </c>
      <c r="C22" t="s">
        <v>28</v>
      </c>
      <c r="D22" s="187">
        <v>20000</v>
      </c>
      <c r="F22" s="152">
        <f>D22</f>
        <v>20000</v>
      </c>
    </row>
    <row r="23" spans="2:7" x14ac:dyDescent="0.25">
      <c r="B23" t="s">
        <v>601</v>
      </c>
      <c r="C23" t="s">
        <v>585</v>
      </c>
      <c r="D23" s="187">
        <v>320.89</v>
      </c>
      <c r="F23" s="189">
        <f>D23*0</f>
        <v>0</v>
      </c>
      <c r="G23" s="27" t="s">
        <v>586</v>
      </c>
    </row>
    <row r="24" spans="2:7" x14ac:dyDescent="0.25">
      <c r="B24" t="s">
        <v>602</v>
      </c>
      <c r="C24" t="s">
        <v>585</v>
      </c>
      <c r="D24" s="187">
        <v>15000</v>
      </c>
      <c r="F24" s="189">
        <f>D24*0</f>
        <v>0</v>
      </c>
      <c r="G24" s="27" t="s">
        <v>586</v>
      </c>
    </row>
    <row r="25" spans="2:7" x14ac:dyDescent="0.25">
      <c r="B25" t="s">
        <v>38</v>
      </c>
      <c r="C25" t="s">
        <v>31</v>
      </c>
      <c r="D25" s="187">
        <v>831495.64</v>
      </c>
      <c r="F25" s="152">
        <f t="shared" ref="F25:F26" si="4">D25</f>
        <v>831495.64</v>
      </c>
    </row>
    <row r="26" spans="2:7" x14ac:dyDescent="0.25">
      <c r="B26" t="s">
        <v>39</v>
      </c>
      <c r="C26" t="s">
        <v>31</v>
      </c>
      <c r="D26" s="187">
        <v>65622</v>
      </c>
      <c r="F26" s="152">
        <f t="shared" si="4"/>
        <v>65622</v>
      </c>
    </row>
    <row r="27" spans="2:7" x14ac:dyDescent="0.25">
      <c r="B27" t="s">
        <v>603</v>
      </c>
      <c r="C27" t="s">
        <v>33</v>
      </c>
      <c r="D27" s="187">
        <v>325</v>
      </c>
      <c r="F27" s="154">
        <f>D27*0.95</f>
        <v>308.75</v>
      </c>
      <c r="G27" s="27" t="s">
        <v>590</v>
      </c>
    </row>
    <row r="28" spans="2:7" x14ac:dyDescent="0.25">
      <c r="B28" t="s">
        <v>604</v>
      </c>
      <c r="C28" t="s">
        <v>585</v>
      </c>
      <c r="D28" s="187">
        <v>500</v>
      </c>
      <c r="F28" s="189">
        <f>D28*0</f>
        <v>0</v>
      </c>
      <c r="G28" s="27"/>
    </row>
    <row r="29" spans="2:7" x14ac:dyDescent="0.25">
      <c r="B29" t="s">
        <v>605</v>
      </c>
      <c r="C29" t="s">
        <v>33</v>
      </c>
      <c r="D29" s="187">
        <v>615</v>
      </c>
      <c r="F29" s="154">
        <f t="shared" ref="F29:F30" si="5">D29*0.95</f>
        <v>584.25</v>
      </c>
      <c r="G29" s="27" t="s">
        <v>590</v>
      </c>
    </row>
    <row r="30" spans="2:7" x14ac:dyDescent="0.25">
      <c r="B30" t="s">
        <v>606</v>
      </c>
      <c r="C30" t="s">
        <v>33</v>
      </c>
      <c r="D30" s="187">
        <v>750</v>
      </c>
      <c r="F30" s="154">
        <f t="shared" si="5"/>
        <v>712.5</v>
      </c>
      <c r="G30" s="27" t="s">
        <v>590</v>
      </c>
    </row>
    <row r="31" spans="2:7" x14ac:dyDescent="0.25">
      <c r="B31" t="s">
        <v>40</v>
      </c>
      <c r="C31" t="s">
        <v>28</v>
      </c>
      <c r="D31" s="187">
        <v>11083.27</v>
      </c>
      <c r="F31" s="152">
        <f>D31</f>
        <v>11083.27</v>
      </c>
    </row>
    <row r="32" spans="2:7" x14ac:dyDescent="0.25">
      <c r="B32" t="s">
        <v>607</v>
      </c>
      <c r="C32" t="s">
        <v>33</v>
      </c>
      <c r="D32" s="187">
        <v>5000</v>
      </c>
      <c r="F32" s="154">
        <f t="shared" ref="F32:F33" si="6">D32*0.95</f>
        <v>4750</v>
      </c>
      <c r="G32" s="27" t="s">
        <v>590</v>
      </c>
    </row>
    <row r="33" spans="2:7" x14ac:dyDescent="0.25">
      <c r="B33" t="s">
        <v>41</v>
      </c>
      <c r="C33" t="s">
        <v>33</v>
      </c>
      <c r="D33" s="187">
        <v>38625</v>
      </c>
      <c r="F33" s="152">
        <f t="shared" si="6"/>
        <v>36693.75</v>
      </c>
      <c r="G33" s="27" t="s">
        <v>590</v>
      </c>
    </row>
    <row r="34" spans="2:7" x14ac:dyDescent="0.25">
      <c r="B34" t="s">
        <v>608</v>
      </c>
      <c r="C34" t="s">
        <v>31</v>
      </c>
      <c r="D34" s="187">
        <v>2500</v>
      </c>
      <c r="F34" s="154">
        <f>D34</f>
        <v>2500</v>
      </c>
      <c r="G34" s="27"/>
    </row>
    <row r="35" spans="2:7" x14ac:dyDescent="0.25">
      <c r="B35" t="s">
        <v>609</v>
      </c>
      <c r="C35" t="s">
        <v>33</v>
      </c>
      <c r="D35" s="187">
        <v>550</v>
      </c>
      <c r="F35" s="154">
        <f t="shared" ref="F35:F36" si="7">D35*0.95</f>
        <v>522.5</v>
      </c>
      <c r="G35" s="27" t="s">
        <v>590</v>
      </c>
    </row>
    <row r="36" spans="2:7" x14ac:dyDescent="0.25">
      <c r="B36" t="s">
        <v>610</v>
      </c>
      <c r="C36" t="s">
        <v>33</v>
      </c>
      <c r="D36" s="187">
        <v>1700</v>
      </c>
      <c r="F36" s="154">
        <f t="shared" si="7"/>
        <v>1615</v>
      </c>
      <c r="G36" s="27" t="s">
        <v>590</v>
      </c>
    </row>
    <row r="37" spans="2:7" x14ac:dyDescent="0.25">
      <c r="B37" t="s">
        <v>42</v>
      </c>
      <c r="C37" t="s">
        <v>43</v>
      </c>
      <c r="D37" s="187">
        <v>25000</v>
      </c>
      <c r="F37" s="152">
        <f>D37</f>
        <v>25000</v>
      </c>
    </row>
    <row r="38" spans="2:7" x14ac:dyDescent="0.25">
      <c r="B38" t="s">
        <v>44</v>
      </c>
      <c r="C38" t="s">
        <v>33</v>
      </c>
      <c r="D38" s="187">
        <v>18000</v>
      </c>
      <c r="F38" s="152">
        <f>D38*0.95</f>
        <v>17100</v>
      </c>
      <c r="G38" s="27" t="s">
        <v>590</v>
      </c>
    </row>
    <row r="39" spans="2:7" x14ac:dyDescent="0.25">
      <c r="B39" t="s">
        <v>45</v>
      </c>
      <c r="C39" t="s">
        <v>28</v>
      </c>
      <c r="D39" s="187">
        <v>13851.036999999998</v>
      </c>
      <c r="F39" s="152">
        <f>D39</f>
        <v>13851.036999999998</v>
      </c>
    </row>
    <row r="40" spans="2:7" x14ac:dyDescent="0.25">
      <c r="B40" t="s">
        <v>45</v>
      </c>
      <c r="C40" t="s">
        <v>588</v>
      </c>
      <c r="D40" s="187">
        <v>769.50300000000004</v>
      </c>
      <c r="F40" s="189">
        <f>D40*0</f>
        <v>0</v>
      </c>
      <c r="G40" s="27" t="s">
        <v>586</v>
      </c>
    </row>
    <row r="41" spans="2:7" x14ac:dyDescent="0.25">
      <c r="B41" t="s">
        <v>611</v>
      </c>
      <c r="C41" t="s">
        <v>585</v>
      </c>
      <c r="D41" s="187">
        <v>1500</v>
      </c>
      <c r="F41" s="189">
        <f>D41*0</f>
        <v>0</v>
      </c>
      <c r="G41" s="27" t="s">
        <v>586</v>
      </c>
    </row>
    <row r="42" spans="2:7" x14ac:dyDescent="0.25">
      <c r="B42" t="s">
        <v>612</v>
      </c>
      <c r="C42" t="s">
        <v>33</v>
      </c>
      <c r="D42" s="187">
        <v>3025</v>
      </c>
      <c r="F42" s="154">
        <f>D42*0.95</f>
        <v>2873.75</v>
      </c>
      <c r="G42" s="27" t="s">
        <v>590</v>
      </c>
    </row>
    <row r="43" spans="2:7" x14ac:dyDescent="0.25">
      <c r="D43" s="153">
        <f>SUM(D3:D42)</f>
        <v>3250862.45</v>
      </c>
      <c r="F43" s="153">
        <f>SUM(F3:F42)</f>
        <v>3174363.577</v>
      </c>
    </row>
    <row r="44" spans="2:7" x14ac:dyDescent="0.25">
      <c r="D44" s="155">
        <f>D43-GETPIVOTDATA("Amount",'FIN053'!$B$94)</f>
        <v>9.9999997764825821E-3</v>
      </c>
    </row>
    <row r="45" spans="2:7" x14ac:dyDescent="0.25">
      <c r="F45" s="192">
        <f>D43-F43</f>
        <v>76498.873000000138</v>
      </c>
      <c r="G45" s="27" t="s">
        <v>613</v>
      </c>
    </row>
    <row r="47" spans="2:7" x14ac:dyDescent="0.25">
      <c r="F47" s="154">
        <f>F3+F7+F8+F9+F11+F15+F17+F20+F27+F29+F30+F32+F34+F35+F36+F42</f>
        <v>57982.78</v>
      </c>
      <c r="G47" s="27" t="s">
        <v>614</v>
      </c>
    </row>
    <row r="66" spans="2:9" x14ac:dyDescent="0.25">
      <c r="B66" s="27" t="s">
        <v>615</v>
      </c>
    </row>
    <row r="70" spans="2:9" x14ac:dyDescent="0.25">
      <c r="H70" s="40"/>
    </row>
    <row r="71" spans="2:9" x14ac:dyDescent="0.25">
      <c r="H71" s="40"/>
    </row>
    <row r="72" spans="2:9" x14ac:dyDescent="0.25">
      <c r="H72" s="191">
        <v>66069.372999999992</v>
      </c>
      <c r="I72" s="27" t="s">
        <v>616</v>
      </c>
    </row>
    <row r="73" spans="2:9" x14ac:dyDescent="0.25">
      <c r="H73" s="191">
        <v>10430</v>
      </c>
      <c r="I73" s="27" t="s">
        <v>617</v>
      </c>
    </row>
    <row r="74" spans="2:9" x14ac:dyDescent="0.25">
      <c r="H74" s="193">
        <v>17803.851500000001</v>
      </c>
      <c r="I74" s="27" t="s">
        <v>618</v>
      </c>
    </row>
    <row r="75" spans="2:9" x14ac:dyDescent="0.25">
      <c r="H75" s="190">
        <f>SUM(H72:H74)</f>
        <v>94303.224499999997</v>
      </c>
    </row>
    <row r="76" spans="2:9" x14ac:dyDescent="0.25">
      <c r="H76" s="40"/>
    </row>
    <row r="77" spans="2:9" x14ac:dyDescent="0.25">
      <c r="H77" s="40"/>
    </row>
    <row r="116" spans="6:6" x14ac:dyDescent="0.25">
      <c r="F116" s="27" t="s">
        <v>619</v>
      </c>
    </row>
    <row r="117" spans="6:6" x14ac:dyDescent="0.25">
      <c r="F117" s="193">
        <f>356077.03*0.05</f>
        <v>17803.851500000001</v>
      </c>
    </row>
  </sheetData>
  <sortState xmlns:xlrd2="http://schemas.microsoft.com/office/spreadsheetml/2017/richdata2" ref="B3:D42">
    <sortCondition ref="B3:B42"/>
  </sortState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57911-08B2-4427-9122-BD8FA24DD5E9}">
  <dimension ref="A1:N26"/>
  <sheetViews>
    <sheetView workbookViewId="0">
      <selection activeCell="D45" sqref="D45:D46"/>
    </sheetView>
  </sheetViews>
  <sheetFormatPr defaultRowHeight="13.2" x14ac:dyDescent="0.25"/>
  <cols>
    <col min="1" max="1" width="16.109375" customWidth="1"/>
    <col min="2" max="2" width="18.88671875" customWidth="1"/>
    <col min="3" max="3" width="30.6640625" bestFit="1" customWidth="1"/>
    <col min="4" max="5" width="19.44140625" customWidth="1"/>
    <col min="6" max="6" width="16.44140625" customWidth="1"/>
    <col min="7" max="7" width="13.44140625" customWidth="1"/>
    <col min="8" max="8" width="14" customWidth="1"/>
    <col min="9" max="9" width="15.88671875" customWidth="1"/>
    <col min="10" max="10" width="3" customWidth="1"/>
    <col min="11" max="12" width="13.5546875" customWidth="1"/>
    <col min="14" max="14" width="8.6640625" customWidth="1"/>
  </cols>
  <sheetData>
    <row r="1" spans="1:14" ht="18" x14ac:dyDescent="0.35">
      <c r="A1" s="201" t="s">
        <v>620</v>
      </c>
      <c r="B1" s="201"/>
      <c r="C1" s="201"/>
      <c r="D1" s="201"/>
      <c r="E1" s="201"/>
      <c r="F1" s="201"/>
      <c r="G1" s="201"/>
      <c r="H1" s="201"/>
      <c r="I1" s="201"/>
      <c r="K1" s="36"/>
    </row>
    <row r="2" spans="1:14" ht="14.4" x14ac:dyDescent="0.3">
      <c r="B2" s="156" t="s">
        <v>621</v>
      </c>
      <c r="C2" s="202" t="s">
        <v>622</v>
      </c>
      <c r="D2" s="203" t="s">
        <v>623</v>
      </c>
      <c r="E2" s="202" t="s">
        <v>624</v>
      </c>
      <c r="F2" s="204" t="s">
        <v>625</v>
      </c>
      <c r="G2" s="204" t="s">
        <v>626</v>
      </c>
      <c r="H2" s="205" t="s">
        <v>627</v>
      </c>
      <c r="I2" s="204" t="s">
        <v>628</v>
      </c>
      <c r="K2" s="157">
        <v>6790060</v>
      </c>
      <c r="L2" s="158">
        <v>6790060</v>
      </c>
    </row>
    <row r="3" spans="1:14" ht="43.2" x14ac:dyDescent="0.3">
      <c r="B3" s="159" t="s">
        <v>629</v>
      </c>
      <c r="C3" s="202"/>
      <c r="D3" s="202"/>
      <c r="E3" s="202"/>
      <c r="F3" s="204"/>
      <c r="G3" s="204"/>
      <c r="H3" s="205"/>
      <c r="I3" s="204"/>
      <c r="K3" s="157" t="s">
        <v>630</v>
      </c>
      <c r="L3" s="160" t="s">
        <v>631</v>
      </c>
      <c r="N3" s="161">
        <v>14</v>
      </c>
    </row>
    <row r="4" spans="1:14" x14ac:dyDescent="0.25">
      <c r="A4" s="162">
        <v>44864</v>
      </c>
      <c r="B4" s="163">
        <v>9144.3700000000008</v>
      </c>
      <c r="C4" s="163">
        <v>457.21850000000006</v>
      </c>
      <c r="D4" s="163">
        <v>0</v>
      </c>
      <c r="E4" s="163">
        <v>457.21850000000006</v>
      </c>
      <c r="F4" s="163">
        <v>608502.5</v>
      </c>
      <c r="G4" s="163">
        <v>30425.125</v>
      </c>
      <c r="H4" s="163">
        <v>500</v>
      </c>
      <c r="I4" s="163">
        <v>30925.125</v>
      </c>
      <c r="J4" s="163"/>
      <c r="K4" s="163">
        <v>0</v>
      </c>
      <c r="L4" s="164">
        <v>0</v>
      </c>
    </row>
    <row r="5" spans="1:14" x14ac:dyDescent="0.25">
      <c r="A5" s="162">
        <v>44895</v>
      </c>
      <c r="B5" s="163">
        <v>90034.67</v>
      </c>
      <c r="C5" s="163">
        <v>4501.7335000000003</v>
      </c>
      <c r="D5" s="163">
        <v>0</v>
      </c>
      <c r="E5" s="163">
        <v>4501.7335000000003</v>
      </c>
      <c r="F5" s="163">
        <v>643537.17000000004</v>
      </c>
      <c r="G5" s="163">
        <v>32176.858500000002</v>
      </c>
      <c r="H5" s="163">
        <v>0</v>
      </c>
      <c r="I5" s="163">
        <v>32176.858500000002</v>
      </c>
      <c r="J5" s="163"/>
      <c r="K5" s="163">
        <v>0</v>
      </c>
      <c r="L5" s="164">
        <v>0</v>
      </c>
    </row>
    <row r="6" spans="1:14" ht="14.4" x14ac:dyDescent="0.3">
      <c r="A6" s="162">
        <v>44925</v>
      </c>
      <c r="B6" s="165">
        <v>-54159.4</v>
      </c>
      <c r="C6" s="165">
        <v>-2707.9700000000003</v>
      </c>
      <c r="D6" s="165">
        <v>500</v>
      </c>
      <c r="E6" s="163">
        <v>-2207.9700000000003</v>
      </c>
      <c r="F6" s="163">
        <v>496766.77</v>
      </c>
      <c r="G6" s="163">
        <v>24838.338500000002</v>
      </c>
      <c r="H6" s="165">
        <v>500</v>
      </c>
      <c r="I6" s="163">
        <v>25338.338500000002</v>
      </c>
      <c r="J6" s="163"/>
      <c r="K6" s="165">
        <v>53000</v>
      </c>
      <c r="L6" s="166">
        <v>53000</v>
      </c>
    </row>
    <row r="7" spans="1:14" ht="14.4" x14ac:dyDescent="0.3">
      <c r="A7" s="162">
        <v>44956</v>
      </c>
      <c r="B7" s="166">
        <v>-3665.6</v>
      </c>
      <c r="C7" s="166">
        <v>-183.28</v>
      </c>
      <c r="D7" s="166">
        <v>6000</v>
      </c>
      <c r="E7" s="164">
        <v>5816.72</v>
      </c>
      <c r="F7" s="167">
        <v>493101.17000000004</v>
      </c>
      <c r="G7" s="163">
        <v>24655.058500000003</v>
      </c>
      <c r="H7" s="168">
        <v>7000</v>
      </c>
      <c r="I7" s="169">
        <v>31655.058500000003</v>
      </c>
      <c r="K7" s="166">
        <v>15000</v>
      </c>
      <c r="L7" s="166">
        <v>15000</v>
      </c>
    </row>
    <row r="8" spans="1:14" ht="14.4" x14ac:dyDescent="0.3">
      <c r="A8" s="162">
        <v>44985</v>
      </c>
      <c r="B8" s="166">
        <v>600</v>
      </c>
      <c r="C8" s="166">
        <v>30</v>
      </c>
      <c r="D8" s="166">
        <v>500</v>
      </c>
      <c r="E8" s="164">
        <v>530</v>
      </c>
      <c r="F8" s="167">
        <v>493701.17000000004</v>
      </c>
      <c r="G8" s="163">
        <v>24685.058500000003</v>
      </c>
      <c r="H8" s="168">
        <v>7000</v>
      </c>
      <c r="I8" s="169">
        <v>31685.058500000003</v>
      </c>
      <c r="K8" s="166">
        <v>16228.98</v>
      </c>
      <c r="L8" s="166">
        <v>84228.98</v>
      </c>
    </row>
    <row r="9" spans="1:14" ht="14.4" x14ac:dyDescent="0.3">
      <c r="A9" s="162">
        <v>45016</v>
      </c>
      <c r="B9" s="166">
        <v>20030</v>
      </c>
      <c r="C9" s="166">
        <v>1001.5</v>
      </c>
      <c r="D9" s="166">
        <v>0</v>
      </c>
      <c r="E9" s="164">
        <v>1001.5</v>
      </c>
      <c r="F9" s="167">
        <v>488866.17000000004</v>
      </c>
      <c r="G9" s="163">
        <v>24443.308500000003</v>
      </c>
      <c r="H9" s="168">
        <v>7000</v>
      </c>
      <c r="I9" s="169">
        <v>31443.308500000003</v>
      </c>
      <c r="K9" s="166">
        <v>10000</v>
      </c>
      <c r="L9" s="166">
        <v>94228.98</v>
      </c>
    </row>
    <row r="10" spans="1:14" ht="14.4" x14ac:dyDescent="0.3">
      <c r="A10" s="162">
        <v>45046</v>
      </c>
      <c r="B10" s="166">
        <v>32695</v>
      </c>
      <c r="C10" s="166">
        <v>1634.75</v>
      </c>
      <c r="D10" s="166">
        <v>0</v>
      </c>
      <c r="E10" s="164">
        <v>1634.75</v>
      </c>
      <c r="F10" s="167">
        <v>516111.17</v>
      </c>
      <c r="G10" s="163">
        <v>25805.558499999999</v>
      </c>
      <c r="H10" s="168">
        <v>7000</v>
      </c>
      <c r="I10" s="169">
        <v>32805.558499999999</v>
      </c>
      <c r="K10" s="166">
        <v>769.50300000000004</v>
      </c>
      <c r="L10" s="166">
        <v>94998.482999999993</v>
      </c>
    </row>
    <row r="11" spans="1:14" ht="14.4" x14ac:dyDescent="0.3">
      <c r="A11" s="162">
        <v>45077</v>
      </c>
      <c r="B11" s="166">
        <v>-2445</v>
      </c>
      <c r="C11" s="166">
        <v>-122.25</v>
      </c>
      <c r="D11" s="166">
        <v>1168</v>
      </c>
      <c r="E11" s="170">
        <v>1045.75</v>
      </c>
      <c r="F11" s="167">
        <v>386680.17</v>
      </c>
      <c r="G11" s="171">
        <v>19334.0085</v>
      </c>
      <c r="H11" s="168">
        <v>8168</v>
      </c>
      <c r="I11" s="169">
        <v>27502.0085</v>
      </c>
      <c r="K11" s="166">
        <v>0</v>
      </c>
      <c r="L11" s="166">
        <v>94998.482999999993</v>
      </c>
    </row>
    <row r="12" spans="1:14" ht="14.4" x14ac:dyDescent="0.3">
      <c r="A12" s="162">
        <v>45107</v>
      </c>
      <c r="B12" s="166">
        <v>95231</v>
      </c>
      <c r="C12" s="166">
        <v>4761.55</v>
      </c>
      <c r="D12" s="166">
        <v>3473</v>
      </c>
      <c r="E12" s="170">
        <v>8234.5499999999993</v>
      </c>
      <c r="F12" s="167">
        <v>295711.17</v>
      </c>
      <c r="G12" s="171">
        <v>14785.558499999999</v>
      </c>
      <c r="H12" s="168">
        <v>11641</v>
      </c>
      <c r="I12" s="169">
        <v>26426.558499999999</v>
      </c>
      <c r="K12" s="166">
        <v>10000</v>
      </c>
      <c r="L12" s="166">
        <v>104998.48299999999</v>
      </c>
    </row>
    <row r="13" spans="1:14" ht="14.4" x14ac:dyDescent="0.3">
      <c r="A13" s="162">
        <v>45138</v>
      </c>
      <c r="B13" s="166">
        <v>32500</v>
      </c>
      <c r="C13" s="166">
        <v>1625</v>
      </c>
      <c r="D13" s="166">
        <v>0</v>
      </c>
      <c r="E13" s="164">
        <v>1625</v>
      </c>
      <c r="F13" s="167">
        <v>322743.17</v>
      </c>
      <c r="G13" s="163">
        <v>16137.1585</v>
      </c>
      <c r="H13" s="168">
        <v>11641</v>
      </c>
      <c r="I13" s="169">
        <v>27778.158499999998</v>
      </c>
      <c r="K13" s="166">
        <v>0</v>
      </c>
      <c r="L13" s="166">
        <v>104998.48299999999</v>
      </c>
    </row>
    <row r="14" spans="1:14" ht="14.4" x14ac:dyDescent="0.3">
      <c r="A14" s="162">
        <v>45169</v>
      </c>
      <c r="B14" s="166">
        <v>237.17</v>
      </c>
      <c r="C14" s="166">
        <v>11.858499999999999</v>
      </c>
      <c r="D14" s="166">
        <v>16</v>
      </c>
      <c r="E14" s="164">
        <v>27.858499999999999</v>
      </c>
      <c r="F14" s="167">
        <v>243825.34</v>
      </c>
      <c r="G14" s="163">
        <v>12191.267</v>
      </c>
      <c r="H14" s="168">
        <v>11657</v>
      </c>
      <c r="I14" s="169">
        <v>23848.267</v>
      </c>
      <c r="K14" s="166">
        <v>713.89</v>
      </c>
      <c r="L14" s="166">
        <v>105712.37299999999</v>
      </c>
    </row>
    <row r="15" spans="1:14" ht="14.4" x14ac:dyDescent="0.3">
      <c r="A15" s="162">
        <v>45199</v>
      </c>
      <c r="B15" s="166">
        <v>58809.46</v>
      </c>
      <c r="C15" s="166">
        <v>2940.473</v>
      </c>
      <c r="D15" s="166">
        <v>179</v>
      </c>
      <c r="E15" s="170">
        <v>3119.473</v>
      </c>
      <c r="F15" s="167">
        <v>279011.67</v>
      </c>
      <c r="G15" s="171">
        <v>13950.583500000001</v>
      </c>
      <c r="H15" s="168">
        <v>11836</v>
      </c>
      <c r="I15" s="169">
        <v>25786.583500000001</v>
      </c>
      <c r="K15" s="166">
        <v>107</v>
      </c>
      <c r="L15" s="166">
        <v>105819.37299999999</v>
      </c>
    </row>
    <row r="16" spans="1:14" ht="14.4" x14ac:dyDescent="0.3">
      <c r="A16" s="162">
        <v>45230</v>
      </c>
      <c r="B16" s="166">
        <v>10145</v>
      </c>
      <c r="C16" s="166">
        <v>507.25</v>
      </c>
      <c r="D16" s="166">
        <v>-250</v>
      </c>
      <c r="E16" s="170">
        <v>257.25</v>
      </c>
      <c r="F16" s="167">
        <v>280012.3</v>
      </c>
      <c r="G16" s="171">
        <v>14000.615</v>
      </c>
      <c r="H16" s="168">
        <v>11586</v>
      </c>
      <c r="I16" s="169">
        <v>25586.614999999998</v>
      </c>
      <c r="K16" s="166">
        <v>36500</v>
      </c>
      <c r="L16" s="166">
        <v>142319.37299999999</v>
      </c>
    </row>
    <row r="17" spans="1:12" ht="14.4" x14ac:dyDescent="0.3">
      <c r="A17" s="162">
        <v>45260</v>
      </c>
      <c r="B17" s="166">
        <v>85405</v>
      </c>
      <c r="C17" s="172">
        <v>4270.25</v>
      </c>
      <c r="D17" s="166">
        <v>300</v>
      </c>
      <c r="E17" s="173">
        <v>4570.25</v>
      </c>
      <c r="F17" s="167">
        <v>275382.63</v>
      </c>
      <c r="G17" s="174">
        <v>13769.131500000001</v>
      </c>
      <c r="H17" s="168">
        <v>11886</v>
      </c>
      <c r="I17" s="169">
        <v>25655.131500000003</v>
      </c>
      <c r="K17" s="166">
        <v>1750</v>
      </c>
      <c r="L17" s="172">
        <v>144069.37299999999</v>
      </c>
    </row>
    <row r="18" spans="1:12" ht="14.4" x14ac:dyDescent="0.3">
      <c r="A18" s="162">
        <v>45291</v>
      </c>
      <c r="B18" s="175">
        <f>+VLOOKUP($B$3,'[1]2023 Act TB'!A:O,$N$3,FALSE)</f>
        <v>26535</v>
      </c>
      <c r="C18" s="172">
        <f>+B18*0.05</f>
        <v>1326.75</v>
      </c>
      <c r="D18" s="175">
        <f>+[1]G2!$N$259</f>
        <v>-956</v>
      </c>
      <c r="E18" s="176">
        <f>+C18+D18</f>
        <v>370.75</v>
      </c>
      <c r="F18" s="167">
        <f>+SUM(B7:B18)</f>
        <v>356077.03</v>
      </c>
      <c r="G18" s="177">
        <f>+F18*0.05</f>
        <v>17803.851500000001</v>
      </c>
      <c r="H18" s="178">
        <f>+[1]G2!$O$259</f>
        <v>10430</v>
      </c>
      <c r="I18" s="169">
        <f>+G18+H18</f>
        <v>28233.851500000001</v>
      </c>
      <c r="K18" s="175">
        <f>+[1]G2!$N$253</f>
        <v>-25000</v>
      </c>
      <c r="L18" s="172">
        <f t="shared" ref="L18" si="0">+SUM(K7:K18)</f>
        <v>66069.372999999992</v>
      </c>
    </row>
    <row r="23" spans="1:12" ht="14.4" x14ac:dyDescent="0.3">
      <c r="A23" s="195" t="s">
        <v>632</v>
      </c>
      <c r="B23" s="196"/>
      <c r="C23" s="196"/>
      <c r="D23" s="197"/>
    </row>
    <row r="24" spans="1:12" ht="14.4" x14ac:dyDescent="0.3">
      <c r="A24" s="198" t="s">
        <v>633</v>
      </c>
      <c r="B24" s="199"/>
      <c r="C24" s="199"/>
      <c r="D24" s="200"/>
      <c r="F24" s="179" t="s">
        <v>634</v>
      </c>
    </row>
    <row r="25" spans="1:12" ht="14.4" x14ac:dyDescent="0.3">
      <c r="A25" s="180" t="s">
        <v>635</v>
      </c>
      <c r="B25" s="181"/>
      <c r="C25" s="182">
        <f>+L18</f>
        <v>66069.372999999992</v>
      </c>
      <c r="D25" s="183">
        <f>+K18</f>
        <v>-25000</v>
      </c>
    </row>
    <row r="26" spans="1:12" ht="14.4" x14ac:dyDescent="0.3">
      <c r="A26" s="184" t="s">
        <v>33</v>
      </c>
      <c r="B26" s="185"/>
      <c r="C26" s="186">
        <f>+I18</f>
        <v>28233.851500000001</v>
      </c>
      <c r="D26" s="183">
        <f>+E18</f>
        <v>370.75</v>
      </c>
    </row>
  </sheetData>
  <mergeCells count="10">
    <mergeCell ref="A23:D23"/>
    <mergeCell ref="A24:D24"/>
    <mergeCell ref="A1:I1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EE4A7-45A2-4C05-BA26-82BCC92F6B16}">
  <dimension ref="A1:O285"/>
  <sheetViews>
    <sheetView workbookViewId="0">
      <selection activeCell="B22" sqref="B22:B23"/>
    </sheetView>
  </sheetViews>
  <sheetFormatPr defaultRowHeight="14.4" x14ac:dyDescent="0.3"/>
  <cols>
    <col min="1" max="1" width="49.109375" style="46" customWidth="1"/>
    <col min="2" max="2" width="25.44140625" style="47" customWidth="1"/>
    <col min="3" max="3" width="12.5546875" style="46" bestFit="1" customWidth="1"/>
    <col min="4" max="4" width="12.5546875" style="46" customWidth="1"/>
    <col min="5" max="5" width="12.88671875" style="46" bestFit="1" customWidth="1"/>
    <col min="6" max="7" width="13.44140625" style="46" bestFit="1" customWidth="1"/>
    <col min="8" max="8" width="12.88671875" style="46" bestFit="1" customWidth="1"/>
    <col min="9" max="9" width="12.44140625" style="46" bestFit="1" customWidth="1"/>
    <col min="10" max="10" width="12.88671875" style="48" customWidth="1"/>
    <col min="11" max="11" width="13.5546875" style="48" bestFit="1" customWidth="1"/>
    <col min="12" max="12" width="12.88671875" style="48" bestFit="1" customWidth="1"/>
    <col min="13" max="14" width="13.5546875" style="48" bestFit="1" customWidth="1"/>
    <col min="15" max="15" width="14.33203125" style="133" bestFit="1" customWidth="1"/>
  </cols>
  <sheetData>
    <row r="1" spans="1:15" x14ac:dyDescent="0.3">
      <c r="A1" s="43"/>
      <c r="B1" s="43"/>
      <c r="C1" s="43"/>
      <c r="D1" s="43"/>
      <c r="E1" s="43"/>
      <c r="F1" s="43"/>
      <c r="G1" s="43"/>
      <c r="H1" s="43"/>
      <c r="I1" s="43"/>
      <c r="J1" s="44"/>
      <c r="K1" s="44"/>
      <c r="L1" s="44"/>
      <c r="M1" s="44"/>
      <c r="N1" s="44"/>
      <c r="O1" s="45"/>
    </row>
    <row r="2" spans="1:15" x14ac:dyDescent="0.3">
      <c r="O2" s="49" t="s">
        <v>636</v>
      </c>
    </row>
    <row r="3" spans="1:15" x14ac:dyDescent="0.3">
      <c r="A3" s="50"/>
      <c r="O3" s="49" t="s">
        <v>637</v>
      </c>
    </row>
    <row r="4" spans="1:15" x14ac:dyDescent="0.3">
      <c r="A4" s="51"/>
      <c r="B4" s="52" t="s">
        <v>638</v>
      </c>
      <c r="C4" s="53">
        <v>2023</v>
      </c>
      <c r="D4" s="53">
        <v>2023</v>
      </c>
      <c r="E4" s="53">
        <v>2023</v>
      </c>
      <c r="F4" s="53">
        <v>2023</v>
      </c>
      <c r="G4" s="53">
        <v>2023</v>
      </c>
      <c r="H4" s="53">
        <v>2023</v>
      </c>
      <c r="I4" s="53">
        <v>2023</v>
      </c>
      <c r="J4" s="53">
        <v>2023</v>
      </c>
      <c r="K4" s="53">
        <v>2023</v>
      </c>
      <c r="L4" s="53">
        <v>2023</v>
      </c>
      <c r="M4" s="53">
        <v>2023</v>
      </c>
      <c r="N4" s="53">
        <v>2023</v>
      </c>
      <c r="O4" s="54"/>
    </row>
    <row r="5" spans="1:15" ht="15" thickBot="1" x14ac:dyDescent="0.35">
      <c r="A5" s="55" t="s">
        <v>639</v>
      </c>
      <c r="B5" s="56" t="s">
        <v>639</v>
      </c>
      <c r="C5" s="57" t="s">
        <v>640</v>
      </c>
      <c r="D5" s="57" t="s">
        <v>641</v>
      </c>
      <c r="E5" s="57" t="s">
        <v>642</v>
      </c>
      <c r="F5" s="57" t="s">
        <v>643</v>
      </c>
      <c r="G5" s="57" t="s">
        <v>644</v>
      </c>
      <c r="H5" s="57" t="s">
        <v>645</v>
      </c>
      <c r="I5" s="57" t="s">
        <v>646</v>
      </c>
      <c r="J5" s="57" t="s">
        <v>647</v>
      </c>
      <c r="K5" s="57" t="s">
        <v>648</v>
      </c>
      <c r="L5" s="57" t="s">
        <v>649</v>
      </c>
      <c r="M5" s="57" t="s">
        <v>650</v>
      </c>
      <c r="N5" s="57" t="s">
        <v>651</v>
      </c>
      <c r="O5" s="58" t="s">
        <v>652</v>
      </c>
    </row>
    <row r="6" spans="1:15" x14ac:dyDescent="0.3">
      <c r="A6" s="59"/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  <c r="N6" s="63"/>
      <c r="O6" s="64"/>
    </row>
    <row r="7" spans="1:15" x14ac:dyDescent="0.3">
      <c r="A7" s="59" t="s">
        <v>653</v>
      </c>
      <c r="B7" s="60" t="s">
        <v>31</v>
      </c>
      <c r="C7" s="65">
        <v>0</v>
      </c>
      <c r="D7" s="65">
        <v>0</v>
      </c>
      <c r="E7" s="65">
        <v>0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  <c r="M7" s="66">
        <v>0</v>
      </c>
      <c r="N7" s="67">
        <v>0</v>
      </c>
      <c r="O7" s="68">
        <f>SUM(C7:N7)</f>
        <v>0</v>
      </c>
    </row>
    <row r="8" spans="1:15" x14ac:dyDescent="0.3">
      <c r="A8" s="59" t="s">
        <v>654</v>
      </c>
      <c r="B8" s="60" t="s">
        <v>31</v>
      </c>
      <c r="C8" s="65">
        <v>0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6">
        <v>0</v>
      </c>
      <c r="N8" s="67">
        <v>0</v>
      </c>
      <c r="O8" s="68">
        <f t="shared" ref="O8:O75" si="0">SUM(C8:N8)</f>
        <v>0</v>
      </c>
    </row>
    <row r="9" spans="1:15" x14ac:dyDescent="0.3">
      <c r="A9" s="59" t="s">
        <v>583</v>
      </c>
      <c r="B9" s="60" t="s">
        <v>31</v>
      </c>
      <c r="C9" s="69"/>
      <c r="D9" s="69">
        <v>4500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5">
        <v>0</v>
      </c>
      <c r="M9" s="66">
        <v>0</v>
      </c>
      <c r="N9" s="67">
        <v>0</v>
      </c>
      <c r="O9" s="68">
        <f t="shared" si="0"/>
        <v>4500</v>
      </c>
    </row>
    <row r="10" spans="1:15" x14ac:dyDescent="0.3">
      <c r="A10" s="59" t="s">
        <v>655</v>
      </c>
      <c r="B10" s="60" t="s">
        <v>31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6">
        <v>0</v>
      </c>
      <c r="N10" s="67">
        <v>0</v>
      </c>
      <c r="O10" s="68">
        <f t="shared" si="0"/>
        <v>0</v>
      </c>
    </row>
    <row r="11" spans="1:15" x14ac:dyDescent="0.3">
      <c r="A11" s="59" t="s">
        <v>656</v>
      </c>
      <c r="B11" s="60" t="s">
        <v>31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6">
        <v>0</v>
      </c>
      <c r="N11" s="67">
        <v>0</v>
      </c>
      <c r="O11" s="68">
        <f t="shared" si="0"/>
        <v>0</v>
      </c>
    </row>
    <row r="12" spans="1:15" x14ac:dyDescent="0.3">
      <c r="A12" s="59" t="s">
        <v>657</v>
      </c>
      <c r="B12" s="60" t="s">
        <v>31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6">
        <v>0</v>
      </c>
      <c r="N12" s="67">
        <v>0</v>
      </c>
      <c r="O12" s="68">
        <f t="shared" si="0"/>
        <v>0</v>
      </c>
    </row>
    <row r="13" spans="1:15" x14ac:dyDescent="0.3">
      <c r="A13" s="59" t="s">
        <v>658</v>
      </c>
      <c r="B13" s="60" t="s">
        <v>31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6">
        <v>0</v>
      </c>
      <c r="N13" s="67">
        <v>0</v>
      </c>
      <c r="O13" s="68">
        <f t="shared" si="0"/>
        <v>0</v>
      </c>
    </row>
    <row r="14" spans="1:15" x14ac:dyDescent="0.3">
      <c r="A14" s="59" t="s">
        <v>659</v>
      </c>
      <c r="B14" s="60" t="s">
        <v>31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6">
        <v>0</v>
      </c>
      <c r="N14" s="67">
        <v>0</v>
      </c>
      <c r="O14" s="68">
        <f t="shared" si="0"/>
        <v>0</v>
      </c>
    </row>
    <row r="15" spans="1:15" x14ac:dyDescent="0.3">
      <c r="A15" s="59" t="s">
        <v>660</v>
      </c>
      <c r="B15" s="60" t="s">
        <v>31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6">
        <v>0</v>
      </c>
      <c r="N15" s="67">
        <v>0</v>
      </c>
      <c r="O15" s="68">
        <f t="shared" si="0"/>
        <v>0</v>
      </c>
    </row>
    <row r="16" spans="1:15" x14ac:dyDescent="0.3">
      <c r="A16" s="59" t="s">
        <v>661</v>
      </c>
      <c r="B16" s="60" t="s">
        <v>31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6">
        <v>0</v>
      </c>
      <c r="N16" s="67">
        <v>0</v>
      </c>
      <c r="O16" s="68">
        <f t="shared" si="0"/>
        <v>0</v>
      </c>
    </row>
    <row r="17" spans="1:15" x14ac:dyDescent="0.3">
      <c r="A17" s="59" t="s">
        <v>592</v>
      </c>
      <c r="B17" s="60" t="s">
        <v>31</v>
      </c>
      <c r="C17" s="65">
        <v>0</v>
      </c>
      <c r="D17" s="65">
        <v>0</v>
      </c>
      <c r="E17" s="65">
        <v>7400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6">
        <v>0</v>
      </c>
      <c r="N17" s="67">
        <v>0</v>
      </c>
      <c r="O17" s="68">
        <f t="shared" si="0"/>
        <v>7400</v>
      </c>
    </row>
    <row r="18" spans="1:15" x14ac:dyDescent="0.3">
      <c r="A18" s="59" t="s">
        <v>662</v>
      </c>
      <c r="B18" s="60" t="s">
        <v>31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6">
        <v>0</v>
      </c>
      <c r="N18" s="67">
        <v>0</v>
      </c>
      <c r="O18" s="68">
        <f t="shared" si="0"/>
        <v>0</v>
      </c>
    </row>
    <row r="19" spans="1:15" x14ac:dyDescent="0.3">
      <c r="A19" s="59" t="s">
        <v>663</v>
      </c>
      <c r="B19" s="60" t="s">
        <v>31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6">
        <v>0</v>
      </c>
      <c r="N19" s="67">
        <v>0</v>
      </c>
      <c r="O19" s="68">
        <f t="shared" si="0"/>
        <v>0</v>
      </c>
    </row>
    <row r="20" spans="1:15" x14ac:dyDescent="0.3">
      <c r="A20" s="59" t="s">
        <v>664</v>
      </c>
      <c r="B20" s="60" t="s">
        <v>31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6">
        <v>0</v>
      </c>
      <c r="N20" s="67">
        <v>0</v>
      </c>
      <c r="O20" s="68">
        <f t="shared" si="0"/>
        <v>0</v>
      </c>
    </row>
    <row r="21" spans="1:15" x14ac:dyDescent="0.3">
      <c r="A21" s="59" t="s">
        <v>30</v>
      </c>
      <c r="B21" s="60" t="s">
        <v>31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24460</v>
      </c>
      <c r="K21" s="65">
        <v>2000</v>
      </c>
      <c r="L21" s="65">
        <v>0</v>
      </c>
      <c r="M21" s="66">
        <v>0</v>
      </c>
      <c r="N21" s="70">
        <v>-13759.2</v>
      </c>
      <c r="O21" s="68">
        <f t="shared" si="0"/>
        <v>12700.8</v>
      </c>
    </row>
    <row r="22" spans="1:15" x14ac:dyDescent="0.3">
      <c r="A22" s="59" t="s">
        <v>665</v>
      </c>
      <c r="B22" s="60" t="s">
        <v>31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6">
        <v>0</v>
      </c>
      <c r="N22" s="67">
        <v>0</v>
      </c>
      <c r="O22" s="68">
        <f t="shared" si="0"/>
        <v>0</v>
      </c>
    </row>
    <row r="23" spans="1:15" x14ac:dyDescent="0.3">
      <c r="A23" s="59" t="s">
        <v>666</v>
      </c>
      <c r="B23" s="60" t="s">
        <v>31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6">
        <v>0</v>
      </c>
      <c r="N23" s="67">
        <v>0</v>
      </c>
      <c r="O23" s="68">
        <f t="shared" si="0"/>
        <v>0</v>
      </c>
    </row>
    <row r="24" spans="1:15" x14ac:dyDescent="0.3">
      <c r="A24" s="59" t="s">
        <v>667</v>
      </c>
      <c r="B24" s="60" t="s">
        <v>31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6">
        <v>0</v>
      </c>
      <c r="N24" s="67">
        <v>0</v>
      </c>
      <c r="O24" s="68">
        <f t="shared" si="0"/>
        <v>0</v>
      </c>
    </row>
    <row r="25" spans="1:15" x14ac:dyDescent="0.3">
      <c r="A25" s="59" t="s">
        <v>34</v>
      </c>
      <c r="B25" s="60" t="s">
        <v>31</v>
      </c>
      <c r="C25" s="65">
        <v>42162.75</v>
      </c>
      <c r="D25" s="65"/>
      <c r="E25" s="65">
        <v>39465.75</v>
      </c>
      <c r="F25" s="65">
        <v>0</v>
      </c>
      <c r="G25" s="65">
        <v>0</v>
      </c>
      <c r="H25" s="65">
        <v>0</v>
      </c>
      <c r="I25" s="65">
        <v>39465.75</v>
      </c>
      <c r="J25" s="65">
        <v>0</v>
      </c>
      <c r="K25" s="65">
        <v>39465.75</v>
      </c>
      <c r="L25" s="65"/>
      <c r="M25" s="66"/>
      <c r="N25" s="67"/>
      <c r="O25" s="68">
        <f t="shared" si="0"/>
        <v>160560</v>
      </c>
    </row>
    <row r="26" spans="1:15" x14ac:dyDescent="0.3">
      <c r="A26" s="59" t="s">
        <v>668</v>
      </c>
      <c r="B26" s="60" t="s">
        <v>31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6">
        <v>0</v>
      </c>
      <c r="N26" s="67">
        <v>0</v>
      </c>
      <c r="O26" s="68">
        <f t="shared" si="0"/>
        <v>0</v>
      </c>
    </row>
    <row r="27" spans="1:15" x14ac:dyDescent="0.3">
      <c r="A27" s="59" t="s">
        <v>669</v>
      </c>
      <c r="B27" s="60" t="s">
        <v>31</v>
      </c>
      <c r="C27" s="65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6">
        <v>0</v>
      </c>
      <c r="N27" s="67">
        <v>0</v>
      </c>
      <c r="O27" s="68">
        <f t="shared" si="0"/>
        <v>0</v>
      </c>
    </row>
    <row r="28" spans="1:15" x14ac:dyDescent="0.3">
      <c r="A28" s="59" t="s">
        <v>598</v>
      </c>
      <c r="B28" s="60" t="s">
        <v>31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1200</v>
      </c>
      <c r="L28" s="65">
        <v>0</v>
      </c>
      <c r="M28" s="66">
        <v>0</v>
      </c>
      <c r="N28" s="67">
        <v>0</v>
      </c>
      <c r="O28" s="68">
        <f t="shared" si="0"/>
        <v>1200</v>
      </c>
    </row>
    <row r="29" spans="1:15" x14ac:dyDescent="0.3">
      <c r="A29" s="59" t="s">
        <v>670</v>
      </c>
      <c r="B29" s="60" t="s">
        <v>31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6">
        <v>0</v>
      </c>
      <c r="N29" s="67">
        <v>0</v>
      </c>
      <c r="O29" s="68">
        <f t="shared" si="0"/>
        <v>0</v>
      </c>
    </row>
    <row r="30" spans="1:15" x14ac:dyDescent="0.3">
      <c r="A30" s="59" t="s">
        <v>599</v>
      </c>
      <c r="B30" s="60" t="s">
        <v>31</v>
      </c>
      <c r="C30" s="69"/>
      <c r="D30" s="69">
        <v>4766.03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5">
        <v>0</v>
      </c>
      <c r="M30" s="66">
        <v>0</v>
      </c>
      <c r="N30" s="67">
        <v>0</v>
      </c>
      <c r="O30" s="68">
        <f t="shared" si="0"/>
        <v>4766.03</v>
      </c>
    </row>
    <row r="31" spans="1:15" x14ac:dyDescent="0.3">
      <c r="A31" s="59" t="s">
        <v>671</v>
      </c>
      <c r="B31" s="60" t="s">
        <v>31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6">
        <v>0</v>
      </c>
      <c r="N31" s="67">
        <v>0</v>
      </c>
      <c r="O31" s="68">
        <f t="shared" si="0"/>
        <v>0</v>
      </c>
    </row>
    <row r="32" spans="1:15" x14ac:dyDescent="0.3">
      <c r="A32" s="59" t="s">
        <v>672</v>
      </c>
      <c r="B32" s="60" t="s">
        <v>31</v>
      </c>
      <c r="C32" s="69"/>
      <c r="D32" s="69">
        <v>8000</v>
      </c>
      <c r="E32" s="69">
        <v>0</v>
      </c>
      <c r="F32" s="69">
        <v>0</v>
      </c>
      <c r="G32" s="69">
        <v>0</v>
      </c>
      <c r="H32" s="69">
        <v>-8000</v>
      </c>
      <c r="I32" s="69">
        <v>0</v>
      </c>
      <c r="J32" s="69">
        <v>0</v>
      </c>
      <c r="K32" s="69">
        <v>0</v>
      </c>
      <c r="L32" s="65">
        <v>0</v>
      </c>
      <c r="M32" s="66">
        <v>0</v>
      </c>
      <c r="N32" s="67">
        <v>0</v>
      </c>
      <c r="O32" s="68">
        <f t="shared" si="0"/>
        <v>0</v>
      </c>
    </row>
    <row r="33" spans="1:15" x14ac:dyDescent="0.3">
      <c r="A33" s="59" t="s">
        <v>673</v>
      </c>
      <c r="B33" s="60" t="s">
        <v>31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6">
        <v>0</v>
      </c>
      <c r="N33" s="67">
        <v>0</v>
      </c>
      <c r="O33" s="68">
        <f t="shared" si="0"/>
        <v>0</v>
      </c>
    </row>
    <row r="34" spans="1:15" x14ac:dyDescent="0.3">
      <c r="A34" s="59" t="s">
        <v>674</v>
      </c>
      <c r="B34" s="60" t="s">
        <v>31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M34" s="66">
        <v>0</v>
      </c>
      <c r="N34" s="67">
        <v>0</v>
      </c>
      <c r="O34" s="68">
        <f t="shared" si="0"/>
        <v>0</v>
      </c>
    </row>
    <row r="35" spans="1:15" x14ac:dyDescent="0.3">
      <c r="A35" s="59" t="s">
        <v>675</v>
      </c>
      <c r="B35" s="60" t="s">
        <v>31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6">
        <v>0</v>
      </c>
      <c r="N35" s="67">
        <v>0</v>
      </c>
      <c r="O35" s="68">
        <f t="shared" si="0"/>
        <v>0</v>
      </c>
    </row>
    <row r="36" spans="1:15" x14ac:dyDescent="0.3">
      <c r="A36" s="59" t="s">
        <v>676</v>
      </c>
      <c r="B36" s="60" t="s">
        <v>31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6">
        <v>0</v>
      </c>
      <c r="N36" s="67">
        <v>0</v>
      </c>
      <c r="O36" s="68">
        <f t="shared" si="0"/>
        <v>0</v>
      </c>
    </row>
    <row r="37" spans="1:15" x14ac:dyDescent="0.3">
      <c r="A37" s="59" t="s">
        <v>677</v>
      </c>
      <c r="B37" s="60" t="s">
        <v>31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6">
        <v>0</v>
      </c>
      <c r="N37" s="67">
        <v>0</v>
      </c>
      <c r="O37" s="68">
        <f t="shared" si="0"/>
        <v>0</v>
      </c>
    </row>
    <row r="38" spans="1:15" x14ac:dyDescent="0.3">
      <c r="A38" s="59" t="s">
        <v>678</v>
      </c>
      <c r="B38" s="60" t="s">
        <v>31</v>
      </c>
      <c r="C38" s="65">
        <v>0</v>
      </c>
      <c r="D38" s="65"/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6">
        <v>0</v>
      </c>
      <c r="N38" s="67">
        <v>0</v>
      </c>
      <c r="O38" s="68">
        <f t="shared" si="0"/>
        <v>0</v>
      </c>
    </row>
    <row r="39" spans="1:15" x14ac:dyDescent="0.3">
      <c r="A39" s="59" t="s">
        <v>38</v>
      </c>
      <c r="B39" s="60" t="s">
        <v>31</v>
      </c>
      <c r="C39" s="65">
        <v>207873.91</v>
      </c>
      <c r="D39" s="65"/>
      <c r="E39" s="65">
        <v>207873.91</v>
      </c>
      <c r="F39" s="65">
        <v>0</v>
      </c>
      <c r="G39" s="65">
        <v>0</v>
      </c>
      <c r="H39" s="65">
        <v>207873.91</v>
      </c>
      <c r="I39" s="65">
        <v>0</v>
      </c>
      <c r="J39" s="65">
        <v>0</v>
      </c>
      <c r="K39" s="65">
        <v>207873.91</v>
      </c>
      <c r="L39" s="65">
        <v>0</v>
      </c>
      <c r="M39" s="66">
        <v>0</v>
      </c>
      <c r="N39" s="67">
        <v>0</v>
      </c>
      <c r="O39" s="68">
        <f t="shared" si="0"/>
        <v>831495.64</v>
      </c>
    </row>
    <row r="40" spans="1:15" x14ac:dyDescent="0.3">
      <c r="A40" s="59" t="s">
        <v>679</v>
      </c>
      <c r="B40" s="60" t="s">
        <v>31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6">
        <v>0</v>
      </c>
      <c r="N40" s="67">
        <v>0</v>
      </c>
      <c r="O40" s="68">
        <f t="shared" si="0"/>
        <v>0</v>
      </c>
    </row>
    <row r="41" spans="1:15" x14ac:dyDescent="0.3">
      <c r="A41" s="59" t="s">
        <v>39</v>
      </c>
      <c r="B41" s="60" t="s">
        <v>31</v>
      </c>
      <c r="C41" s="65">
        <v>65622</v>
      </c>
      <c r="D41" s="65"/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6">
        <v>0</v>
      </c>
      <c r="N41" s="67">
        <v>0</v>
      </c>
      <c r="O41" s="68">
        <f t="shared" si="0"/>
        <v>65622</v>
      </c>
    </row>
    <row r="42" spans="1:15" x14ac:dyDescent="0.3">
      <c r="A42" s="59" t="s">
        <v>680</v>
      </c>
      <c r="B42" s="60" t="s">
        <v>31</v>
      </c>
      <c r="C42" s="65">
        <v>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M42" s="66">
        <v>0</v>
      </c>
      <c r="N42" s="67">
        <v>0</v>
      </c>
      <c r="O42" s="68">
        <f t="shared" si="0"/>
        <v>0</v>
      </c>
    </row>
    <row r="43" spans="1:15" x14ac:dyDescent="0.3">
      <c r="A43" s="59" t="s">
        <v>681</v>
      </c>
      <c r="B43" s="60" t="s">
        <v>31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6">
        <v>0</v>
      </c>
      <c r="N43" s="67">
        <v>0</v>
      </c>
      <c r="O43" s="68">
        <f t="shared" si="0"/>
        <v>0</v>
      </c>
    </row>
    <row r="44" spans="1:15" x14ac:dyDescent="0.3">
      <c r="A44" s="59" t="s">
        <v>682</v>
      </c>
      <c r="B44" s="60" t="s">
        <v>31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6">
        <v>0</v>
      </c>
      <c r="N44" s="67">
        <v>0</v>
      </c>
      <c r="O44" s="68">
        <f t="shared" si="0"/>
        <v>0</v>
      </c>
    </row>
    <row r="45" spans="1:15" x14ac:dyDescent="0.3">
      <c r="A45" s="59" t="s">
        <v>683</v>
      </c>
      <c r="B45" s="60" t="s">
        <v>31</v>
      </c>
      <c r="C45" s="65">
        <v>0</v>
      </c>
      <c r="D45" s="6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65">
        <v>0</v>
      </c>
      <c r="L45" s="65">
        <v>0</v>
      </c>
      <c r="M45" s="66">
        <v>0</v>
      </c>
      <c r="N45" s="67">
        <v>0</v>
      </c>
      <c r="O45" s="68">
        <f t="shared" si="0"/>
        <v>0</v>
      </c>
    </row>
    <row r="46" spans="1:15" x14ac:dyDescent="0.3">
      <c r="A46" s="59" t="s">
        <v>684</v>
      </c>
      <c r="B46" s="60" t="s">
        <v>31</v>
      </c>
      <c r="C46" s="65">
        <v>0</v>
      </c>
      <c r="D46" s="65">
        <v>0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  <c r="M46" s="66">
        <v>0</v>
      </c>
      <c r="N46" s="67">
        <v>0</v>
      </c>
      <c r="O46" s="68">
        <f t="shared" si="0"/>
        <v>0</v>
      </c>
    </row>
    <row r="47" spans="1:15" x14ac:dyDescent="0.3">
      <c r="A47" s="59" t="s">
        <v>685</v>
      </c>
      <c r="B47" s="60" t="s">
        <v>31</v>
      </c>
      <c r="C47" s="65">
        <v>0</v>
      </c>
      <c r="D47" s="65">
        <v>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  <c r="M47" s="66">
        <v>0</v>
      </c>
      <c r="N47" s="67">
        <v>0</v>
      </c>
      <c r="O47" s="68">
        <f t="shared" si="0"/>
        <v>0</v>
      </c>
    </row>
    <row r="48" spans="1:15" x14ac:dyDescent="0.3">
      <c r="A48" s="59" t="s">
        <v>686</v>
      </c>
      <c r="B48" s="60" t="s">
        <v>31</v>
      </c>
      <c r="C48" s="71">
        <v>0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  <c r="J48" s="71">
        <v>0</v>
      </c>
      <c r="K48" s="71">
        <v>0</v>
      </c>
      <c r="L48" s="65">
        <v>0</v>
      </c>
      <c r="M48" s="66">
        <v>0</v>
      </c>
      <c r="N48" s="67">
        <v>0</v>
      </c>
      <c r="O48" s="72">
        <f t="shared" si="0"/>
        <v>0</v>
      </c>
    </row>
    <row r="49" spans="1:15" x14ac:dyDescent="0.3">
      <c r="A49" s="59" t="s">
        <v>687</v>
      </c>
      <c r="B49" s="60" t="s">
        <v>31</v>
      </c>
      <c r="C49" s="65">
        <v>0</v>
      </c>
      <c r="D49" s="65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0</v>
      </c>
      <c r="M49" s="66">
        <v>0</v>
      </c>
      <c r="N49" s="67">
        <v>0</v>
      </c>
      <c r="O49" s="68">
        <f t="shared" si="0"/>
        <v>0</v>
      </c>
    </row>
    <row r="50" spans="1:15" x14ac:dyDescent="0.3">
      <c r="A50" s="59" t="s">
        <v>688</v>
      </c>
      <c r="B50" s="60" t="s">
        <v>31</v>
      </c>
      <c r="C50" s="65">
        <v>0</v>
      </c>
      <c r="D50" s="65">
        <v>0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  <c r="M50" s="66">
        <v>0</v>
      </c>
      <c r="N50" s="67">
        <v>0</v>
      </c>
      <c r="O50" s="68">
        <f t="shared" si="0"/>
        <v>0</v>
      </c>
    </row>
    <row r="51" spans="1:15" x14ac:dyDescent="0.3">
      <c r="A51" s="59" t="s">
        <v>689</v>
      </c>
      <c r="B51" s="60" t="s">
        <v>31</v>
      </c>
      <c r="C51" s="65">
        <v>0</v>
      </c>
      <c r="D51" s="65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6">
        <v>0</v>
      </c>
      <c r="N51" s="67">
        <v>0</v>
      </c>
      <c r="O51" s="68">
        <f t="shared" si="0"/>
        <v>0</v>
      </c>
    </row>
    <row r="52" spans="1:15" x14ac:dyDescent="0.3">
      <c r="A52" s="59" t="s">
        <v>690</v>
      </c>
      <c r="B52" s="60" t="s">
        <v>31</v>
      </c>
      <c r="C52" s="65">
        <v>0</v>
      </c>
      <c r="D52" s="65">
        <v>0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6">
        <v>0</v>
      </c>
      <c r="N52" s="67">
        <v>0</v>
      </c>
      <c r="O52" s="68">
        <f t="shared" si="0"/>
        <v>0</v>
      </c>
    </row>
    <row r="53" spans="1:15" x14ac:dyDescent="0.3">
      <c r="A53" s="59" t="s">
        <v>691</v>
      </c>
      <c r="B53" s="60" t="s">
        <v>31</v>
      </c>
      <c r="C53" s="65">
        <v>0</v>
      </c>
      <c r="D53" s="65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6">
        <v>0</v>
      </c>
      <c r="N53" s="67">
        <v>0</v>
      </c>
      <c r="O53" s="68">
        <f t="shared" si="0"/>
        <v>0</v>
      </c>
    </row>
    <row r="54" spans="1:15" x14ac:dyDescent="0.3">
      <c r="A54" s="59" t="s">
        <v>692</v>
      </c>
      <c r="B54" s="60" t="s">
        <v>31</v>
      </c>
      <c r="C54" s="65">
        <v>0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6">
        <v>0</v>
      </c>
      <c r="N54" s="67">
        <v>0</v>
      </c>
      <c r="O54" s="68">
        <f t="shared" si="0"/>
        <v>0</v>
      </c>
    </row>
    <row r="55" spans="1:15" x14ac:dyDescent="0.3">
      <c r="A55" s="59" t="s">
        <v>608</v>
      </c>
      <c r="B55" s="60" t="s">
        <v>31</v>
      </c>
      <c r="C55" s="65"/>
      <c r="D55" s="65"/>
      <c r="E55" s="65">
        <v>2500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6">
        <v>0</v>
      </c>
      <c r="N55" s="67">
        <v>0</v>
      </c>
      <c r="O55" s="68">
        <f t="shared" si="0"/>
        <v>2500</v>
      </c>
    </row>
    <row r="56" spans="1:15" x14ac:dyDescent="0.3">
      <c r="A56" s="59"/>
      <c r="B56" s="60"/>
      <c r="C56" s="60"/>
      <c r="D56" s="60"/>
      <c r="E56" s="60"/>
      <c r="F56" s="60"/>
      <c r="G56" s="60"/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6">
        <v>0</v>
      </c>
      <c r="N56" s="67">
        <v>0</v>
      </c>
      <c r="O56" s="60"/>
    </row>
    <row r="57" spans="1:15" x14ac:dyDescent="0.3">
      <c r="A57" s="59" t="s">
        <v>693</v>
      </c>
      <c r="B57" s="60" t="s">
        <v>694</v>
      </c>
      <c r="C57" s="65"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6">
        <v>0</v>
      </c>
      <c r="N57" s="67">
        <v>0</v>
      </c>
      <c r="O57" s="68">
        <f t="shared" si="0"/>
        <v>0</v>
      </c>
    </row>
    <row r="58" spans="1:15" x14ac:dyDescent="0.3">
      <c r="A58" s="59" t="s">
        <v>695</v>
      </c>
      <c r="B58" s="60" t="s">
        <v>694</v>
      </c>
      <c r="C58" s="65">
        <v>0</v>
      </c>
      <c r="D58" s="65">
        <v>0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  <c r="K58" s="65">
        <v>0</v>
      </c>
      <c r="L58" s="65">
        <v>0</v>
      </c>
      <c r="M58" s="66">
        <v>0</v>
      </c>
      <c r="N58" s="67">
        <v>0</v>
      </c>
      <c r="O58" s="68">
        <f t="shared" si="0"/>
        <v>0</v>
      </c>
    </row>
    <row r="59" spans="1:15" x14ac:dyDescent="0.3">
      <c r="A59" s="59" t="s">
        <v>696</v>
      </c>
      <c r="B59" s="60" t="s">
        <v>694</v>
      </c>
      <c r="C59" s="65">
        <v>0</v>
      </c>
      <c r="D59" s="65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6">
        <v>0</v>
      </c>
      <c r="N59" s="67">
        <v>0</v>
      </c>
      <c r="O59" s="68">
        <f t="shared" si="0"/>
        <v>0</v>
      </c>
    </row>
    <row r="60" spans="1:15" x14ac:dyDescent="0.3">
      <c r="A60" s="59" t="s">
        <v>697</v>
      </c>
      <c r="B60" s="60" t="s">
        <v>694</v>
      </c>
      <c r="C60" s="65">
        <v>0</v>
      </c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6">
        <v>0</v>
      </c>
      <c r="N60" s="67">
        <v>0</v>
      </c>
      <c r="O60" s="68">
        <f t="shared" si="0"/>
        <v>0</v>
      </c>
    </row>
    <row r="61" spans="1:15" x14ac:dyDescent="0.3">
      <c r="A61" s="59"/>
      <c r="B61" s="60"/>
      <c r="C61" s="60"/>
      <c r="D61" s="60"/>
      <c r="E61" s="60"/>
      <c r="F61" s="60"/>
      <c r="G61" s="60"/>
      <c r="H61" s="65">
        <v>0</v>
      </c>
      <c r="I61" s="65">
        <v>0</v>
      </c>
      <c r="J61" s="65">
        <v>0</v>
      </c>
      <c r="K61" s="65">
        <v>0</v>
      </c>
      <c r="L61" s="65">
        <v>0</v>
      </c>
      <c r="M61" s="66">
        <v>0</v>
      </c>
      <c r="N61" s="67">
        <v>0</v>
      </c>
      <c r="O61" s="60"/>
    </row>
    <row r="62" spans="1:15" x14ac:dyDescent="0.3">
      <c r="A62" s="59" t="s">
        <v>698</v>
      </c>
      <c r="B62" s="60" t="s">
        <v>43</v>
      </c>
      <c r="C62" s="65">
        <v>0</v>
      </c>
      <c r="D62" s="65">
        <v>0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73">
        <v>0</v>
      </c>
      <c r="N62" s="67">
        <v>0</v>
      </c>
      <c r="O62" s="68">
        <f t="shared" si="0"/>
        <v>0</v>
      </c>
    </row>
    <row r="63" spans="1:15" x14ac:dyDescent="0.3">
      <c r="A63" s="59" t="s">
        <v>42</v>
      </c>
      <c r="B63" s="60" t="s">
        <v>43</v>
      </c>
      <c r="C63" s="65"/>
      <c r="D63" s="65"/>
      <c r="E63" s="65">
        <v>0</v>
      </c>
      <c r="F63" s="65">
        <v>0</v>
      </c>
      <c r="G63" s="65">
        <v>25000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73">
        <v>0</v>
      </c>
      <c r="N63" s="67">
        <v>0</v>
      </c>
      <c r="O63" s="68">
        <f t="shared" si="0"/>
        <v>25000</v>
      </c>
    </row>
    <row r="64" spans="1:15" x14ac:dyDescent="0.3">
      <c r="A64" s="59" t="s">
        <v>699</v>
      </c>
      <c r="B64" s="60" t="s">
        <v>43</v>
      </c>
      <c r="C64" s="65">
        <v>0</v>
      </c>
      <c r="D64" s="65">
        <v>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73">
        <v>0</v>
      </c>
      <c r="N64" s="67">
        <v>0</v>
      </c>
      <c r="O64" s="68">
        <f t="shared" si="0"/>
        <v>0</v>
      </c>
    </row>
    <row r="65" spans="1:15" x14ac:dyDescent="0.3">
      <c r="A65" s="59" t="s">
        <v>700</v>
      </c>
      <c r="B65" s="60" t="s">
        <v>43</v>
      </c>
      <c r="C65" s="65">
        <v>0</v>
      </c>
      <c r="D65" s="65">
        <v>0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M65" s="73">
        <v>0</v>
      </c>
      <c r="N65" s="67">
        <v>0</v>
      </c>
      <c r="O65" s="68">
        <f t="shared" si="0"/>
        <v>0</v>
      </c>
    </row>
    <row r="66" spans="1:15" x14ac:dyDescent="0.3">
      <c r="A66" s="59"/>
      <c r="B66" s="60"/>
      <c r="C66" s="60"/>
      <c r="D66" s="60"/>
      <c r="E66" s="60"/>
      <c r="F66" s="60"/>
      <c r="G66" s="60"/>
      <c r="H66" s="65">
        <v>0</v>
      </c>
      <c r="I66" s="65">
        <v>0</v>
      </c>
      <c r="J66" s="65">
        <v>0</v>
      </c>
      <c r="K66" s="65">
        <v>0</v>
      </c>
      <c r="L66" s="65">
        <v>0</v>
      </c>
      <c r="M66" s="73">
        <v>0</v>
      </c>
      <c r="N66" s="67">
        <v>0</v>
      </c>
      <c r="O66" s="68">
        <f t="shared" si="0"/>
        <v>0</v>
      </c>
    </row>
    <row r="67" spans="1:15" x14ac:dyDescent="0.3">
      <c r="A67" s="59" t="s">
        <v>701</v>
      </c>
      <c r="B67" s="60" t="s">
        <v>28</v>
      </c>
      <c r="C67" s="65">
        <v>0</v>
      </c>
      <c r="D67" s="74">
        <v>0</v>
      </c>
      <c r="E67" s="74">
        <v>0</v>
      </c>
      <c r="F67" s="74">
        <v>0</v>
      </c>
      <c r="G67" s="74">
        <v>0</v>
      </c>
      <c r="H67" s="65">
        <v>0</v>
      </c>
      <c r="I67" s="65">
        <v>0</v>
      </c>
      <c r="J67" s="65">
        <v>0</v>
      </c>
      <c r="K67" s="65">
        <v>0</v>
      </c>
      <c r="L67" s="65">
        <v>0</v>
      </c>
      <c r="M67" s="73">
        <v>0</v>
      </c>
      <c r="N67" s="67">
        <v>0</v>
      </c>
      <c r="O67" s="68">
        <f t="shared" si="0"/>
        <v>0</v>
      </c>
    </row>
    <row r="68" spans="1:15" x14ac:dyDescent="0.3">
      <c r="A68" s="59" t="s">
        <v>702</v>
      </c>
      <c r="B68" s="60" t="s">
        <v>28</v>
      </c>
      <c r="C68" s="65">
        <v>0</v>
      </c>
      <c r="D68" s="74">
        <v>0</v>
      </c>
      <c r="E68" s="74">
        <v>0</v>
      </c>
      <c r="F68" s="74">
        <v>0</v>
      </c>
      <c r="G68" s="74">
        <v>0</v>
      </c>
      <c r="H68" s="65">
        <v>0</v>
      </c>
      <c r="I68" s="65">
        <v>0</v>
      </c>
      <c r="J68" s="65">
        <v>0</v>
      </c>
      <c r="K68" s="65">
        <v>0</v>
      </c>
      <c r="L68" s="65">
        <v>0</v>
      </c>
      <c r="M68" s="73">
        <v>0</v>
      </c>
      <c r="N68" s="67">
        <v>0</v>
      </c>
      <c r="O68" s="68">
        <f t="shared" si="0"/>
        <v>0</v>
      </c>
    </row>
    <row r="69" spans="1:15" x14ac:dyDescent="0.3">
      <c r="A69" s="59" t="s">
        <v>703</v>
      </c>
      <c r="B69" s="60" t="s">
        <v>28</v>
      </c>
      <c r="C69" s="65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4">
        <v>0</v>
      </c>
      <c r="L69" s="65">
        <v>0</v>
      </c>
      <c r="M69" s="73">
        <v>0</v>
      </c>
      <c r="N69" s="67">
        <v>0</v>
      </c>
      <c r="O69" s="68">
        <f t="shared" si="0"/>
        <v>0</v>
      </c>
    </row>
    <row r="70" spans="1:15" x14ac:dyDescent="0.3">
      <c r="A70" s="59" t="s">
        <v>704</v>
      </c>
      <c r="B70" s="60" t="s">
        <v>28</v>
      </c>
      <c r="C70" s="65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4">
        <v>0</v>
      </c>
      <c r="L70" s="65">
        <v>0</v>
      </c>
      <c r="M70" s="73">
        <v>0</v>
      </c>
      <c r="N70" s="67">
        <v>0</v>
      </c>
      <c r="O70" s="68">
        <f t="shared" si="0"/>
        <v>0</v>
      </c>
    </row>
    <row r="71" spans="1:15" x14ac:dyDescent="0.3">
      <c r="A71" s="59" t="s">
        <v>705</v>
      </c>
      <c r="B71" s="60" t="s">
        <v>28</v>
      </c>
      <c r="C71" s="65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65">
        <v>0</v>
      </c>
      <c r="M71" s="73">
        <v>0</v>
      </c>
      <c r="N71" s="67">
        <v>0</v>
      </c>
      <c r="O71" s="68">
        <f t="shared" si="0"/>
        <v>0</v>
      </c>
    </row>
    <row r="72" spans="1:15" x14ac:dyDescent="0.3">
      <c r="A72" s="59" t="s">
        <v>706</v>
      </c>
      <c r="B72" s="60" t="s">
        <v>28</v>
      </c>
      <c r="C72" s="65">
        <v>0</v>
      </c>
      <c r="D72" s="74">
        <v>0</v>
      </c>
      <c r="E72" s="74">
        <v>0</v>
      </c>
      <c r="F72" s="74">
        <v>0</v>
      </c>
      <c r="G72" s="74">
        <v>0</v>
      </c>
      <c r="H72" s="74">
        <v>0</v>
      </c>
      <c r="I72" s="74">
        <v>0</v>
      </c>
      <c r="J72" s="74">
        <v>0</v>
      </c>
      <c r="K72" s="74">
        <v>0</v>
      </c>
      <c r="L72" s="65">
        <v>0</v>
      </c>
      <c r="M72" s="66">
        <v>0</v>
      </c>
      <c r="N72" s="67">
        <v>0</v>
      </c>
      <c r="O72" s="68">
        <f t="shared" si="0"/>
        <v>0</v>
      </c>
    </row>
    <row r="73" spans="1:15" x14ac:dyDescent="0.3">
      <c r="A73" s="59" t="s">
        <v>707</v>
      </c>
      <c r="B73" s="60" t="s">
        <v>28</v>
      </c>
      <c r="C73" s="65">
        <v>0</v>
      </c>
      <c r="D73" s="74">
        <v>0</v>
      </c>
      <c r="E73" s="74">
        <v>0</v>
      </c>
      <c r="F73" s="74">
        <v>0</v>
      </c>
      <c r="G73" s="74">
        <v>0</v>
      </c>
      <c r="H73" s="74">
        <v>0</v>
      </c>
      <c r="I73" s="74">
        <v>0</v>
      </c>
      <c r="J73" s="74">
        <v>0</v>
      </c>
      <c r="K73" s="74">
        <v>0</v>
      </c>
      <c r="L73" s="65">
        <v>0</v>
      </c>
      <c r="M73" s="66">
        <v>0</v>
      </c>
      <c r="N73" s="67">
        <v>0</v>
      </c>
      <c r="O73" s="68">
        <f t="shared" si="0"/>
        <v>0</v>
      </c>
    </row>
    <row r="74" spans="1:15" x14ac:dyDescent="0.3">
      <c r="A74" s="59" t="s">
        <v>27</v>
      </c>
      <c r="B74" s="60" t="s">
        <v>28</v>
      </c>
      <c r="C74" s="65">
        <v>0</v>
      </c>
      <c r="D74" s="74">
        <v>0</v>
      </c>
      <c r="E74" s="74">
        <v>0</v>
      </c>
      <c r="F74" s="74">
        <v>0</v>
      </c>
      <c r="G74" s="74">
        <v>0</v>
      </c>
      <c r="H74" s="74">
        <v>0</v>
      </c>
      <c r="I74" s="74">
        <v>0</v>
      </c>
      <c r="J74" s="74">
        <v>0</v>
      </c>
      <c r="K74" s="74">
        <v>0</v>
      </c>
      <c r="L74" s="65">
        <v>0</v>
      </c>
      <c r="M74" s="66">
        <v>46800</v>
      </c>
      <c r="N74" s="67">
        <v>0</v>
      </c>
      <c r="O74" s="68">
        <f t="shared" si="0"/>
        <v>46800</v>
      </c>
    </row>
    <row r="75" spans="1:15" x14ac:dyDescent="0.3">
      <c r="A75" s="59" t="s">
        <v>591</v>
      </c>
      <c r="B75" s="60" t="s">
        <v>28</v>
      </c>
      <c r="C75" s="69"/>
      <c r="D75" s="75">
        <v>2500</v>
      </c>
      <c r="E75" s="75">
        <v>0</v>
      </c>
      <c r="F75" s="75">
        <v>0</v>
      </c>
      <c r="G75" s="75">
        <v>0</v>
      </c>
      <c r="H75" s="75">
        <v>0</v>
      </c>
      <c r="I75" s="75">
        <v>0</v>
      </c>
      <c r="J75" s="75">
        <v>0</v>
      </c>
      <c r="K75" s="75">
        <v>0</v>
      </c>
      <c r="L75" s="65">
        <v>0</v>
      </c>
      <c r="M75" s="66">
        <v>0</v>
      </c>
      <c r="N75" s="67">
        <v>0</v>
      </c>
      <c r="O75" s="68">
        <f t="shared" si="0"/>
        <v>2500</v>
      </c>
    </row>
    <row r="76" spans="1:15" x14ac:dyDescent="0.3">
      <c r="A76" s="59" t="s">
        <v>708</v>
      </c>
      <c r="B76" s="60" t="s">
        <v>28</v>
      </c>
      <c r="C76" s="65">
        <v>0</v>
      </c>
      <c r="D76" s="74">
        <v>0</v>
      </c>
      <c r="E76" s="74">
        <v>0</v>
      </c>
      <c r="F76" s="74">
        <v>0</v>
      </c>
      <c r="G76" s="74">
        <v>0</v>
      </c>
      <c r="H76" s="74">
        <v>0</v>
      </c>
      <c r="I76" s="74">
        <v>0</v>
      </c>
      <c r="J76" s="74">
        <v>0</v>
      </c>
      <c r="K76" s="74">
        <v>0</v>
      </c>
      <c r="L76" s="65">
        <v>0</v>
      </c>
      <c r="M76" s="66">
        <v>0</v>
      </c>
      <c r="N76" s="67">
        <v>0</v>
      </c>
      <c r="O76" s="68">
        <f t="shared" ref="O76:O94" si="1">SUM(C76:N76)</f>
        <v>0</v>
      </c>
    </row>
    <row r="77" spans="1:15" x14ac:dyDescent="0.3">
      <c r="A77" s="59" t="s">
        <v>709</v>
      </c>
      <c r="B77" s="60" t="s">
        <v>28</v>
      </c>
      <c r="C77" s="65">
        <v>0</v>
      </c>
      <c r="D77" s="74">
        <v>0</v>
      </c>
      <c r="E77" s="74">
        <v>0</v>
      </c>
      <c r="F77" s="74">
        <v>0</v>
      </c>
      <c r="G77" s="74">
        <v>0</v>
      </c>
      <c r="H77" s="74">
        <v>0</v>
      </c>
      <c r="I77" s="74">
        <v>0</v>
      </c>
      <c r="J77" s="74">
        <v>0</v>
      </c>
      <c r="K77" s="74">
        <v>0</v>
      </c>
      <c r="L77" s="65">
        <v>0</v>
      </c>
      <c r="M77" s="66">
        <v>0</v>
      </c>
      <c r="N77" s="67">
        <v>0</v>
      </c>
      <c r="O77" s="68">
        <f t="shared" si="1"/>
        <v>0</v>
      </c>
    </row>
    <row r="78" spans="1:15" x14ac:dyDescent="0.3">
      <c r="A78" s="59" t="s">
        <v>710</v>
      </c>
      <c r="B78" s="60" t="s">
        <v>28</v>
      </c>
      <c r="C78" s="65">
        <v>0</v>
      </c>
      <c r="D78" s="74">
        <v>0</v>
      </c>
      <c r="E78" s="74">
        <v>0</v>
      </c>
      <c r="F78" s="74">
        <v>0</v>
      </c>
      <c r="G78" s="74">
        <v>0</v>
      </c>
      <c r="H78" s="74">
        <v>0</v>
      </c>
      <c r="I78" s="74">
        <v>0</v>
      </c>
      <c r="J78" s="74">
        <v>0</v>
      </c>
      <c r="K78" s="74"/>
      <c r="L78" s="65">
        <v>0</v>
      </c>
      <c r="M78" s="66">
        <v>0</v>
      </c>
      <c r="N78" s="67">
        <v>0</v>
      </c>
      <c r="O78" s="68">
        <f t="shared" si="1"/>
        <v>0</v>
      </c>
    </row>
    <row r="79" spans="1:15" x14ac:dyDescent="0.3">
      <c r="A79" s="59" t="s">
        <v>711</v>
      </c>
      <c r="B79" s="60" t="s">
        <v>28</v>
      </c>
      <c r="C79" s="65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65">
        <v>0</v>
      </c>
      <c r="M79" s="66">
        <v>0</v>
      </c>
      <c r="N79" s="67">
        <v>0</v>
      </c>
      <c r="O79" s="68">
        <f t="shared" si="1"/>
        <v>0</v>
      </c>
    </row>
    <row r="80" spans="1:15" x14ac:dyDescent="0.3">
      <c r="A80" s="59" t="s">
        <v>712</v>
      </c>
      <c r="B80" s="60" t="s">
        <v>28</v>
      </c>
      <c r="C80" s="65">
        <v>0</v>
      </c>
      <c r="D80" s="74">
        <v>0</v>
      </c>
      <c r="E80" s="74">
        <v>0</v>
      </c>
      <c r="F80" s="74">
        <v>0</v>
      </c>
      <c r="G80" s="74">
        <v>0</v>
      </c>
      <c r="H80" s="74">
        <v>0</v>
      </c>
      <c r="I80" s="74">
        <v>0</v>
      </c>
      <c r="J80" s="74">
        <v>0</v>
      </c>
      <c r="K80" s="74">
        <v>0</v>
      </c>
      <c r="L80" s="65">
        <v>0</v>
      </c>
      <c r="M80" s="66">
        <v>0</v>
      </c>
      <c r="N80" s="67">
        <v>0</v>
      </c>
      <c r="O80" s="68">
        <f t="shared" si="1"/>
        <v>0</v>
      </c>
    </row>
    <row r="81" spans="1:15" x14ac:dyDescent="0.3">
      <c r="A81" s="59" t="s">
        <v>595</v>
      </c>
      <c r="B81" s="60" t="s">
        <v>28</v>
      </c>
      <c r="C81" s="74">
        <v>7500</v>
      </c>
      <c r="D81" s="74"/>
      <c r="E81" s="74">
        <v>184616.75</v>
      </c>
      <c r="F81" s="74">
        <v>0</v>
      </c>
      <c r="G81" s="74">
        <v>0</v>
      </c>
      <c r="H81" s="74">
        <v>184616.75</v>
      </c>
      <c r="I81" s="74">
        <v>0</v>
      </c>
      <c r="J81" s="74">
        <v>0</v>
      </c>
      <c r="K81" s="74">
        <v>184616.75</v>
      </c>
      <c r="L81" s="65">
        <v>0</v>
      </c>
      <c r="M81" s="66">
        <v>0</v>
      </c>
      <c r="N81" s="67">
        <v>184616.75</v>
      </c>
      <c r="O81" s="68">
        <f t="shared" si="1"/>
        <v>745967</v>
      </c>
    </row>
    <row r="82" spans="1:15" x14ac:dyDescent="0.3">
      <c r="A82" s="59" t="s">
        <v>713</v>
      </c>
      <c r="B82" s="60" t="s">
        <v>28</v>
      </c>
      <c r="C82" s="65">
        <v>0</v>
      </c>
      <c r="D82" s="74">
        <v>0</v>
      </c>
      <c r="E82" s="74">
        <v>0</v>
      </c>
      <c r="F82" s="74">
        <v>0</v>
      </c>
      <c r="G82" s="74">
        <v>0</v>
      </c>
      <c r="H82" s="74">
        <v>0</v>
      </c>
      <c r="I82" s="74">
        <v>0</v>
      </c>
      <c r="J82" s="74">
        <v>0</v>
      </c>
      <c r="K82" s="74">
        <v>0</v>
      </c>
      <c r="L82" s="65">
        <v>0</v>
      </c>
      <c r="M82" s="66">
        <v>0</v>
      </c>
      <c r="N82" s="67">
        <v>0</v>
      </c>
      <c r="O82" s="68">
        <f t="shared" si="1"/>
        <v>0</v>
      </c>
    </row>
    <row r="83" spans="1:15" x14ac:dyDescent="0.3">
      <c r="A83" s="59" t="s">
        <v>714</v>
      </c>
      <c r="B83" s="60" t="s">
        <v>28</v>
      </c>
      <c r="C83" s="65">
        <v>0</v>
      </c>
      <c r="D83" s="74">
        <v>0</v>
      </c>
      <c r="E83" s="74">
        <v>0</v>
      </c>
      <c r="F83" s="74">
        <v>0</v>
      </c>
      <c r="G83" s="74">
        <v>0</v>
      </c>
      <c r="H83" s="74">
        <v>0</v>
      </c>
      <c r="I83" s="74">
        <v>0</v>
      </c>
      <c r="J83" s="74">
        <v>0</v>
      </c>
      <c r="K83" s="74">
        <v>0</v>
      </c>
      <c r="L83" s="65">
        <v>0</v>
      </c>
      <c r="M83" s="66">
        <v>0</v>
      </c>
      <c r="N83" s="67">
        <v>0</v>
      </c>
      <c r="O83" s="68">
        <f t="shared" si="1"/>
        <v>0</v>
      </c>
    </row>
    <row r="84" spans="1:15" x14ac:dyDescent="0.3">
      <c r="A84" s="59" t="s">
        <v>715</v>
      </c>
      <c r="B84" s="60" t="s">
        <v>28</v>
      </c>
      <c r="C84" s="65">
        <v>0</v>
      </c>
      <c r="D84" s="74">
        <v>0</v>
      </c>
      <c r="E84" s="74">
        <v>0</v>
      </c>
      <c r="F84" s="74">
        <v>0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65">
        <v>0</v>
      </c>
      <c r="M84" s="66">
        <v>0</v>
      </c>
      <c r="N84" s="67">
        <v>0</v>
      </c>
      <c r="O84" s="68">
        <f t="shared" si="1"/>
        <v>0</v>
      </c>
    </row>
    <row r="85" spans="1:15" x14ac:dyDescent="0.3">
      <c r="A85" s="59" t="s">
        <v>716</v>
      </c>
      <c r="B85" s="60" t="s">
        <v>28</v>
      </c>
      <c r="C85" s="65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65">
        <v>0</v>
      </c>
      <c r="M85" s="66">
        <v>0</v>
      </c>
      <c r="N85" s="67">
        <v>0</v>
      </c>
      <c r="O85" s="68">
        <f t="shared" si="1"/>
        <v>0</v>
      </c>
    </row>
    <row r="86" spans="1:15" x14ac:dyDescent="0.3">
      <c r="A86" s="59" t="s">
        <v>717</v>
      </c>
      <c r="B86" s="60" t="s">
        <v>28</v>
      </c>
      <c r="C86" s="65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65">
        <v>0</v>
      </c>
      <c r="M86" s="66">
        <v>0</v>
      </c>
      <c r="N86" s="67">
        <v>0</v>
      </c>
      <c r="O86" s="68">
        <f t="shared" si="1"/>
        <v>0</v>
      </c>
    </row>
    <row r="87" spans="1:15" x14ac:dyDescent="0.3">
      <c r="A87" s="59" t="s">
        <v>718</v>
      </c>
      <c r="B87" s="60" t="s">
        <v>28</v>
      </c>
      <c r="C87" s="65">
        <v>0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4">
        <v>0</v>
      </c>
      <c r="J87" s="74">
        <v>0</v>
      </c>
      <c r="K87" s="74">
        <v>0</v>
      </c>
      <c r="L87" s="65">
        <v>0</v>
      </c>
      <c r="M87" s="66">
        <v>0</v>
      </c>
      <c r="N87" s="67">
        <v>0</v>
      </c>
      <c r="O87" s="68">
        <f t="shared" si="1"/>
        <v>0</v>
      </c>
    </row>
    <row r="88" spans="1:15" x14ac:dyDescent="0.3">
      <c r="A88" s="59" t="s">
        <v>35</v>
      </c>
      <c r="B88" s="60" t="s">
        <v>28</v>
      </c>
      <c r="C88" s="74">
        <v>255064.32000000001</v>
      </c>
      <c r="D88" s="74"/>
      <c r="E88" s="74">
        <v>255064.32000000001</v>
      </c>
      <c r="F88" s="74">
        <v>0</v>
      </c>
      <c r="G88" s="74">
        <v>0</v>
      </c>
      <c r="H88" s="74">
        <v>255064.32000000001</v>
      </c>
      <c r="I88" s="74">
        <v>0</v>
      </c>
      <c r="J88" s="74">
        <v>0</v>
      </c>
      <c r="K88" s="74">
        <v>255064.34</v>
      </c>
      <c r="L88" s="65">
        <v>0</v>
      </c>
      <c r="M88" s="66">
        <v>0</v>
      </c>
      <c r="N88" s="67">
        <v>0</v>
      </c>
      <c r="O88" s="68">
        <f t="shared" si="1"/>
        <v>1020257.2999999999</v>
      </c>
    </row>
    <row r="89" spans="1:15" x14ac:dyDescent="0.3">
      <c r="A89" s="59" t="s">
        <v>719</v>
      </c>
      <c r="B89" s="60" t="s">
        <v>28</v>
      </c>
      <c r="C89" s="74">
        <v>0</v>
      </c>
      <c r="D89" s="74"/>
      <c r="E89" s="74">
        <v>0</v>
      </c>
      <c r="F89" s="74">
        <v>0</v>
      </c>
      <c r="G89" s="74">
        <v>0</v>
      </c>
      <c r="H89" s="74">
        <v>0</v>
      </c>
      <c r="I89" s="74">
        <v>0</v>
      </c>
      <c r="J89" s="74">
        <v>0</v>
      </c>
      <c r="K89" s="74">
        <v>0</v>
      </c>
      <c r="L89" s="65">
        <v>0</v>
      </c>
      <c r="M89" s="66">
        <v>0</v>
      </c>
      <c r="N89" s="67">
        <v>0</v>
      </c>
      <c r="O89" s="68">
        <f t="shared" si="1"/>
        <v>0</v>
      </c>
    </row>
    <row r="90" spans="1:15" x14ac:dyDescent="0.3">
      <c r="A90" s="59" t="s">
        <v>720</v>
      </c>
      <c r="B90" s="60" t="s">
        <v>28</v>
      </c>
      <c r="C90" s="74">
        <v>0</v>
      </c>
      <c r="D90" s="74">
        <v>0</v>
      </c>
      <c r="E90" s="74">
        <v>0</v>
      </c>
      <c r="F90" s="74">
        <v>0</v>
      </c>
      <c r="G90" s="74">
        <v>0</v>
      </c>
      <c r="H90" s="74">
        <v>0</v>
      </c>
      <c r="I90" s="74">
        <v>0</v>
      </c>
      <c r="J90" s="74">
        <v>0</v>
      </c>
      <c r="K90" s="74"/>
      <c r="L90" s="65"/>
      <c r="M90" s="66"/>
      <c r="N90" s="76"/>
      <c r="O90" s="68">
        <f t="shared" si="1"/>
        <v>0</v>
      </c>
    </row>
    <row r="91" spans="1:15" x14ac:dyDescent="0.3">
      <c r="A91" s="59" t="s">
        <v>721</v>
      </c>
      <c r="B91" s="60" t="s">
        <v>28</v>
      </c>
      <c r="C91" s="74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65">
        <v>0</v>
      </c>
      <c r="M91" s="66">
        <v>0</v>
      </c>
      <c r="N91" s="67">
        <v>0</v>
      </c>
      <c r="O91" s="68">
        <f t="shared" si="1"/>
        <v>0</v>
      </c>
    </row>
    <row r="92" spans="1:15" x14ac:dyDescent="0.3">
      <c r="A92" s="59" t="s">
        <v>722</v>
      </c>
      <c r="B92" s="60" t="s">
        <v>28</v>
      </c>
      <c r="C92" s="74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65">
        <v>0</v>
      </c>
      <c r="M92" s="66">
        <v>0</v>
      </c>
      <c r="N92" s="67">
        <v>0</v>
      </c>
      <c r="O92" s="68">
        <f t="shared" si="1"/>
        <v>0</v>
      </c>
    </row>
    <row r="93" spans="1:15" x14ac:dyDescent="0.3">
      <c r="A93" s="59" t="s">
        <v>723</v>
      </c>
      <c r="B93" s="60" t="s">
        <v>28</v>
      </c>
      <c r="C93" s="74">
        <v>0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65">
        <v>0</v>
      </c>
      <c r="M93" s="66">
        <v>0</v>
      </c>
      <c r="N93" s="67">
        <v>0</v>
      </c>
      <c r="O93" s="68">
        <f t="shared" si="1"/>
        <v>0</v>
      </c>
    </row>
    <row r="94" spans="1:15" x14ac:dyDescent="0.3">
      <c r="A94" s="59" t="s">
        <v>600</v>
      </c>
      <c r="B94" s="60" t="s">
        <v>28</v>
      </c>
      <c r="C94" s="74">
        <v>20000</v>
      </c>
      <c r="D94" s="74">
        <v>0</v>
      </c>
      <c r="E94" s="74">
        <v>0</v>
      </c>
      <c r="F94" s="74">
        <v>0</v>
      </c>
      <c r="G94" s="74">
        <v>0</v>
      </c>
      <c r="H94" s="74">
        <v>0</v>
      </c>
      <c r="I94" s="75">
        <v>0</v>
      </c>
      <c r="J94" s="74">
        <v>0</v>
      </c>
      <c r="K94" s="74">
        <v>0</v>
      </c>
      <c r="L94" s="65">
        <v>0</v>
      </c>
      <c r="M94" s="66">
        <v>0</v>
      </c>
      <c r="N94" s="67">
        <v>0</v>
      </c>
      <c r="O94" s="68">
        <f t="shared" si="1"/>
        <v>20000</v>
      </c>
    </row>
    <row r="95" spans="1:15" x14ac:dyDescent="0.3">
      <c r="A95" s="59" t="s">
        <v>724</v>
      </c>
      <c r="B95" s="60" t="s">
        <v>28</v>
      </c>
      <c r="C95" s="74">
        <v>0</v>
      </c>
      <c r="D95" s="74">
        <v>0</v>
      </c>
      <c r="E95" s="74">
        <v>0</v>
      </c>
      <c r="F95" s="74">
        <v>0</v>
      </c>
      <c r="G95" s="74">
        <v>0</v>
      </c>
      <c r="H95" s="74">
        <v>0</v>
      </c>
      <c r="I95" s="74">
        <v>0</v>
      </c>
      <c r="J95" s="74">
        <v>0</v>
      </c>
      <c r="K95" s="74">
        <v>0</v>
      </c>
      <c r="L95" s="65">
        <v>0</v>
      </c>
      <c r="M95" s="66">
        <v>0</v>
      </c>
      <c r="N95" s="67">
        <v>0</v>
      </c>
      <c r="O95" s="68">
        <f>SUM(C95:N95)</f>
        <v>0</v>
      </c>
    </row>
    <row r="96" spans="1:15" x14ac:dyDescent="0.3">
      <c r="A96" s="59" t="s">
        <v>725</v>
      </c>
      <c r="B96" s="60" t="s">
        <v>28</v>
      </c>
      <c r="C96" s="74">
        <v>0</v>
      </c>
      <c r="D96" s="74">
        <v>0</v>
      </c>
      <c r="E96" s="74">
        <v>0</v>
      </c>
      <c r="F96" s="74">
        <v>0</v>
      </c>
      <c r="G96" s="74">
        <v>0</v>
      </c>
      <c r="H96" s="74">
        <v>0</v>
      </c>
      <c r="I96" s="74">
        <v>0</v>
      </c>
      <c r="J96" s="74">
        <v>0</v>
      </c>
      <c r="K96" s="74">
        <v>0</v>
      </c>
      <c r="L96" s="65">
        <v>0</v>
      </c>
      <c r="M96" s="66">
        <v>0</v>
      </c>
      <c r="N96" s="67">
        <v>0</v>
      </c>
      <c r="O96" s="68">
        <f t="shared" ref="O96:O107" si="2">SUM(C96:N96)</f>
        <v>0</v>
      </c>
    </row>
    <row r="97" spans="1:15" x14ac:dyDescent="0.3">
      <c r="A97" s="59" t="s">
        <v>726</v>
      </c>
      <c r="B97" s="60" t="s">
        <v>28</v>
      </c>
      <c r="C97" s="74">
        <v>0</v>
      </c>
      <c r="D97" s="74">
        <v>0</v>
      </c>
      <c r="E97" s="74">
        <v>0</v>
      </c>
      <c r="F97" s="74">
        <v>0</v>
      </c>
      <c r="G97" s="74">
        <v>0</v>
      </c>
      <c r="H97" s="74">
        <v>0</v>
      </c>
      <c r="I97" s="74">
        <v>0</v>
      </c>
      <c r="J97" s="74">
        <v>0</v>
      </c>
      <c r="K97" s="74">
        <v>0</v>
      </c>
      <c r="L97" s="65">
        <v>0</v>
      </c>
      <c r="M97" s="66">
        <v>0</v>
      </c>
      <c r="N97" s="67">
        <v>0</v>
      </c>
      <c r="O97" s="68">
        <f t="shared" si="2"/>
        <v>0</v>
      </c>
    </row>
    <row r="98" spans="1:15" x14ac:dyDescent="0.3">
      <c r="A98" s="59" t="s">
        <v>727</v>
      </c>
      <c r="B98" s="60" t="s">
        <v>28</v>
      </c>
      <c r="C98" s="74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65">
        <v>0</v>
      </c>
      <c r="M98" s="66">
        <v>0</v>
      </c>
      <c r="N98" s="67">
        <v>0</v>
      </c>
      <c r="O98" s="68">
        <f t="shared" si="2"/>
        <v>0</v>
      </c>
    </row>
    <row r="99" spans="1:15" x14ac:dyDescent="0.3">
      <c r="A99" s="59" t="s">
        <v>728</v>
      </c>
      <c r="B99" s="60" t="s">
        <v>28</v>
      </c>
      <c r="C99" s="74">
        <v>0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/>
      <c r="K99" s="74"/>
      <c r="L99" s="65">
        <v>0</v>
      </c>
      <c r="M99" s="66">
        <v>0</v>
      </c>
      <c r="N99" s="67">
        <v>0</v>
      </c>
      <c r="O99" s="68">
        <f t="shared" si="2"/>
        <v>0</v>
      </c>
    </row>
    <row r="100" spans="1:15" x14ac:dyDescent="0.3">
      <c r="A100" s="59" t="s">
        <v>40</v>
      </c>
      <c r="B100" s="60" t="s">
        <v>28</v>
      </c>
      <c r="C100" s="74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11083.27</v>
      </c>
      <c r="J100" s="74"/>
      <c r="K100" s="74"/>
      <c r="L100" s="65">
        <v>0</v>
      </c>
      <c r="M100" s="66">
        <v>0</v>
      </c>
      <c r="N100" s="67">
        <v>0</v>
      </c>
      <c r="O100" s="68">
        <f t="shared" si="2"/>
        <v>11083.27</v>
      </c>
    </row>
    <row r="101" spans="1:15" x14ac:dyDescent="0.3">
      <c r="A101" s="59" t="s">
        <v>729</v>
      </c>
      <c r="B101" s="60" t="s">
        <v>28</v>
      </c>
      <c r="C101" s="74">
        <v>0</v>
      </c>
      <c r="D101" s="74">
        <v>0</v>
      </c>
      <c r="E101" s="74">
        <v>0</v>
      </c>
      <c r="F101" s="74">
        <v>0</v>
      </c>
      <c r="G101" s="74">
        <v>0</v>
      </c>
      <c r="H101" s="74">
        <v>0</v>
      </c>
      <c r="I101" s="74">
        <v>0</v>
      </c>
      <c r="J101" s="74">
        <v>0</v>
      </c>
      <c r="K101" s="74">
        <v>0</v>
      </c>
      <c r="L101" s="65">
        <v>0</v>
      </c>
      <c r="M101" s="66">
        <v>0</v>
      </c>
      <c r="N101" s="67">
        <v>0</v>
      </c>
      <c r="O101" s="68">
        <f t="shared" si="2"/>
        <v>0</v>
      </c>
    </row>
    <row r="102" spans="1:15" x14ac:dyDescent="0.3">
      <c r="A102" s="59" t="s">
        <v>730</v>
      </c>
      <c r="B102" s="60" t="s">
        <v>28</v>
      </c>
      <c r="C102" s="74">
        <v>0</v>
      </c>
      <c r="D102" s="74">
        <v>0</v>
      </c>
      <c r="E102" s="74">
        <v>0</v>
      </c>
      <c r="F102" s="74">
        <v>0</v>
      </c>
      <c r="G102" s="74">
        <v>0</v>
      </c>
      <c r="H102" s="74">
        <v>0</v>
      </c>
      <c r="I102" s="74">
        <v>0</v>
      </c>
      <c r="J102" s="74">
        <v>0</v>
      </c>
      <c r="K102" s="74">
        <v>0</v>
      </c>
      <c r="L102" s="65">
        <v>0</v>
      </c>
      <c r="M102" s="66">
        <v>0</v>
      </c>
      <c r="N102" s="67">
        <v>0</v>
      </c>
      <c r="O102" s="68">
        <f t="shared" si="2"/>
        <v>0</v>
      </c>
    </row>
    <row r="103" spans="1:15" x14ac:dyDescent="0.3">
      <c r="A103" s="59" t="s">
        <v>731</v>
      </c>
      <c r="B103" s="60" t="s">
        <v>28</v>
      </c>
      <c r="C103" s="74">
        <v>0</v>
      </c>
      <c r="D103" s="74">
        <v>0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65">
        <v>0</v>
      </c>
      <c r="M103" s="66">
        <v>0</v>
      </c>
      <c r="N103" s="67">
        <v>0</v>
      </c>
      <c r="O103" s="68">
        <f t="shared" si="2"/>
        <v>0</v>
      </c>
    </row>
    <row r="104" spans="1:15" x14ac:dyDescent="0.3">
      <c r="A104" s="59" t="s">
        <v>732</v>
      </c>
      <c r="B104" s="60" t="s">
        <v>28</v>
      </c>
      <c r="C104" s="74">
        <v>0</v>
      </c>
      <c r="D104" s="74">
        <v>0</v>
      </c>
      <c r="E104" s="74">
        <v>0</v>
      </c>
      <c r="F104" s="74">
        <v>0</v>
      </c>
      <c r="G104" s="74">
        <v>0</v>
      </c>
      <c r="H104" s="74">
        <v>0</v>
      </c>
      <c r="I104" s="74">
        <v>0</v>
      </c>
      <c r="J104" s="74">
        <v>0</v>
      </c>
      <c r="K104" s="74">
        <v>0</v>
      </c>
      <c r="L104" s="65">
        <v>0</v>
      </c>
      <c r="M104" s="66">
        <v>0</v>
      </c>
      <c r="N104" s="67">
        <v>0</v>
      </c>
      <c r="O104" s="68">
        <f t="shared" si="2"/>
        <v>0</v>
      </c>
    </row>
    <row r="105" spans="1:15" x14ac:dyDescent="0.3">
      <c r="A105" s="59" t="s">
        <v>733</v>
      </c>
      <c r="B105" s="60" t="s">
        <v>28</v>
      </c>
      <c r="C105" s="74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1">
        <v>0</v>
      </c>
      <c r="M105" s="66">
        <v>0</v>
      </c>
      <c r="N105" s="67">
        <v>0</v>
      </c>
      <c r="O105" s="68">
        <f t="shared" si="2"/>
        <v>0</v>
      </c>
    </row>
    <row r="106" spans="1:15" x14ac:dyDescent="0.3">
      <c r="A106" s="59" t="s">
        <v>45</v>
      </c>
      <c r="B106" s="60" t="s">
        <v>28</v>
      </c>
      <c r="C106" s="74">
        <v>0</v>
      </c>
      <c r="D106" s="74">
        <v>0</v>
      </c>
      <c r="E106" s="74">
        <v>0</v>
      </c>
      <c r="F106" s="74">
        <v>14620.556999999999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1">
        <v>0</v>
      </c>
      <c r="M106" s="66">
        <v>0</v>
      </c>
      <c r="N106" s="70">
        <f>-130.82-130.82-253.94-253.94</f>
        <v>-769.52</v>
      </c>
      <c r="O106" s="68">
        <f t="shared" si="2"/>
        <v>13851.036999999998</v>
      </c>
    </row>
    <row r="107" spans="1:15" x14ac:dyDescent="0.3">
      <c r="A107" s="59" t="s">
        <v>734</v>
      </c>
      <c r="B107" s="60" t="s">
        <v>28</v>
      </c>
      <c r="C107" s="74">
        <v>0</v>
      </c>
      <c r="D107" s="74">
        <v>0</v>
      </c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66">
        <v>0</v>
      </c>
      <c r="N107" s="67">
        <v>0</v>
      </c>
      <c r="O107" s="68">
        <f t="shared" si="2"/>
        <v>0</v>
      </c>
    </row>
    <row r="108" spans="1:15" ht="15" thickBot="1" x14ac:dyDescent="0.35">
      <c r="A108" s="77" t="s">
        <v>735</v>
      </c>
      <c r="B108" s="78"/>
      <c r="C108" s="79">
        <v>598222.98</v>
      </c>
      <c r="D108" s="79">
        <v>19766.03</v>
      </c>
      <c r="E108" s="79">
        <v>696920.73</v>
      </c>
      <c r="F108" s="79">
        <v>14620.556999999999</v>
      </c>
      <c r="G108" s="79">
        <v>25000</v>
      </c>
      <c r="H108" s="79">
        <v>639554.98</v>
      </c>
      <c r="I108" s="79">
        <v>50549.020000000004</v>
      </c>
      <c r="J108" s="79">
        <v>24460</v>
      </c>
      <c r="K108" s="79">
        <v>690220.75</v>
      </c>
      <c r="L108" s="79">
        <v>0</v>
      </c>
      <c r="M108" s="80">
        <v>46800</v>
      </c>
      <c r="N108" s="81">
        <f>SUM(N6:N107)</f>
        <v>170088.03</v>
      </c>
      <c r="O108" s="82">
        <f>SUM(C108:N108)</f>
        <v>2976203.077</v>
      </c>
    </row>
    <row r="109" spans="1:15" ht="15" thickTop="1" x14ac:dyDescent="0.3">
      <c r="A109" s="59"/>
      <c r="B109" s="60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59"/>
      <c r="N109" s="84"/>
      <c r="O109" s="68"/>
    </row>
    <row r="110" spans="1:15" x14ac:dyDescent="0.3">
      <c r="A110" s="59"/>
      <c r="B110" s="60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59"/>
      <c r="N110" s="84"/>
      <c r="O110" s="68"/>
    </row>
    <row r="111" spans="1:15" x14ac:dyDescent="0.3">
      <c r="A111" s="59" t="s">
        <v>736</v>
      </c>
      <c r="B111" s="60" t="s">
        <v>585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  <c r="H111" s="65">
        <v>0</v>
      </c>
      <c r="I111" s="65">
        <v>0</v>
      </c>
      <c r="J111" s="65">
        <v>0</v>
      </c>
      <c r="K111" s="65">
        <v>0</v>
      </c>
      <c r="L111" s="65">
        <v>0</v>
      </c>
      <c r="M111" s="66">
        <v>0</v>
      </c>
      <c r="N111" s="67">
        <v>0</v>
      </c>
      <c r="O111" s="68">
        <f t="shared" ref="O111:O169" si="3">SUM(C111:N111)</f>
        <v>0</v>
      </c>
    </row>
    <row r="112" spans="1:15" x14ac:dyDescent="0.3">
      <c r="A112" s="59" t="s">
        <v>584</v>
      </c>
      <c r="B112" s="60" t="s">
        <v>585</v>
      </c>
      <c r="C112" s="71">
        <v>0</v>
      </c>
      <c r="D112" s="71">
        <v>0</v>
      </c>
      <c r="E112" s="71">
        <v>0</v>
      </c>
      <c r="F112" s="71">
        <v>0</v>
      </c>
      <c r="G112" s="71">
        <v>0</v>
      </c>
      <c r="H112" s="71">
        <v>0</v>
      </c>
      <c r="I112" s="71">
        <v>0</v>
      </c>
      <c r="J112" s="71">
        <v>0</v>
      </c>
      <c r="K112" s="71">
        <v>0</v>
      </c>
      <c r="L112" s="71">
        <v>0</v>
      </c>
      <c r="M112" s="73">
        <v>1750</v>
      </c>
      <c r="N112" s="85">
        <v>0</v>
      </c>
      <c r="O112" s="72">
        <f t="shared" si="3"/>
        <v>1750</v>
      </c>
    </row>
    <row r="113" spans="1:15" x14ac:dyDescent="0.3">
      <c r="A113" s="59" t="s">
        <v>737</v>
      </c>
      <c r="B113" s="60" t="s">
        <v>585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  <c r="H113" s="65">
        <v>0</v>
      </c>
      <c r="I113" s="65">
        <v>0</v>
      </c>
      <c r="J113" s="65">
        <v>0</v>
      </c>
      <c r="K113" s="65">
        <v>0</v>
      </c>
      <c r="L113" s="65">
        <v>0</v>
      </c>
      <c r="M113" s="66">
        <v>0</v>
      </c>
      <c r="N113" s="67">
        <v>0</v>
      </c>
      <c r="O113" s="68">
        <f t="shared" si="3"/>
        <v>0</v>
      </c>
    </row>
    <row r="114" spans="1:15" x14ac:dyDescent="0.3">
      <c r="A114" s="59" t="s">
        <v>738</v>
      </c>
      <c r="B114" s="60" t="s">
        <v>585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  <c r="H114" s="65">
        <v>0</v>
      </c>
      <c r="I114" s="65">
        <v>0</v>
      </c>
      <c r="J114" s="65">
        <v>0</v>
      </c>
      <c r="K114" s="65">
        <v>0</v>
      </c>
      <c r="L114" s="65">
        <v>0</v>
      </c>
      <c r="M114" s="66">
        <v>0</v>
      </c>
      <c r="N114" s="67">
        <v>0</v>
      </c>
      <c r="O114" s="68">
        <f t="shared" si="3"/>
        <v>0</v>
      </c>
    </row>
    <row r="115" spans="1:15" x14ac:dyDescent="0.3">
      <c r="A115" s="59" t="s">
        <v>739</v>
      </c>
      <c r="B115" s="60" t="s">
        <v>585</v>
      </c>
      <c r="C115" s="65">
        <v>0</v>
      </c>
      <c r="D115" s="65">
        <v>0</v>
      </c>
      <c r="E115" s="65">
        <v>0</v>
      </c>
      <c r="F115" s="65">
        <v>0</v>
      </c>
      <c r="G115" s="65">
        <v>0</v>
      </c>
      <c r="H115" s="65">
        <v>0</v>
      </c>
      <c r="I115" s="65">
        <v>0</v>
      </c>
      <c r="J115" s="65">
        <v>0</v>
      </c>
      <c r="K115" s="65">
        <v>0</v>
      </c>
      <c r="L115" s="65">
        <v>0</v>
      </c>
      <c r="M115" s="66">
        <v>0</v>
      </c>
      <c r="N115" s="67">
        <v>0</v>
      </c>
      <c r="O115" s="68">
        <f t="shared" si="3"/>
        <v>0</v>
      </c>
    </row>
    <row r="116" spans="1:15" x14ac:dyDescent="0.3">
      <c r="A116" s="59" t="s">
        <v>740</v>
      </c>
      <c r="B116" s="60" t="s">
        <v>585</v>
      </c>
      <c r="C116" s="65">
        <v>0</v>
      </c>
      <c r="D116" s="65">
        <v>0</v>
      </c>
      <c r="E116" s="65">
        <v>0</v>
      </c>
      <c r="F116" s="65">
        <v>0</v>
      </c>
      <c r="G116" s="65">
        <v>0</v>
      </c>
      <c r="H116" s="65">
        <v>0</v>
      </c>
      <c r="I116" s="65">
        <v>0</v>
      </c>
      <c r="J116" s="65">
        <v>0</v>
      </c>
      <c r="K116" s="65">
        <v>0</v>
      </c>
      <c r="L116" s="65">
        <v>0</v>
      </c>
      <c r="M116" s="66">
        <v>0</v>
      </c>
      <c r="N116" s="67">
        <v>0</v>
      </c>
      <c r="O116" s="68">
        <f t="shared" si="3"/>
        <v>0</v>
      </c>
    </row>
    <row r="117" spans="1:15" x14ac:dyDescent="0.3">
      <c r="A117" s="59" t="s">
        <v>741</v>
      </c>
      <c r="B117" s="60" t="s">
        <v>585</v>
      </c>
      <c r="C117" s="65">
        <v>0</v>
      </c>
      <c r="D117" s="65">
        <v>0</v>
      </c>
      <c r="E117" s="65">
        <v>0</v>
      </c>
      <c r="F117" s="65">
        <v>0</v>
      </c>
      <c r="G117" s="65">
        <v>0</v>
      </c>
      <c r="H117" s="65">
        <v>0</v>
      </c>
      <c r="I117" s="65">
        <v>0</v>
      </c>
      <c r="J117" s="65">
        <v>0</v>
      </c>
      <c r="K117" s="65">
        <v>0</v>
      </c>
      <c r="L117" s="65">
        <v>0</v>
      </c>
      <c r="M117" s="66">
        <v>0</v>
      </c>
      <c r="N117" s="67">
        <v>0</v>
      </c>
      <c r="O117" s="68">
        <f t="shared" si="3"/>
        <v>0</v>
      </c>
    </row>
    <row r="118" spans="1:15" x14ac:dyDescent="0.3">
      <c r="A118" s="59" t="s">
        <v>742</v>
      </c>
      <c r="B118" s="60" t="s">
        <v>585</v>
      </c>
      <c r="C118" s="65">
        <v>0</v>
      </c>
      <c r="D118" s="65">
        <v>0</v>
      </c>
      <c r="E118" s="65">
        <v>0</v>
      </c>
      <c r="F118" s="65">
        <v>0</v>
      </c>
      <c r="G118" s="65">
        <v>0</v>
      </c>
      <c r="H118" s="65">
        <v>0</v>
      </c>
      <c r="I118" s="65">
        <v>0</v>
      </c>
      <c r="J118" s="65">
        <v>0</v>
      </c>
      <c r="K118" s="65">
        <v>0</v>
      </c>
      <c r="L118" s="65">
        <v>0</v>
      </c>
      <c r="M118" s="66">
        <v>0</v>
      </c>
      <c r="N118" s="67">
        <v>0</v>
      </c>
      <c r="O118" s="68">
        <f t="shared" si="3"/>
        <v>0</v>
      </c>
    </row>
    <row r="119" spans="1:15" x14ac:dyDescent="0.3">
      <c r="A119" s="59" t="s">
        <v>743</v>
      </c>
      <c r="B119" s="60" t="s">
        <v>585</v>
      </c>
      <c r="C119" s="65">
        <v>0</v>
      </c>
      <c r="D119" s="65">
        <v>0</v>
      </c>
      <c r="E119" s="65">
        <v>0</v>
      </c>
      <c r="F119" s="65">
        <v>0</v>
      </c>
      <c r="G119" s="65">
        <v>0</v>
      </c>
      <c r="H119" s="65">
        <v>0</v>
      </c>
      <c r="I119" s="65">
        <v>0</v>
      </c>
      <c r="J119" s="65">
        <v>0</v>
      </c>
      <c r="K119" s="65">
        <v>0</v>
      </c>
      <c r="L119" s="65">
        <v>0</v>
      </c>
      <c r="M119" s="66">
        <v>0</v>
      </c>
      <c r="N119" s="67">
        <v>0</v>
      </c>
      <c r="O119" s="68">
        <f t="shared" si="3"/>
        <v>0</v>
      </c>
    </row>
    <row r="120" spans="1:15" x14ac:dyDescent="0.3">
      <c r="A120" s="59" t="s">
        <v>593</v>
      </c>
      <c r="B120" s="60" t="s">
        <v>585</v>
      </c>
      <c r="C120" s="65">
        <v>0</v>
      </c>
      <c r="D120" s="65">
        <v>0</v>
      </c>
      <c r="E120" s="65">
        <v>0</v>
      </c>
      <c r="F120" s="65">
        <v>0</v>
      </c>
      <c r="G120" s="65">
        <v>0</v>
      </c>
      <c r="H120" s="65">
        <v>0</v>
      </c>
      <c r="I120" s="65">
        <v>0</v>
      </c>
      <c r="J120" s="65">
        <v>0</v>
      </c>
      <c r="K120" s="65">
        <v>0</v>
      </c>
      <c r="L120" s="65">
        <v>0</v>
      </c>
      <c r="M120" s="66">
        <v>0</v>
      </c>
      <c r="N120" s="67">
        <v>10000</v>
      </c>
      <c r="O120" s="68">
        <f t="shared" si="3"/>
        <v>10000</v>
      </c>
    </row>
    <row r="121" spans="1:15" x14ac:dyDescent="0.3">
      <c r="A121" s="59" t="s">
        <v>744</v>
      </c>
      <c r="B121" s="60" t="s">
        <v>585</v>
      </c>
      <c r="C121" s="65">
        <v>0</v>
      </c>
      <c r="D121" s="65">
        <v>0</v>
      </c>
      <c r="E121" s="65">
        <v>0</v>
      </c>
      <c r="F121" s="65">
        <v>0</v>
      </c>
      <c r="G121" s="65">
        <v>0</v>
      </c>
      <c r="H121" s="65">
        <v>0</v>
      </c>
      <c r="I121" s="65">
        <v>0</v>
      </c>
      <c r="J121" s="65">
        <v>0</v>
      </c>
      <c r="K121" s="65">
        <v>0</v>
      </c>
      <c r="L121" s="65">
        <v>0</v>
      </c>
      <c r="M121" s="66">
        <v>0</v>
      </c>
      <c r="N121" s="67">
        <v>0</v>
      </c>
      <c r="O121" s="68">
        <f t="shared" si="3"/>
        <v>0</v>
      </c>
    </row>
    <row r="122" spans="1:15" x14ac:dyDescent="0.3">
      <c r="A122" s="59" t="s">
        <v>745</v>
      </c>
      <c r="B122" s="60" t="s">
        <v>585</v>
      </c>
      <c r="C122" s="65">
        <v>0</v>
      </c>
      <c r="D122" s="65">
        <v>0</v>
      </c>
      <c r="E122" s="65">
        <v>0</v>
      </c>
      <c r="F122" s="65">
        <v>0</v>
      </c>
      <c r="G122" s="65">
        <v>0</v>
      </c>
      <c r="H122" s="65">
        <v>0</v>
      </c>
      <c r="I122" s="65">
        <v>0</v>
      </c>
      <c r="J122" s="65">
        <v>0</v>
      </c>
      <c r="K122" s="65">
        <v>0</v>
      </c>
      <c r="L122" s="65">
        <v>0</v>
      </c>
      <c r="M122" s="66">
        <v>0</v>
      </c>
      <c r="N122" s="67">
        <v>0</v>
      </c>
      <c r="O122" s="68">
        <f t="shared" si="3"/>
        <v>0</v>
      </c>
    </row>
    <row r="123" spans="1:15" x14ac:dyDescent="0.3">
      <c r="A123" s="59" t="s">
        <v>746</v>
      </c>
      <c r="B123" s="60" t="s">
        <v>585</v>
      </c>
      <c r="C123" s="65">
        <v>0</v>
      </c>
      <c r="D123" s="65">
        <v>0</v>
      </c>
      <c r="E123" s="65">
        <v>0</v>
      </c>
      <c r="F123" s="65">
        <v>0</v>
      </c>
      <c r="G123" s="65">
        <v>0</v>
      </c>
      <c r="H123" s="65">
        <v>0</v>
      </c>
      <c r="I123" s="65">
        <v>0</v>
      </c>
      <c r="J123" s="65">
        <v>0</v>
      </c>
      <c r="K123" s="65">
        <v>0</v>
      </c>
      <c r="L123" s="65">
        <v>0</v>
      </c>
      <c r="M123" s="66">
        <v>0</v>
      </c>
      <c r="N123" s="67">
        <v>0</v>
      </c>
      <c r="O123" s="68">
        <f t="shared" si="3"/>
        <v>0</v>
      </c>
    </row>
    <row r="124" spans="1:15" x14ac:dyDescent="0.3">
      <c r="A124" s="59" t="s">
        <v>747</v>
      </c>
      <c r="B124" s="60" t="s">
        <v>585</v>
      </c>
      <c r="C124" s="65">
        <v>0</v>
      </c>
      <c r="D124" s="65">
        <v>0</v>
      </c>
      <c r="E124" s="65">
        <v>0</v>
      </c>
      <c r="F124" s="65">
        <v>0</v>
      </c>
      <c r="G124" s="65">
        <v>0</v>
      </c>
      <c r="H124" s="65">
        <v>0</v>
      </c>
      <c r="I124" s="65">
        <v>0</v>
      </c>
      <c r="J124" s="65">
        <v>0</v>
      </c>
      <c r="K124" s="65">
        <v>0</v>
      </c>
      <c r="L124" s="65">
        <v>0</v>
      </c>
      <c r="M124" s="66">
        <v>0</v>
      </c>
      <c r="N124" s="67">
        <v>0</v>
      </c>
      <c r="O124" s="68">
        <f t="shared" si="3"/>
        <v>0</v>
      </c>
    </row>
    <row r="125" spans="1:15" x14ac:dyDescent="0.3">
      <c r="A125" s="59" t="s">
        <v>716</v>
      </c>
      <c r="B125" s="60" t="s">
        <v>585</v>
      </c>
      <c r="C125" s="65">
        <v>0</v>
      </c>
      <c r="D125" s="65">
        <v>0</v>
      </c>
      <c r="E125" s="65">
        <v>0</v>
      </c>
      <c r="F125" s="65">
        <v>0</v>
      </c>
      <c r="G125" s="65">
        <v>0</v>
      </c>
      <c r="H125" s="65">
        <v>0</v>
      </c>
      <c r="I125" s="65">
        <v>0</v>
      </c>
      <c r="J125" s="65">
        <v>0</v>
      </c>
      <c r="K125" s="65">
        <v>0</v>
      </c>
      <c r="L125" s="65">
        <v>0</v>
      </c>
      <c r="M125" s="66">
        <v>0</v>
      </c>
      <c r="N125" s="67">
        <v>0</v>
      </c>
      <c r="O125" s="68">
        <f t="shared" si="3"/>
        <v>0</v>
      </c>
    </row>
    <row r="126" spans="1:15" x14ac:dyDescent="0.3">
      <c r="A126" s="59" t="s">
        <v>748</v>
      </c>
      <c r="B126" s="60" t="s">
        <v>585</v>
      </c>
      <c r="C126" s="65">
        <v>0</v>
      </c>
      <c r="D126" s="65">
        <v>0</v>
      </c>
      <c r="E126" s="65">
        <v>0</v>
      </c>
      <c r="F126" s="65">
        <v>0</v>
      </c>
      <c r="G126" s="65">
        <v>0</v>
      </c>
      <c r="H126" s="65">
        <v>0</v>
      </c>
      <c r="I126" s="65">
        <v>0</v>
      </c>
      <c r="J126" s="65">
        <v>0</v>
      </c>
      <c r="K126" s="65">
        <v>0</v>
      </c>
      <c r="L126" s="65">
        <v>0</v>
      </c>
      <c r="M126" s="66">
        <v>0</v>
      </c>
      <c r="N126" s="67">
        <v>0</v>
      </c>
      <c r="O126" s="68">
        <f t="shared" si="3"/>
        <v>0</v>
      </c>
    </row>
    <row r="127" spans="1:15" x14ac:dyDescent="0.3">
      <c r="A127" s="59" t="s">
        <v>749</v>
      </c>
      <c r="B127" s="60" t="s">
        <v>585</v>
      </c>
      <c r="C127" s="65">
        <v>0</v>
      </c>
      <c r="D127" s="65">
        <v>0</v>
      </c>
      <c r="E127" s="65">
        <v>0</v>
      </c>
      <c r="F127" s="65">
        <v>0</v>
      </c>
      <c r="G127" s="65">
        <v>0</v>
      </c>
      <c r="H127" s="65">
        <v>0</v>
      </c>
      <c r="I127" s="65">
        <v>0</v>
      </c>
      <c r="J127" s="65">
        <v>0</v>
      </c>
      <c r="K127" s="65">
        <v>0</v>
      </c>
      <c r="L127" s="65">
        <v>0</v>
      </c>
      <c r="M127" s="66">
        <v>0</v>
      </c>
      <c r="N127" s="67">
        <v>0</v>
      </c>
      <c r="O127" s="68">
        <f t="shared" si="3"/>
        <v>0</v>
      </c>
    </row>
    <row r="128" spans="1:15" x14ac:dyDescent="0.3">
      <c r="A128" s="59" t="s">
        <v>750</v>
      </c>
      <c r="B128" s="60" t="s">
        <v>585</v>
      </c>
      <c r="C128" s="65">
        <v>0</v>
      </c>
      <c r="D128" s="65">
        <v>0</v>
      </c>
      <c r="E128" s="65">
        <v>0</v>
      </c>
      <c r="F128" s="65">
        <v>0</v>
      </c>
      <c r="G128" s="65">
        <v>0</v>
      </c>
      <c r="H128" s="65">
        <v>0</v>
      </c>
      <c r="I128" s="65">
        <v>0</v>
      </c>
      <c r="J128" s="65">
        <v>0</v>
      </c>
      <c r="K128" s="65">
        <v>0</v>
      </c>
      <c r="L128" s="65">
        <v>0</v>
      </c>
      <c r="M128" s="66">
        <v>0</v>
      </c>
      <c r="N128" s="67">
        <v>0</v>
      </c>
      <c r="O128" s="68">
        <f t="shared" si="3"/>
        <v>0</v>
      </c>
    </row>
    <row r="129" spans="1:15" x14ac:dyDescent="0.3">
      <c r="A129" s="59" t="s">
        <v>751</v>
      </c>
      <c r="B129" s="60" t="s">
        <v>585</v>
      </c>
      <c r="C129" s="65">
        <v>0</v>
      </c>
      <c r="D129" s="65">
        <v>0</v>
      </c>
      <c r="E129" s="65">
        <v>0</v>
      </c>
      <c r="F129" s="65">
        <v>0</v>
      </c>
      <c r="G129" s="65">
        <v>0</v>
      </c>
      <c r="H129" s="65">
        <v>0</v>
      </c>
      <c r="I129" s="65">
        <v>0</v>
      </c>
      <c r="J129" s="65">
        <v>0</v>
      </c>
      <c r="K129" s="65">
        <v>0</v>
      </c>
      <c r="L129" s="65">
        <v>0</v>
      </c>
      <c r="M129" s="66">
        <v>0</v>
      </c>
      <c r="N129" s="67">
        <v>0</v>
      </c>
      <c r="O129" s="68">
        <f t="shared" si="3"/>
        <v>0</v>
      </c>
    </row>
    <row r="130" spans="1:15" x14ac:dyDescent="0.3">
      <c r="A130" s="59" t="s">
        <v>752</v>
      </c>
      <c r="B130" s="60" t="s">
        <v>585</v>
      </c>
      <c r="C130" s="65">
        <v>0</v>
      </c>
      <c r="D130" s="65">
        <v>0</v>
      </c>
      <c r="E130" s="65">
        <v>0</v>
      </c>
      <c r="F130" s="65">
        <v>0</v>
      </c>
      <c r="G130" s="65">
        <v>0</v>
      </c>
      <c r="H130" s="65">
        <v>0</v>
      </c>
      <c r="I130" s="65">
        <v>0</v>
      </c>
      <c r="J130" s="65">
        <v>0</v>
      </c>
      <c r="K130" s="65">
        <v>0</v>
      </c>
      <c r="L130" s="65">
        <v>0</v>
      </c>
      <c r="M130" s="66">
        <v>0</v>
      </c>
      <c r="N130" s="67">
        <v>0</v>
      </c>
      <c r="O130" s="68">
        <f t="shared" si="3"/>
        <v>0</v>
      </c>
    </row>
    <row r="131" spans="1:15" x14ac:dyDescent="0.3">
      <c r="A131" s="59" t="s">
        <v>753</v>
      </c>
      <c r="B131" s="60" t="s">
        <v>585</v>
      </c>
      <c r="C131" s="65">
        <v>0</v>
      </c>
      <c r="D131" s="65">
        <v>0</v>
      </c>
      <c r="E131" s="65">
        <v>0</v>
      </c>
      <c r="F131" s="65">
        <v>0</v>
      </c>
      <c r="G131" s="65">
        <v>0</v>
      </c>
      <c r="H131" s="65">
        <v>0</v>
      </c>
      <c r="I131" s="65">
        <v>0</v>
      </c>
      <c r="J131" s="65">
        <v>0</v>
      </c>
      <c r="K131" s="65">
        <v>0</v>
      </c>
      <c r="L131" s="65">
        <v>0</v>
      </c>
      <c r="M131" s="66">
        <v>0</v>
      </c>
      <c r="N131" s="67">
        <v>0</v>
      </c>
      <c r="O131" s="68">
        <f t="shared" si="3"/>
        <v>0</v>
      </c>
    </row>
    <row r="132" spans="1:15" x14ac:dyDescent="0.3">
      <c r="A132" s="59" t="s">
        <v>754</v>
      </c>
      <c r="B132" s="60" t="s">
        <v>585</v>
      </c>
      <c r="C132" s="65">
        <v>0</v>
      </c>
      <c r="D132" s="65">
        <v>0</v>
      </c>
      <c r="E132" s="65">
        <v>0</v>
      </c>
      <c r="F132" s="65">
        <v>0</v>
      </c>
      <c r="G132" s="65">
        <v>0</v>
      </c>
      <c r="H132" s="65">
        <v>0</v>
      </c>
      <c r="I132" s="65">
        <v>0</v>
      </c>
      <c r="J132" s="65">
        <v>0</v>
      </c>
      <c r="K132" s="65">
        <v>0</v>
      </c>
      <c r="L132" s="65">
        <v>0</v>
      </c>
      <c r="M132" s="66">
        <v>0</v>
      </c>
      <c r="N132" s="67">
        <v>0</v>
      </c>
      <c r="O132" s="68">
        <f t="shared" si="3"/>
        <v>0</v>
      </c>
    </row>
    <row r="133" spans="1:15" x14ac:dyDescent="0.3">
      <c r="A133" s="59" t="s">
        <v>755</v>
      </c>
      <c r="B133" s="60" t="s">
        <v>585</v>
      </c>
      <c r="C133" s="65">
        <v>0</v>
      </c>
      <c r="D133" s="65">
        <v>0</v>
      </c>
      <c r="E133" s="65">
        <v>0</v>
      </c>
      <c r="F133" s="65">
        <v>0</v>
      </c>
      <c r="G133" s="65">
        <v>0</v>
      </c>
      <c r="H133" s="65">
        <v>0</v>
      </c>
      <c r="I133" s="65">
        <v>0</v>
      </c>
      <c r="J133" s="65">
        <v>0</v>
      </c>
      <c r="K133" s="65">
        <v>0</v>
      </c>
      <c r="L133" s="65">
        <v>0</v>
      </c>
      <c r="M133" s="66">
        <v>0</v>
      </c>
      <c r="N133" s="67">
        <v>0</v>
      </c>
      <c r="O133" s="68">
        <f t="shared" si="3"/>
        <v>0</v>
      </c>
    </row>
    <row r="134" spans="1:15" x14ac:dyDescent="0.3">
      <c r="A134" s="59" t="s">
        <v>756</v>
      </c>
      <c r="B134" s="60" t="s">
        <v>585</v>
      </c>
      <c r="C134" s="65">
        <v>0</v>
      </c>
      <c r="D134" s="65">
        <v>0</v>
      </c>
      <c r="E134" s="65">
        <v>0</v>
      </c>
      <c r="F134" s="65">
        <v>0</v>
      </c>
      <c r="G134" s="65">
        <v>0</v>
      </c>
      <c r="H134" s="65">
        <v>0</v>
      </c>
      <c r="I134" s="65">
        <v>0</v>
      </c>
      <c r="J134" s="65">
        <v>0</v>
      </c>
      <c r="K134" s="65">
        <v>0</v>
      </c>
      <c r="L134" s="65">
        <v>0</v>
      </c>
      <c r="M134" s="66">
        <v>0</v>
      </c>
      <c r="N134" s="67">
        <v>0</v>
      </c>
      <c r="O134" s="68">
        <f t="shared" si="3"/>
        <v>0</v>
      </c>
    </row>
    <row r="135" spans="1:15" x14ac:dyDescent="0.3">
      <c r="A135" s="59" t="s">
        <v>757</v>
      </c>
      <c r="B135" s="60" t="s">
        <v>585</v>
      </c>
      <c r="C135" s="65">
        <v>0</v>
      </c>
      <c r="D135" s="65">
        <v>0</v>
      </c>
      <c r="E135" s="65">
        <v>0</v>
      </c>
      <c r="F135" s="65">
        <v>0</v>
      </c>
      <c r="G135" s="65">
        <v>0</v>
      </c>
      <c r="H135" s="65">
        <v>0</v>
      </c>
      <c r="I135" s="65">
        <v>0</v>
      </c>
      <c r="J135" s="65">
        <v>0</v>
      </c>
      <c r="K135" s="65">
        <v>0</v>
      </c>
      <c r="L135" s="65">
        <v>0</v>
      </c>
      <c r="M135" s="66">
        <v>0</v>
      </c>
      <c r="N135" s="67">
        <v>0</v>
      </c>
      <c r="O135" s="68">
        <f t="shared" si="3"/>
        <v>0</v>
      </c>
    </row>
    <row r="136" spans="1:15" x14ac:dyDescent="0.3">
      <c r="A136" s="59" t="s">
        <v>758</v>
      </c>
      <c r="B136" s="60" t="s">
        <v>585</v>
      </c>
      <c r="C136" s="65">
        <v>0</v>
      </c>
      <c r="D136" s="65">
        <v>0</v>
      </c>
      <c r="E136" s="65">
        <v>0</v>
      </c>
      <c r="F136" s="65">
        <v>0</v>
      </c>
      <c r="G136" s="65">
        <v>0</v>
      </c>
      <c r="H136" s="65">
        <v>0</v>
      </c>
      <c r="I136" s="65">
        <v>0</v>
      </c>
      <c r="J136" s="65">
        <v>0</v>
      </c>
      <c r="K136" s="65">
        <v>0</v>
      </c>
      <c r="L136" s="65">
        <v>0</v>
      </c>
      <c r="M136" s="66">
        <v>0</v>
      </c>
      <c r="N136" s="67">
        <v>0</v>
      </c>
      <c r="O136" s="68">
        <f t="shared" si="3"/>
        <v>0</v>
      </c>
    </row>
    <row r="137" spans="1:15" x14ac:dyDescent="0.3">
      <c r="A137" s="59" t="s">
        <v>601</v>
      </c>
      <c r="B137" s="60" t="s">
        <v>585</v>
      </c>
      <c r="C137" s="65">
        <v>0</v>
      </c>
      <c r="D137" s="65">
        <v>0</v>
      </c>
      <c r="E137" s="65">
        <v>0</v>
      </c>
      <c r="F137" s="65">
        <v>0</v>
      </c>
      <c r="G137" s="65">
        <v>0</v>
      </c>
      <c r="H137" s="65">
        <v>0</v>
      </c>
      <c r="I137" s="65">
        <v>0</v>
      </c>
      <c r="J137" s="65">
        <v>213.89</v>
      </c>
      <c r="K137" s="65">
        <v>107</v>
      </c>
      <c r="L137" s="65">
        <v>0</v>
      </c>
      <c r="M137" s="66">
        <v>0</v>
      </c>
      <c r="N137" s="67">
        <v>0</v>
      </c>
      <c r="O137" s="68">
        <f t="shared" si="3"/>
        <v>320.89</v>
      </c>
    </row>
    <row r="138" spans="1:15" x14ac:dyDescent="0.3">
      <c r="A138" s="59" t="s">
        <v>759</v>
      </c>
      <c r="B138" s="60" t="s">
        <v>585</v>
      </c>
      <c r="C138" s="65">
        <v>0</v>
      </c>
      <c r="D138" s="65">
        <v>0</v>
      </c>
      <c r="E138" s="65">
        <v>0</v>
      </c>
      <c r="F138" s="65">
        <v>0</v>
      </c>
      <c r="G138" s="65">
        <v>0</v>
      </c>
      <c r="H138" s="65">
        <v>0</v>
      </c>
      <c r="I138" s="65">
        <v>0</v>
      </c>
      <c r="J138" s="65">
        <v>0</v>
      </c>
      <c r="K138" s="65">
        <v>0</v>
      </c>
      <c r="L138" s="65">
        <v>0</v>
      </c>
      <c r="M138" s="66">
        <v>0</v>
      </c>
      <c r="N138" s="67">
        <v>0</v>
      </c>
      <c r="O138" s="68">
        <f t="shared" si="3"/>
        <v>0</v>
      </c>
    </row>
    <row r="139" spans="1:15" x14ac:dyDescent="0.3">
      <c r="A139" s="59" t="s">
        <v>760</v>
      </c>
      <c r="B139" s="60" t="s">
        <v>585</v>
      </c>
      <c r="C139" s="65">
        <v>0</v>
      </c>
      <c r="D139" s="65">
        <v>0</v>
      </c>
      <c r="E139" s="65">
        <v>0</v>
      </c>
      <c r="F139" s="65">
        <v>0</v>
      </c>
      <c r="G139" s="65">
        <v>0</v>
      </c>
      <c r="H139" s="65">
        <v>0</v>
      </c>
      <c r="I139" s="65">
        <v>0</v>
      </c>
      <c r="J139" s="65">
        <v>0</v>
      </c>
      <c r="K139" s="65">
        <v>0</v>
      </c>
      <c r="L139" s="65">
        <v>0</v>
      </c>
      <c r="M139" s="66">
        <v>0</v>
      </c>
      <c r="N139" s="67">
        <v>0</v>
      </c>
      <c r="O139" s="68">
        <f t="shared" si="3"/>
        <v>0</v>
      </c>
    </row>
    <row r="140" spans="1:15" x14ac:dyDescent="0.3">
      <c r="A140" s="59" t="s">
        <v>761</v>
      </c>
      <c r="B140" s="60" t="s">
        <v>585</v>
      </c>
      <c r="C140" s="65">
        <v>0</v>
      </c>
      <c r="D140" s="65">
        <v>0</v>
      </c>
      <c r="E140" s="65">
        <v>0</v>
      </c>
      <c r="F140" s="65">
        <v>0</v>
      </c>
      <c r="G140" s="65">
        <v>0</v>
      </c>
      <c r="H140" s="65">
        <v>0</v>
      </c>
      <c r="I140" s="65">
        <v>0</v>
      </c>
      <c r="J140" s="65">
        <v>0</v>
      </c>
      <c r="K140" s="65">
        <v>0</v>
      </c>
      <c r="L140" s="65">
        <v>0</v>
      </c>
      <c r="M140" s="66">
        <v>0</v>
      </c>
      <c r="N140" s="67">
        <v>0</v>
      </c>
      <c r="O140" s="68">
        <f t="shared" si="3"/>
        <v>0</v>
      </c>
    </row>
    <row r="141" spans="1:15" x14ac:dyDescent="0.3">
      <c r="A141" s="59" t="s">
        <v>602</v>
      </c>
      <c r="B141" s="60" t="s">
        <v>585</v>
      </c>
      <c r="C141" s="65">
        <v>15000</v>
      </c>
      <c r="D141" s="65">
        <v>0</v>
      </c>
      <c r="E141" s="65">
        <v>0</v>
      </c>
      <c r="F141" s="65">
        <v>0</v>
      </c>
      <c r="G141" s="65">
        <v>0</v>
      </c>
      <c r="H141" s="65">
        <v>0</v>
      </c>
      <c r="I141" s="69">
        <v>0</v>
      </c>
      <c r="J141" s="65">
        <v>0</v>
      </c>
      <c r="K141" s="65">
        <v>0</v>
      </c>
      <c r="L141" s="65">
        <v>0</v>
      </c>
      <c r="M141" s="66">
        <v>0</v>
      </c>
      <c r="N141" s="67">
        <v>0</v>
      </c>
      <c r="O141" s="68">
        <f t="shared" si="3"/>
        <v>15000</v>
      </c>
    </row>
    <row r="142" spans="1:15" x14ac:dyDescent="0.3">
      <c r="A142" s="86" t="s">
        <v>762</v>
      </c>
      <c r="B142" s="60" t="s">
        <v>585</v>
      </c>
      <c r="C142" s="65">
        <v>0</v>
      </c>
      <c r="D142" s="65">
        <v>0</v>
      </c>
      <c r="E142" s="65">
        <v>0</v>
      </c>
      <c r="F142" s="65">
        <v>0</v>
      </c>
      <c r="G142" s="65">
        <v>0</v>
      </c>
      <c r="H142" s="65">
        <v>0</v>
      </c>
      <c r="I142" s="65">
        <v>0</v>
      </c>
      <c r="J142" s="65">
        <v>0</v>
      </c>
      <c r="K142" s="65">
        <v>0</v>
      </c>
      <c r="L142" s="65">
        <v>0</v>
      </c>
      <c r="M142" s="66">
        <v>0</v>
      </c>
      <c r="N142" s="67">
        <v>0</v>
      </c>
      <c r="O142" s="68">
        <f t="shared" si="3"/>
        <v>0</v>
      </c>
    </row>
    <row r="143" spans="1:15" x14ac:dyDescent="0.3">
      <c r="A143" s="87" t="s">
        <v>763</v>
      </c>
      <c r="B143" s="60" t="s">
        <v>585</v>
      </c>
      <c r="C143" s="65">
        <v>0</v>
      </c>
      <c r="D143" s="65">
        <v>0</v>
      </c>
      <c r="E143" s="65">
        <v>0</v>
      </c>
      <c r="F143" s="65">
        <v>0</v>
      </c>
      <c r="G143" s="65">
        <v>0</v>
      </c>
      <c r="H143" s="65">
        <v>0</v>
      </c>
      <c r="I143" s="65">
        <v>0</v>
      </c>
      <c r="J143" s="65">
        <v>0</v>
      </c>
      <c r="K143" s="65">
        <v>0</v>
      </c>
      <c r="L143" s="65">
        <v>0</v>
      </c>
      <c r="M143" s="66">
        <v>0</v>
      </c>
      <c r="N143" s="67">
        <v>0</v>
      </c>
      <c r="O143" s="68">
        <f t="shared" si="3"/>
        <v>0</v>
      </c>
    </row>
    <row r="144" spans="1:15" x14ac:dyDescent="0.3">
      <c r="A144" s="59" t="s">
        <v>764</v>
      </c>
      <c r="B144" s="60" t="s">
        <v>585</v>
      </c>
      <c r="C144" s="65">
        <v>0</v>
      </c>
      <c r="D144" s="65">
        <v>0</v>
      </c>
      <c r="E144" s="65">
        <v>0</v>
      </c>
      <c r="F144" s="65">
        <v>0</v>
      </c>
      <c r="G144" s="65">
        <v>0</v>
      </c>
      <c r="H144" s="65">
        <v>0</v>
      </c>
      <c r="I144" s="65">
        <v>0</v>
      </c>
      <c r="J144" s="65">
        <v>0</v>
      </c>
      <c r="K144" s="65">
        <v>0</v>
      </c>
      <c r="L144" s="65">
        <v>0</v>
      </c>
      <c r="M144" s="66">
        <v>0</v>
      </c>
      <c r="N144" s="67">
        <v>0</v>
      </c>
      <c r="O144" s="68">
        <f t="shared" si="3"/>
        <v>0</v>
      </c>
    </row>
    <row r="145" spans="1:15" x14ac:dyDescent="0.3">
      <c r="A145" s="59" t="s">
        <v>765</v>
      </c>
      <c r="B145" s="60" t="s">
        <v>585</v>
      </c>
      <c r="C145" s="65">
        <v>0</v>
      </c>
      <c r="D145" s="65">
        <v>0</v>
      </c>
      <c r="E145" s="65">
        <v>0</v>
      </c>
      <c r="F145" s="65">
        <v>0</v>
      </c>
      <c r="G145" s="65">
        <v>0</v>
      </c>
      <c r="H145" s="65">
        <v>0</v>
      </c>
      <c r="I145" s="65">
        <v>0</v>
      </c>
      <c r="J145" s="65">
        <v>0</v>
      </c>
      <c r="K145" s="65">
        <v>0</v>
      </c>
      <c r="L145" s="65">
        <v>0</v>
      </c>
      <c r="M145" s="66">
        <v>0</v>
      </c>
      <c r="N145" s="67">
        <v>0</v>
      </c>
      <c r="O145" s="68">
        <f t="shared" si="3"/>
        <v>0</v>
      </c>
    </row>
    <row r="146" spans="1:15" x14ac:dyDescent="0.3">
      <c r="A146" s="59" t="s">
        <v>604</v>
      </c>
      <c r="B146" s="60" t="s">
        <v>585</v>
      </c>
      <c r="C146" s="65"/>
      <c r="D146" s="65"/>
      <c r="E146" s="65"/>
      <c r="F146" s="65"/>
      <c r="G146" s="65"/>
      <c r="H146" s="65"/>
      <c r="I146" s="65"/>
      <c r="J146" s="65">
        <v>500</v>
      </c>
      <c r="K146" s="65">
        <v>0</v>
      </c>
      <c r="L146" s="65">
        <v>0</v>
      </c>
      <c r="M146" s="66">
        <v>0</v>
      </c>
      <c r="N146" s="67">
        <v>0</v>
      </c>
      <c r="O146" s="68">
        <f t="shared" si="3"/>
        <v>500</v>
      </c>
    </row>
    <row r="147" spans="1:15" x14ac:dyDescent="0.3">
      <c r="A147" s="59" t="s">
        <v>766</v>
      </c>
      <c r="B147" s="60" t="s">
        <v>585</v>
      </c>
      <c r="C147" s="65">
        <v>0</v>
      </c>
      <c r="D147" s="65">
        <v>0</v>
      </c>
      <c r="E147" s="65">
        <v>0</v>
      </c>
      <c r="F147" s="65">
        <v>0</v>
      </c>
      <c r="G147" s="65">
        <v>0</v>
      </c>
      <c r="H147" s="65">
        <v>0</v>
      </c>
      <c r="I147" s="65">
        <v>0</v>
      </c>
      <c r="J147" s="65">
        <v>0</v>
      </c>
      <c r="K147" s="65">
        <v>0</v>
      </c>
      <c r="L147" s="65">
        <v>0</v>
      </c>
      <c r="M147" s="66">
        <v>0</v>
      </c>
      <c r="N147" s="67">
        <v>0</v>
      </c>
      <c r="O147" s="68">
        <f t="shared" si="3"/>
        <v>0</v>
      </c>
    </row>
    <row r="148" spans="1:15" x14ac:dyDescent="0.3">
      <c r="A148" s="59" t="s">
        <v>767</v>
      </c>
      <c r="B148" s="60" t="s">
        <v>585</v>
      </c>
      <c r="C148" s="65">
        <v>0</v>
      </c>
      <c r="D148" s="65">
        <v>0</v>
      </c>
      <c r="E148" s="65">
        <v>0</v>
      </c>
      <c r="F148" s="65">
        <v>0</v>
      </c>
      <c r="G148" s="65">
        <v>0</v>
      </c>
      <c r="H148" s="65">
        <v>0</v>
      </c>
      <c r="I148" s="65">
        <v>0</v>
      </c>
      <c r="J148" s="65">
        <v>0</v>
      </c>
      <c r="K148" s="65">
        <v>0</v>
      </c>
      <c r="L148" s="65">
        <v>0</v>
      </c>
      <c r="M148" s="66">
        <v>0</v>
      </c>
      <c r="N148" s="67">
        <v>0</v>
      </c>
      <c r="O148" s="68">
        <f t="shared" si="3"/>
        <v>0</v>
      </c>
    </row>
    <row r="149" spans="1:15" x14ac:dyDescent="0.3">
      <c r="A149" s="59" t="s">
        <v>768</v>
      </c>
      <c r="B149" s="60" t="s">
        <v>585</v>
      </c>
      <c r="C149" s="65">
        <v>0</v>
      </c>
      <c r="D149" s="65">
        <v>0</v>
      </c>
      <c r="E149" s="65">
        <v>0</v>
      </c>
      <c r="F149" s="65">
        <v>0</v>
      </c>
      <c r="G149" s="65">
        <v>0</v>
      </c>
      <c r="H149" s="65">
        <v>0</v>
      </c>
      <c r="I149" s="65">
        <v>0</v>
      </c>
      <c r="J149" s="65">
        <v>0</v>
      </c>
      <c r="K149" s="65">
        <v>0</v>
      </c>
      <c r="L149" s="65">
        <v>0</v>
      </c>
      <c r="M149" s="66">
        <v>0</v>
      </c>
      <c r="N149" s="67">
        <v>0</v>
      </c>
      <c r="O149" s="68">
        <f t="shared" si="3"/>
        <v>0</v>
      </c>
    </row>
    <row r="150" spans="1:15" x14ac:dyDescent="0.3">
      <c r="A150" s="59" t="s">
        <v>769</v>
      </c>
      <c r="B150" s="60" t="s">
        <v>585</v>
      </c>
      <c r="C150" s="65">
        <v>0</v>
      </c>
      <c r="D150" s="65">
        <v>0</v>
      </c>
      <c r="E150" s="65">
        <v>0</v>
      </c>
      <c r="F150" s="65">
        <v>0</v>
      </c>
      <c r="G150" s="65">
        <v>0</v>
      </c>
      <c r="H150" s="65">
        <v>0</v>
      </c>
      <c r="I150" s="65">
        <v>0</v>
      </c>
      <c r="J150" s="65">
        <v>0</v>
      </c>
      <c r="K150" s="65">
        <v>0</v>
      </c>
      <c r="L150" s="65">
        <v>0</v>
      </c>
      <c r="M150" s="66">
        <v>0</v>
      </c>
      <c r="N150" s="67">
        <v>0</v>
      </c>
      <c r="O150" s="68">
        <f t="shared" si="3"/>
        <v>0</v>
      </c>
    </row>
    <row r="151" spans="1:15" x14ac:dyDescent="0.3">
      <c r="A151" s="59" t="s">
        <v>770</v>
      </c>
      <c r="B151" s="60" t="s">
        <v>585</v>
      </c>
      <c r="C151" s="65">
        <v>0</v>
      </c>
      <c r="D151" s="65">
        <v>0</v>
      </c>
      <c r="E151" s="65">
        <v>0</v>
      </c>
      <c r="F151" s="65">
        <v>0</v>
      </c>
      <c r="G151" s="65">
        <v>0</v>
      </c>
      <c r="H151" s="65">
        <v>0</v>
      </c>
      <c r="I151" s="65">
        <v>0</v>
      </c>
      <c r="J151" s="65">
        <v>0</v>
      </c>
      <c r="K151" s="65">
        <v>0</v>
      </c>
      <c r="L151" s="65">
        <v>0</v>
      </c>
      <c r="M151" s="66">
        <v>0</v>
      </c>
      <c r="N151" s="67">
        <v>0</v>
      </c>
      <c r="O151" s="68">
        <f t="shared" si="3"/>
        <v>0</v>
      </c>
    </row>
    <row r="152" spans="1:15" x14ac:dyDescent="0.3">
      <c r="A152" s="59" t="s">
        <v>771</v>
      </c>
      <c r="B152" s="60" t="s">
        <v>585</v>
      </c>
      <c r="C152" s="65">
        <v>0</v>
      </c>
      <c r="D152" s="65">
        <v>0</v>
      </c>
      <c r="E152" s="65">
        <v>0</v>
      </c>
      <c r="F152" s="65">
        <v>0</v>
      </c>
      <c r="G152" s="65">
        <v>0</v>
      </c>
      <c r="H152" s="65">
        <v>0</v>
      </c>
      <c r="I152" s="65">
        <v>0</v>
      </c>
      <c r="J152" s="65">
        <v>0</v>
      </c>
      <c r="K152" s="65">
        <v>0</v>
      </c>
      <c r="L152" s="65">
        <v>0</v>
      </c>
      <c r="M152" s="66">
        <v>0</v>
      </c>
      <c r="N152" s="67">
        <v>0</v>
      </c>
      <c r="O152" s="68">
        <f t="shared" si="3"/>
        <v>0</v>
      </c>
    </row>
    <row r="153" spans="1:15" x14ac:dyDescent="0.3">
      <c r="A153" s="59" t="s">
        <v>772</v>
      </c>
      <c r="B153" s="60" t="s">
        <v>585</v>
      </c>
      <c r="C153" s="65">
        <v>0</v>
      </c>
      <c r="D153" s="65">
        <v>0</v>
      </c>
      <c r="E153" s="65">
        <v>0</v>
      </c>
      <c r="F153" s="65">
        <v>0</v>
      </c>
      <c r="G153" s="65">
        <v>0</v>
      </c>
      <c r="H153" s="65">
        <v>0</v>
      </c>
      <c r="I153" s="65">
        <v>0</v>
      </c>
      <c r="J153" s="65">
        <v>0</v>
      </c>
      <c r="K153" s="65">
        <v>0</v>
      </c>
      <c r="L153" s="65">
        <v>0</v>
      </c>
      <c r="M153" s="66">
        <v>0</v>
      </c>
      <c r="N153" s="67">
        <v>0</v>
      </c>
      <c r="O153" s="68">
        <f t="shared" si="3"/>
        <v>0</v>
      </c>
    </row>
    <row r="154" spans="1:15" x14ac:dyDescent="0.3">
      <c r="A154" s="59" t="s">
        <v>773</v>
      </c>
      <c r="B154" s="60" t="s">
        <v>585</v>
      </c>
      <c r="C154" s="65">
        <v>0</v>
      </c>
      <c r="D154" s="65">
        <v>0</v>
      </c>
      <c r="E154" s="65">
        <v>0</v>
      </c>
      <c r="F154" s="65">
        <v>0</v>
      </c>
      <c r="G154" s="65">
        <v>0</v>
      </c>
      <c r="H154" s="65">
        <v>0</v>
      </c>
      <c r="I154" s="65">
        <v>0</v>
      </c>
      <c r="J154" s="65">
        <v>0</v>
      </c>
      <c r="K154" s="65">
        <v>0</v>
      </c>
      <c r="L154" s="65">
        <v>0</v>
      </c>
      <c r="M154" s="66">
        <v>0</v>
      </c>
      <c r="N154" s="67">
        <v>0</v>
      </c>
      <c r="O154" s="68">
        <f t="shared" si="3"/>
        <v>0</v>
      </c>
    </row>
    <row r="155" spans="1:15" x14ac:dyDescent="0.3">
      <c r="A155" s="59" t="s">
        <v>774</v>
      </c>
      <c r="B155" s="60" t="s">
        <v>585</v>
      </c>
      <c r="C155" s="65">
        <v>0</v>
      </c>
      <c r="D155" s="65">
        <v>0</v>
      </c>
      <c r="E155" s="65">
        <v>0</v>
      </c>
      <c r="F155" s="65">
        <v>0</v>
      </c>
      <c r="G155" s="65">
        <v>0</v>
      </c>
      <c r="H155" s="65">
        <v>0</v>
      </c>
      <c r="I155" s="65">
        <v>0</v>
      </c>
      <c r="J155" s="65">
        <v>0</v>
      </c>
      <c r="K155" s="65">
        <v>0</v>
      </c>
      <c r="L155" s="65">
        <v>0</v>
      </c>
      <c r="M155" s="66">
        <v>0</v>
      </c>
      <c r="N155" s="67">
        <v>0</v>
      </c>
      <c r="O155" s="68">
        <f t="shared" si="3"/>
        <v>0</v>
      </c>
    </row>
    <row r="156" spans="1:15" x14ac:dyDescent="0.3">
      <c r="A156" s="59" t="s">
        <v>775</v>
      </c>
      <c r="B156" s="60" t="s">
        <v>585</v>
      </c>
      <c r="C156" s="65">
        <v>0</v>
      </c>
      <c r="D156" s="65">
        <v>0</v>
      </c>
      <c r="E156" s="65">
        <v>0</v>
      </c>
      <c r="F156" s="65">
        <v>0</v>
      </c>
      <c r="G156" s="65">
        <v>0</v>
      </c>
      <c r="H156" s="65">
        <v>0</v>
      </c>
      <c r="I156" s="65">
        <v>0</v>
      </c>
      <c r="J156" s="65">
        <v>0</v>
      </c>
      <c r="K156" s="65">
        <v>0</v>
      </c>
      <c r="L156" s="65">
        <v>0</v>
      </c>
      <c r="M156" s="66">
        <v>0</v>
      </c>
      <c r="N156" s="67">
        <v>0</v>
      </c>
      <c r="O156" s="68">
        <f t="shared" si="3"/>
        <v>0</v>
      </c>
    </row>
    <row r="157" spans="1:15" x14ac:dyDescent="0.3">
      <c r="A157" s="59" t="s">
        <v>776</v>
      </c>
      <c r="B157" s="60" t="s">
        <v>585</v>
      </c>
      <c r="C157" s="65">
        <v>0</v>
      </c>
      <c r="D157" s="65">
        <v>0</v>
      </c>
      <c r="E157" s="65">
        <v>0</v>
      </c>
      <c r="F157" s="65">
        <v>0</v>
      </c>
      <c r="G157" s="65">
        <v>0</v>
      </c>
      <c r="H157" s="65">
        <v>0</v>
      </c>
      <c r="I157" s="65">
        <v>0</v>
      </c>
      <c r="J157" s="65">
        <v>0</v>
      </c>
      <c r="K157" s="65">
        <v>0</v>
      </c>
      <c r="L157" s="65">
        <v>0</v>
      </c>
      <c r="M157" s="66">
        <v>0</v>
      </c>
      <c r="N157" s="67">
        <v>0</v>
      </c>
      <c r="O157" s="68">
        <f t="shared" si="3"/>
        <v>0</v>
      </c>
    </row>
    <row r="158" spans="1:15" x14ac:dyDescent="0.3">
      <c r="A158" s="59" t="s">
        <v>611</v>
      </c>
      <c r="B158" s="60" t="s">
        <v>585</v>
      </c>
      <c r="C158" s="65">
        <v>0</v>
      </c>
      <c r="D158" s="65">
        <v>0</v>
      </c>
      <c r="E158" s="65">
        <v>0</v>
      </c>
      <c r="F158" s="65">
        <v>0</v>
      </c>
      <c r="G158" s="65">
        <v>0</v>
      </c>
      <c r="H158" s="65">
        <v>0</v>
      </c>
      <c r="I158" s="65">
        <v>0</v>
      </c>
      <c r="J158" s="65">
        <v>0</v>
      </c>
      <c r="K158" s="65">
        <v>0</v>
      </c>
      <c r="L158" s="65">
        <v>1500</v>
      </c>
      <c r="M158" s="66">
        <v>0</v>
      </c>
      <c r="N158" s="67">
        <v>0</v>
      </c>
      <c r="O158" s="68">
        <f t="shared" si="3"/>
        <v>1500</v>
      </c>
    </row>
    <row r="159" spans="1:15" x14ac:dyDescent="0.3">
      <c r="A159" s="59" t="s">
        <v>777</v>
      </c>
      <c r="B159" s="60" t="s">
        <v>585</v>
      </c>
      <c r="C159" s="65">
        <v>0</v>
      </c>
      <c r="D159" s="65">
        <v>0</v>
      </c>
      <c r="E159" s="65">
        <v>0</v>
      </c>
      <c r="F159" s="65">
        <v>0</v>
      </c>
      <c r="G159" s="65">
        <v>0</v>
      </c>
      <c r="H159" s="65">
        <v>0</v>
      </c>
      <c r="I159" s="65">
        <v>0</v>
      </c>
      <c r="J159" s="65">
        <v>0</v>
      </c>
      <c r="K159" s="65">
        <v>0</v>
      </c>
      <c r="L159" s="65">
        <v>0</v>
      </c>
      <c r="M159" s="66">
        <v>0</v>
      </c>
      <c r="N159" s="67">
        <v>0</v>
      </c>
      <c r="O159" s="68">
        <f t="shared" si="3"/>
        <v>0</v>
      </c>
    </row>
    <row r="160" spans="1:15" x14ac:dyDescent="0.3">
      <c r="A160" s="59"/>
      <c r="B160" s="60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59"/>
      <c r="N160" s="67">
        <v>0</v>
      </c>
      <c r="O160" s="88"/>
    </row>
    <row r="161" spans="1:15" x14ac:dyDescent="0.3">
      <c r="A161" s="59" t="s">
        <v>778</v>
      </c>
      <c r="B161" s="60" t="s">
        <v>588</v>
      </c>
      <c r="C161" s="65">
        <v>0</v>
      </c>
      <c r="D161" s="65">
        <v>0</v>
      </c>
      <c r="E161" s="65">
        <v>0</v>
      </c>
      <c r="F161" s="65">
        <v>0</v>
      </c>
      <c r="G161" s="65">
        <v>0</v>
      </c>
      <c r="H161" s="65">
        <v>0</v>
      </c>
      <c r="I161" s="65">
        <v>0</v>
      </c>
      <c r="J161" s="65">
        <v>0</v>
      </c>
      <c r="K161" s="65">
        <v>0</v>
      </c>
      <c r="L161" s="65">
        <v>0</v>
      </c>
      <c r="M161" s="66">
        <v>0</v>
      </c>
      <c r="N161" s="67">
        <v>0</v>
      </c>
      <c r="O161" s="68">
        <f t="shared" si="3"/>
        <v>0</v>
      </c>
    </row>
    <row r="162" spans="1:15" x14ac:dyDescent="0.3">
      <c r="A162" s="59" t="s">
        <v>587</v>
      </c>
      <c r="B162" s="60" t="s">
        <v>588</v>
      </c>
      <c r="C162" s="65">
        <v>0</v>
      </c>
      <c r="D162" s="65">
        <v>0</v>
      </c>
      <c r="E162" s="65">
        <v>0</v>
      </c>
      <c r="F162" s="65">
        <v>0</v>
      </c>
      <c r="G162" s="65">
        <v>0</v>
      </c>
      <c r="H162" s="65">
        <v>0</v>
      </c>
      <c r="I162" s="65">
        <v>0</v>
      </c>
      <c r="J162" s="65">
        <v>0</v>
      </c>
      <c r="K162" s="65">
        <v>0</v>
      </c>
      <c r="L162" s="65">
        <v>35000</v>
      </c>
      <c r="M162" s="66">
        <v>0</v>
      </c>
      <c r="N162" s="67">
        <v>0</v>
      </c>
      <c r="O162" s="68">
        <f t="shared" si="3"/>
        <v>35000</v>
      </c>
    </row>
    <row r="163" spans="1:15" x14ac:dyDescent="0.3">
      <c r="A163" s="59" t="s">
        <v>779</v>
      </c>
      <c r="B163" s="60" t="s">
        <v>588</v>
      </c>
      <c r="C163" s="65">
        <v>0</v>
      </c>
      <c r="D163" s="65">
        <v>0</v>
      </c>
      <c r="E163" s="65">
        <v>0</v>
      </c>
      <c r="F163" s="65">
        <v>0</v>
      </c>
      <c r="G163" s="65">
        <v>0</v>
      </c>
      <c r="H163" s="65">
        <v>0</v>
      </c>
      <c r="I163" s="65">
        <v>0</v>
      </c>
      <c r="J163" s="65">
        <v>0</v>
      </c>
      <c r="K163" s="65">
        <v>0</v>
      </c>
      <c r="L163" s="65">
        <v>0</v>
      </c>
      <c r="M163" s="66">
        <v>0</v>
      </c>
      <c r="N163" s="67">
        <v>0</v>
      </c>
      <c r="O163" s="68">
        <f t="shared" si="3"/>
        <v>0</v>
      </c>
    </row>
    <row r="164" spans="1:15" x14ac:dyDescent="0.3">
      <c r="A164" s="59" t="s">
        <v>780</v>
      </c>
      <c r="B164" s="60" t="s">
        <v>588</v>
      </c>
      <c r="C164" s="65">
        <v>0</v>
      </c>
      <c r="D164" s="65">
        <v>0</v>
      </c>
      <c r="E164" s="65">
        <v>0</v>
      </c>
      <c r="F164" s="65">
        <v>0</v>
      </c>
      <c r="G164" s="65">
        <v>0</v>
      </c>
      <c r="H164" s="65">
        <v>0</v>
      </c>
      <c r="I164" s="65">
        <v>0</v>
      </c>
      <c r="J164" s="65">
        <v>0</v>
      </c>
      <c r="K164" s="65">
        <v>0</v>
      </c>
      <c r="L164" s="65">
        <v>0</v>
      </c>
      <c r="M164" s="66">
        <v>0</v>
      </c>
      <c r="N164" s="67">
        <v>0</v>
      </c>
      <c r="O164" s="68">
        <f t="shared" si="3"/>
        <v>0</v>
      </c>
    </row>
    <row r="165" spans="1:15" x14ac:dyDescent="0.3">
      <c r="A165" s="59" t="s">
        <v>599</v>
      </c>
      <c r="B165" s="60" t="s">
        <v>588</v>
      </c>
      <c r="C165" s="65">
        <v>0</v>
      </c>
      <c r="D165" s="65">
        <v>1228.98</v>
      </c>
      <c r="E165" s="65">
        <v>0</v>
      </c>
      <c r="F165" s="65">
        <v>0</v>
      </c>
      <c r="G165" s="65">
        <v>0</v>
      </c>
      <c r="H165" s="65">
        <v>0</v>
      </c>
      <c r="I165" s="65">
        <v>0</v>
      </c>
      <c r="J165" s="69">
        <v>0</v>
      </c>
      <c r="K165" s="65">
        <v>0</v>
      </c>
      <c r="L165" s="65">
        <v>0</v>
      </c>
      <c r="M165" s="66">
        <v>0</v>
      </c>
      <c r="N165" s="67">
        <v>0</v>
      </c>
      <c r="O165" s="68">
        <f t="shared" si="3"/>
        <v>1228.98</v>
      </c>
    </row>
    <row r="166" spans="1:15" x14ac:dyDescent="0.3">
      <c r="A166" s="59" t="s">
        <v>781</v>
      </c>
      <c r="B166" s="60" t="s">
        <v>588</v>
      </c>
      <c r="C166" s="65">
        <v>0</v>
      </c>
      <c r="D166" s="65">
        <v>15000</v>
      </c>
      <c r="E166" s="65">
        <v>0</v>
      </c>
      <c r="F166" s="65">
        <v>0</v>
      </c>
      <c r="G166" s="65">
        <v>0</v>
      </c>
      <c r="H166" s="65">
        <v>0</v>
      </c>
      <c r="I166" s="65">
        <v>0</v>
      </c>
      <c r="J166" s="69">
        <v>0</v>
      </c>
      <c r="K166" s="65">
        <v>0</v>
      </c>
      <c r="L166" s="65">
        <v>0</v>
      </c>
      <c r="M166" s="66">
        <v>0</v>
      </c>
      <c r="N166" s="70">
        <v>-15000</v>
      </c>
      <c r="O166" s="68">
        <f t="shared" si="3"/>
        <v>0</v>
      </c>
    </row>
    <row r="167" spans="1:15" x14ac:dyDescent="0.3">
      <c r="A167" s="89" t="s">
        <v>782</v>
      </c>
      <c r="B167" s="90" t="s">
        <v>588</v>
      </c>
      <c r="C167" s="65">
        <v>0</v>
      </c>
      <c r="D167" s="65">
        <v>0</v>
      </c>
      <c r="E167" s="65">
        <v>10000</v>
      </c>
      <c r="F167" s="65">
        <v>0</v>
      </c>
      <c r="G167" s="65">
        <v>0</v>
      </c>
      <c r="H167" s="65">
        <v>10000</v>
      </c>
      <c r="I167" s="65">
        <v>0</v>
      </c>
      <c r="J167" s="65">
        <v>0</v>
      </c>
      <c r="K167" s="69">
        <v>0</v>
      </c>
      <c r="L167" s="65">
        <v>0</v>
      </c>
      <c r="M167" s="66">
        <v>0</v>
      </c>
      <c r="N167" s="70">
        <f>-10000-10000</f>
        <v>-20000</v>
      </c>
      <c r="O167" s="68">
        <f t="shared" si="3"/>
        <v>0</v>
      </c>
    </row>
    <row r="168" spans="1:15" x14ac:dyDescent="0.3">
      <c r="A168" s="59" t="s">
        <v>45</v>
      </c>
      <c r="B168" s="60" t="s">
        <v>588</v>
      </c>
      <c r="C168" s="65">
        <v>0</v>
      </c>
      <c r="D168" s="65">
        <v>0</v>
      </c>
      <c r="E168" s="65">
        <v>0</v>
      </c>
      <c r="F168" s="65">
        <v>769.50300000000004</v>
      </c>
      <c r="G168" s="65">
        <v>0</v>
      </c>
      <c r="H168" s="65">
        <v>0</v>
      </c>
      <c r="I168" s="65">
        <v>0</v>
      </c>
      <c r="J168" s="65">
        <v>0</v>
      </c>
      <c r="K168" s="65">
        <v>0</v>
      </c>
      <c r="L168" s="69">
        <v>0</v>
      </c>
      <c r="M168" s="66">
        <v>0</v>
      </c>
      <c r="N168" s="67">
        <v>0</v>
      </c>
      <c r="O168" s="68">
        <f t="shared" si="3"/>
        <v>769.50300000000004</v>
      </c>
    </row>
    <row r="169" spans="1:15" x14ac:dyDescent="0.3">
      <c r="A169" s="59" t="s">
        <v>783</v>
      </c>
      <c r="B169" s="60" t="s">
        <v>588</v>
      </c>
      <c r="C169" s="65">
        <v>0</v>
      </c>
      <c r="D169" s="65">
        <v>0</v>
      </c>
      <c r="E169" s="65">
        <v>0</v>
      </c>
      <c r="F169" s="65">
        <v>0</v>
      </c>
      <c r="G169" s="65">
        <v>0</v>
      </c>
      <c r="H169" s="65">
        <v>0</v>
      </c>
      <c r="I169" s="65">
        <v>0</v>
      </c>
      <c r="J169" s="65">
        <v>0</v>
      </c>
      <c r="K169" s="65">
        <v>0</v>
      </c>
      <c r="L169" s="65">
        <v>0</v>
      </c>
      <c r="M169" s="66">
        <v>0</v>
      </c>
      <c r="N169" s="67">
        <v>0</v>
      </c>
      <c r="O169" s="68">
        <f t="shared" si="3"/>
        <v>0</v>
      </c>
    </row>
    <row r="170" spans="1:15" x14ac:dyDescent="0.3">
      <c r="A170" s="59"/>
      <c r="B170" s="60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59"/>
      <c r="N170" s="84"/>
      <c r="O170" s="68"/>
    </row>
    <row r="171" spans="1:15" ht="15" thickBot="1" x14ac:dyDescent="0.35">
      <c r="A171" s="91" t="s">
        <v>784</v>
      </c>
      <c r="B171" s="78"/>
      <c r="C171" s="92">
        <v>15000</v>
      </c>
      <c r="D171" s="92">
        <v>16228.98</v>
      </c>
      <c r="E171" s="92">
        <v>10000</v>
      </c>
      <c r="F171" s="92">
        <v>769.50300000000004</v>
      </c>
      <c r="G171" s="92">
        <v>0</v>
      </c>
      <c r="H171" s="92">
        <v>10000</v>
      </c>
      <c r="I171" s="92">
        <v>0</v>
      </c>
      <c r="J171" s="92">
        <v>713.89</v>
      </c>
      <c r="K171" s="92">
        <v>107</v>
      </c>
      <c r="L171" s="92">
        <v>36500</v>
      </c>
      <c r="M171" s="93">
        <v>1750</v>
      </c>
      <c r="N171" s="94">
        <f>SUM(N110:N169)</f>
        <v>-25000</v>
      </c>
      <c r="O171" s="95">
        <f>SUM(O111:O170)</f>
        <v>66069.373000000007</v>
      </c>
    </row>
    <row r="172" spans="1:15" ht="15" thickTop="1" x14ac:dyDescent="0.3">
      <c r="A172" s="59"/>
      <c r="B172" s="60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59"/>
      <c r="N172" s="84"/>
      <c r="O172" s="68"/>
    </row>
    <row r="173" spans="1:15" x14ac:dyDescent="0.3">
      <c r="A173" s="59"/>
      <c r="B173" s="60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59"/>
      <c r="N173" s="84"/>
      <c r="O173" s="68"/>
    </row>
    <row r="174" spans="1:15" x14ac:dyDescent="0.3">
      <c r="A174" s="59" t="s">
        <v>785</v>
      </c>
      <c r="B174" s="60" t="s">
        <v>33</v>
      </c>
      <c r="C174" s="65">
        <v>0</v>
      </c>
      <c r="D174" s="65">
        <v>0</v>
      </c>
      <c r="E174" s="65">
        <v>0</v>
      </c>
      <c r="F174" s="65">
        <v>0</v>
      </c>
      <c r="G174" s="65">
        <v>0</v>
      </c>
      <c r="H174" s="65">
        <v>0</v>
      </c>
      <c r="I174" s="65">
        <v>0</v>
      </c>
      <c r="J174" s="65">
        <v>0</v>
      </c>
      <c r="K174" s="65">
        <v>0</v>
      </c>
      <c r="L174" s="65">
        <v>0</v>
      </c>
      <c r="M174" s="66">
        <v>0</v>
      </c>
      <c r="N174" s="67">
        <v>0</v>
      </c>
      <c r="O174" s="68">
        <f t="shared" ref="O174:O244" si="4">SUM(C174:N174)</f>
        <v>0</v>
      </c>
    </row>
    <row r="175" spans="1:15" x14ac:dyDescent="0.3">
      <c r="A175" s="59" t="s">
        <v>786</v>
      </c>
      <c r="B175" s="60" t="s">
        <v>33</v>
      </c>
      <c r="C175" s="65">
        <v>0</v>
      </c>
      <c r="D175" s="65">
        <v>0</v>
      </c>
      <c r="E175" s="65">
        <v>0</v>
      </c>
      <c r="F175" s="65">
        <v>0</v>
      </c>
      <c r="G175" s="65">
        <v>0</v>
      </c>
      <c r="H175" s="65">
        <v>0</v>
      </c>
      <c r="I175" s="65">
        <v>0</v>
      </c>
      <c r="J175" s="65">
        <v>0</v>
      </c>
      <c r="K175" s="65">
        <v>0</v>
      </c>
      <c r="L175" s="65">
        <v>0</v>
      </c>
      <c r="M175" s="66">
        <v>0</v>
      </c>
      <c r="N175" s="67">
        <v>0</v>
      </c>
      <c r="O175" s="68">
        <f t="shared" si="4"/>
        <v>0</v>
      </c>
    </row>
    <row r="176" spans="1:15" x14ac:dyDescent="0.3">
      <c r="A176" s="59" t="s">
        <v>787</v>
      </c>
      <c r="B176" s="60" t="s">
        <v>33</v>
      </c>
      <c r="C176" s="65">
        <v>0</v>
      </c>
      <c r="D176" s="65">
        <v>0</v>
      </c>
      <c r="E176" s="65">
        <v>0</v>
      </c>
      <c r="F176" s="65">
        <v>0</v>
      </c>
      <c r="G176" s="65">
        <v>0</v>
      </c>
      <c r="H176" s="65">
        <v>0</v>
      </c>
      <c r="I176" s="65">
        <v>0</v>
      </c>
      <c r="J176" s="65">
        <v>0</v>
      </c>
      <c r="K176" s="65">
        <v>0</v>
      </c>
      <c r="L176" s="65">
        <v>0</v>
      </c>
      <c r="M176" s="66">
        <v>0</v>
      </c>
      <c r="N176" s="67">
        <v>0</v>
      </c>
      <c r="O176" s="68">
        <f t="shared" si="4"/>
        <v>0</v>
      </c>
    </row>
    <row r="177" spans="1:15" x14ac:dyDescent="0.3">
      <c r="A177" s="59" t="s">
        <v>788</v>
      </c>
      <c r="B177" s="60" t="s">
        <v>33</v>
      </c>
      <c r="C177" s="65">
        <v>0</v>
      </c>
      <c r="D177" s="65">
        <v>0</v>
      </c>
      <c r="E177" s="65">
        <v>0</v>
      </c>
      <c r="F177" s="65">
        <v>0</v>
      </c>
      <c r="G177" s="65">
        <v>0</v>
      </c>
      <c r="H177" s="65">
        <v>0</v>
      </c>
      <c r="I177" s="65">
        <v>0</v>
      </c>
      <c r="J177" s="65">
        <v>0</v>
      </c>
      <c r="K177" s="65">
        <v>0</v>
      </c>
      <c r="L177" s="65">
        <v>0</v>
      </c>
      <c r="M177" s="66">
        <v>0</v>
      </c>
      <c r="N177" s="67">
        <v>0</v>
      </c>
      <c r="O177" s="68">
        <f t="shared" si="4"/>
        <v>0</v>
      </c>
    </row>
    <row r="178" spans="1:15" x14ac:dyDescent="0.3">
      <c r="A178" s="59" t="s">
        <v>589</v>
      </c>
      <c r="B178" s="60" t="s">
        <v>33</v>
      </c>
      <c r="C178" s="65">
        <v>0</v>
      </c>
      <c r="D178" s="65">
        <v>0</v>
      </c>
      <c r="E178" s="65">
        <v>0</v>
      </c>
      <c r="F178" s="65">
        <v>0</v>
      </c>
      <c r="G178" s="65">
        <v>10000</v>
      </c>
      <c r="H178" s="65">
        <v>0</v>
      </c>
      <c r="I178" s="65">
        <v>0</v>
      </c>
      <c r="J178" s="65">
        <v>0</v>
      </c>
      <c r="K178" s="65">
        <v>0</v>
      </c>
      <c r="L178" s="65">
        <v>0</v>
      </c>
      <c r="M178" s="66">
        <v>0</v>
      </c>
      <c r="N178" s="67">
        <v>0</v>
      </c>
      <c r="O178" s="68">
        <f t="shared" si="4"/>
        <v>10000</v>
      </c>
    </row>
    <row r="179" spans="1:15" x14ac:dyDescent="0.3">
      <c r="A179" s="59" t="s">
        <v>789</v>
      </c>
      <c r="B179" s="60" t="s">
        <v>33</v>
      </c>
      <c r="C179" s="65">
        <v>0</v>
      </c>
      <c r="D179" s="65">
        <v>0</v>
      </c>
      <c r="E179" s="65">
        <v>0</v>
      </c>
      <c r="F179" s="65">
        <v>0</v>
      </c>
      <c r="G179" s="65">
        <v>0</v>
      </c>
      <c r="H179" s="65">
        <v>0</v>
      </c>
      <c r="I179" s="65">
        <v>0</v>
      </c>
      <c r="J179" s="65">
        <v>0</v>
      </c>
      <c r="K179" s="65">
        <v>0</v>
      </c>
      <c r="L179" s="65">
        <v>0</v>
      </c>
      <c r="M179" s="66">
        <v>0</v>
      </c>
      <c r="N179" s="67">
        <v>0</v>
      </c>
      <c r="O179" s="68">
        <f t="shared" si="4"/>
        <v>0</v>
      </c>
    </row>
    <row r="180" spans="1:15" x14ac:dyDescent="0.3">
      <c r="A180" s="59" t="s">
        <v>790</v>
      </c>
      <c r="B180" s="60" t="s">
        <v>33</v>
      </c>
      <c r="C180" s="96">
        <v>0</v>
      </c>
      <c r="D180" s="96">
        <v>0</v>
      </c>
      <c r="E180" s="96">
        <v>0</v>
      </c>
      <c r="F180" s="96">
        <v>0</v>
      </c>
      <c r="G180" s="96">
        <v>0</v>
      </c>
      <c r="H180" s="96">
        <v>0</v>
      </c>
      <c r="I180" s="96">
        <v>0</v>
      </c>
      <c r="J180" s="96">
        <v>0</v>
      </c>
      <c r="K180" s="96">
        <v>0</v>
      </c>
      <c r="L180" s="65">
        <v>0</v>
      </c>
      <c r="M180" s="66">
        <v>0</v>
      </c>
      <c r="N180" s="67">
        <v>0</v>
      </c>
      <c r="O180" s="68">
        <f t="shared" si="4"/>
        <v>0</v>
      </c>
    </row>
    <row r="181" spans="1:15" x14ac:dyDescent="0.3">
      <c r="A181" s="59" t="s">
        <v>791</v>
      </c>
      <c r="B181" s="60" t="s">
        <v>33</v>
      </c>
      <c r="C181" s="96">
        <v>0</v>
      </c>
      <c r="D181" s="96">
        <v>0</v>
      </c>
      <c r="E181" s="96">
        <v>0</v>
      </c>
      <c r="F181" s="96">
        <v>0</v>
      </c>
      <c r="G181" s="96">
        <v>0</v>
      </c>
      <c r="H181" s="96">
        <v>0</v>
      </c>
      <c r="I181" s="96">
        <v>0</v>
      </c>
      <c r="J181" s="96">
        <v>0</v>
      </c>
      <c r="K181" s="96">
        <v>0</v>
      </c>
      <c r="L181" s="65">
        <v>0</v>
      </c>
      <c r="M181" s="66">
        <v>0</v>
      </c>
      <c r="N181" s="67">
        <v>0</v>
      </c>
      <c r="O181" s="68">
        <f t="shared" si="4"/>
        <v>0</v>
      </c>
    </row>
    <row r="182" spans="1:15" x14ac:dyDescent="0.3">
      <c r="A182" s="59" t="s">
        <v>594</v>
      </c>
      <c r="B182" s="60" t="s">
        <v>33</v>
      </c>
      <c r="C182" s="96"/>
      <c r="D182" s="96"/>
      <c r="E182" s="96">
        <v>0</v>
      </c>
      <c r="F182" s="96">
        <v>0</v>
      </c>
      <c r="G182" s="96">
        <v>0</v>
      </c>
      <c r="H182" s="96">
        <v>0</v>
      </c>
      <c r="I182" s="96">
        <v>0</v>
      </c>
      <c r="J182" s="96">
        <v>0</v>
      </c>
      <c r="K182" s="96">
        <v>0</v>
      </c>
      <c r="L182" s="65">
        <v>0</v>
      </c>
      <c r="M182" s="66">
        <v>0</v>
      </c>
      <c r="N182" s="67">
        <v>10000</v>
      </c>
      <c r="O182" s="68">
        <f t="shared" si="4"/>
        <v>10000</v>
      </c>
    </row>
    <row r="183" spans="1:15" x14ac:dyDescent="0.3">
      <c r="A183" s="59" t="s">
        <v>792</v>
      </c>
      <c r="B183" s="60" t="s">
        <v>33</v>
      </c>
      <c r="C183" s="96">
        <v>0</v>
      </c>
      <c r="D183" s="96">
        <v>0</v>
      </c>
      <c r="E183" s="96">
        <v>0</v>
      </c>
      <c r="F183" s="96">
        <v>0</v>
      </c>
      <c r="G183" s="96">
        <v>0</v>
      </c>
      <c r="H183" s="96">
        <v>0</v>
      </c>
      <c r="I183" s="96">
        <v>0</v>
      </c>
      <c r="J183" s="96">
        <v>0</v>
      </c>
      <c r="K183" s="96">
        <v>0</v>
      </c>
      <c r="L183" s="65">
        <v>0</v>
      </c>
      <c r="M183" s="66">
        <v>0</v>
      </c>
      <c r="N183" s="67">
        <v>0</v>
      </c>
      <c r="O183" s="68">
        <f t="shared" si="4"/>
        <v>0</v>
      </c>
    </row>
    <row r="184" spans="1:15" x14ac:dyDescent="0.3">
      <c r="A184" s="59" t="s">
        <v>793</v>
      </c>
      <c r="B184" s="60" t="s">
        <v>33</v>
      </c>
      <c r="C184" s="96">
        <v>0</v>
      </c>
      <c r="D184" s="96">
        <v>0</v>
      </c>
      <c r="E184" s="96">
        <v>0</v>
      </c>
      <c r="F184" s="96">
        <v>0</v>
      </c>
      <c r="G184" s="96">
        <v>0</v>
      </c>
      <c r="H184" s="96">
        <v>0</v>
      </c>
      <c r="I184" s="96">
        <v>0</v>
      </c>
      <c r="J184" s="96">
        <v>0</v>
      </c>
      <c r="K184" s="96">
        <v>0</v>
      </c>
      <c r="L184" s="65">
        <v>0</v>
      </c>
      <c r="M184" s="66">
        <v>0</v>
      </c>
      <c r="N184" s="67">
        <v>0</v>
      </c>
      <c r="O184" s="68">
        <f t="shared" si="4"/>
        <v>0</v>
      </c>
    </row>
    <row r="185" spans="1:15" x14ac:dyDescent="0.3">
      <c r="A185" s="59" t="s">
        <v>794</v>
      </c>
      <c r="B185" s="60" t="s">
        <v>33</v>
      </c>
      <c r="C185" s="96">
        <v>0</v>
      </c>
      <c r="D185" s="96">
        <v>0</v>
      </c>
      <c r="E185" s="96">
        <v>0</v>
      </c>
      <c r="F185" s="96">
        <v>0</v>
      </c>
      <c r="G185" s="96">
        <v>0</v>
      </c>
      <c r="H185" s="96">
        <v>0</v>
      </c>
      <c r="I185" s="96">
        <v>0</v>
      </c>
      <c r="J185" s="96">
        <v>0</v>
      </c>
      <c r="K185" s="96">
        <v>0</v>
      </c>
      <c r="L185" s="65">
        <v>0</v>
      </c>
      <c r="M185" s="66">
        <v>0</v>
      </c>
      <c r="N185" s="67">
        <v>0</v>
      </c>
      <c r="O185" s="68">
        <f t="shared" si="4"/>
        <v>0</v>
      </c>
    </row>
    <row r="186" spans="1:15" x14ac:dyDescent="0.3">
      <c r="A186" s="59" t="s">
        <v>795</v>
      </c>
      <c r="B186" s="60" t="s">
        <v>33</v>
      </c>
      <c r="C186" s="96">
        <v>0</v>
      </c>
      <c r="D186" s="96">
        <v>0</v>
      </c>
      <c r="E186" s="96">
        <v>0</v>
      </c>
      <c r="F186" s="96">
        <v>0</v>
      </c>
      <c r="G186" s="96">
        <v>0</v>
      </c>
      <c r="H186" s="96">
        <v>0</v>
      </c>
      <c r="I186" s="96">
        <v>0</v>
      </c>
      <c r="J186" s="96">
        <v>0</v>
      </c>
      <c r="K186" s="96">
        <v>0</v>
      </c>
      <c r="L186" s="65">
        <v>0</v>
      </c>
      <c r="M186" s="66">
        <v>0</v>
      </c>
      <c r="N186" s="67">
        <v>0</v>
      </c>
      <c r="O186" s="68">
        <f t="shared" si="4"/>
        <v>0</v>
      </c>
    </row>
    <row r="187" spans="1:15" x14ac:dyDescent="0.3">
      <c r="A187" s="59" t="s">
        <v>796</v>
      </c>
      <c r="B187" s="60" t="s">
        <v>33</v>
      </c>
      <c r="C187" s="96">
        <v>0</v>
      </c>
      <c r="D187" s="96">
        <v>0</v>
      </c>
      <c r="E187" s="96">
        <v>0</v>
      </c>
      <c r="F187" s="96">
        <v>0</v>
      </c>
      <c r="G187" s="96">
        <v>0</v>
      </c>
      <c r="H187" s="96">
        <v>0</v>
      </c>
      <c r="I187" s="96">
        <v>0</v>
      </c>
      <c r="J187" s="96">
        <v>0</v>
      </c>
      <c r="K187" s="96">
        <v>0</v>
      </c>
      <c r="L187" s="65">
        <v>0</v>
      </c>
      <c r="M187" s="66">
        <v>0</v>
      </c>
      <c r="N187" s="67">
        <v>0</v>
      </c>
      <c r="O187" s="68">
        <f t="shared" si="4"/>
        <v>0</v>
      </c>
    </row>
    <row r="188" spans="1:15" x14ac:dyDescent="0.3">
      <c r="A188" s="59" t="s">
        <v>797</v>
      </c>
      <c r="B188" s="60" t="s">
        <v>33</v>
      </c>
      <c r="C188" s="96">
        <v>0</v>
      </c>
      <c r="D188" s="96">
        <v>0</v>
      </c>
      <c r="E188" s="96">
        <v>0</v>
      </c>
      <c r="F188" s="96">
        <v>0</v>
      </c>
      <c r="G188" s="96">
        <v>0</v>
      </c>
      <c r="H188" s="96">
        <v>0</v>
      </c>
      <c r="I188" s="96">
        <v>0</v>
      </c>
      <c r="J188" s="96">
        <v>0</v>
      </c>
      <c r="K188" s="96">
        <v>0</v>
      </c>
      <c r="L188" s="65">
        <v>0</v>
      </c>
      <c r="M188" s="66">
        <v>0</v>
      </c>
      <c r="N188" s="67">
        <v>0</v>
      </c>
      <c r="O188" s="72">
        <f t="shared" si="4"/>
        <v>0</v>
      </c>
    </row>
    <row r="189" spans="1:15" x14ac:dyDescent="0.3">
      <c r="A189" s="59" t="s">
        <v>596</v>
      </c>
      <c r="B189" s="60" t="s">
        <v>33</v>
      </c>
      <c r="C189" s="96">
        <v>115000</v>
      </c>
      <c r="D189" s="96"/>
      <c r="E189" s="96">
        <v>0</v>
      </c>
      <c r="F189" s="96">
        <v>0</v>
      </c>
      <c r="G189" s="96">
        <v>0</v>
      </c>
      <c r="H189" s="96">
        <v>0</v>
      </c>
      <c r="I189" s="96">
        <v>0</v>
      </c>
      <c r="J189" s="96">
        <v>0</v>
      </c>
      <c r="K189" s="96">
        <v>0</v>
      </c>
      <c r="L189" s="65">
        <v>0</v>
      </c>
      <c r="M189" s="66">
        <v>0</v>
      </c>
      <c r="N189" s="70">
        <v>-15000</v>
      </c>
      <c r="O189" s="72">
        <f t="shared" si="4"/>
        <v>100000</v>
      </c>
    </row>
    <row r="190" spans="1:15" x14ac:dyDescent="0.3">
      <c r="A190" s="59" t="s">
        <v>798</v>
      </c>
      <c r="B190" s="60" t="s">
        <v>33</v>
      </c>
      <c r="C190" s="97">
        <v>0</v>
      </c>
      <c r="D190" s="97">
        <v>0</v>
      </c>
      <c r="E190" s="97">
        <v>0</v>
      </c>
      <c r="F190" s="97">
        <v>0</v>
      </c>
      <c r="G190" s="97">
        <v>0</v>
      </c>
      <c r="H190" s="97">
        <v>0</v>
      </c>
      <c r="I190" s="97">
        <v>0</v>
      </c>
      <c r="J190" s="97">
        <v>0</v>
      </c>
      <c r="K190" s="97">
        <v>0</v>
      </c>
      <c r="L190" s="71">
        <v>0</v>
      </c>
      <c r="M190" s="66">
        <v>0</v>
      </c>
      <c r="N190" s="67">
        <v>0</v>
      </c>
      <c r="O190" s="72">
        <f>SUM(C190:N190)</f>
        <v>0</v>
      </c>
    </row>
    <row r="191" spans="1:15" x14ac:dyDescent="0.3">
      <c r="A191" s="59" t="s">
        <v>597</v>
      </c>
      <c r="B191" s="60" t="s">
        <v>33</v>
      </c>
      <c r="C191" s="97">
        <v>5000</v>
      </c>
      <c r="D191" s="97"/>
      <c r="E191" s="97">
        <v>0</v>
      </c>
      <c r="F191" s="97">
        <v>0</v>
      </c>
      <c r="G191" s="97">
        <v>0</v>
      </c>
      <c r="H191" s="97">
        <v>0</v>
      </c>
      <c r="I191" s="97">
        <v>0</v>
      </c>
      <c r="J191" s="97">
        <v>0</v>
      </c>
      <c r="K191" s="97">
        <v>0</v>
      </c>
      <c r="L191" s="71">
        <v>0</v>
      </c>
      <c r="M191" s="66">
        <v>0</v>
      </c>
      <c r="N191" s="67">
        <v>0</v>
      </c>
      <c r="O191" s="72">
        <f t="shared" si="4"/>
        <v>5000</v>
      </c>
    </row>
    <row r="192" spans="1:15" x14ac:dyDescent="0.3">
      <c r="A192" s="86" t="s">
        <v>36</v>
      </c>
      <c r="B192" s="60" t="s">
        <v>33</v>
      </c>
      <c r="C192" s="97">
        <v>0</v>
      </c>
      <c r="D192" s="97">
        <v>0</v>
      </c>
      <c r="E192" s="97">
        <v>0</v>
      </c>
      <c r="F192" s="97">
        <v>0</v>
      </c>
      <c r="G192" s="97">
        <v>0</v>
      </c>
      <c r="H192" s="97">
        <v>15000</v>
      </c>
      <c r="I192" s="97">
        <v>0</v>
      </c>
      <c r="J192" s="97">
        <v>0</v>
      </c>
      <c r="K192" s="97">
        <v>0</v>
      </c>
      <c r="L192" s="71">
        <v>0</v>
      </c>
      <c r="M192" s="66">
        <v>0</v>
      </c>
      <c r="N192" s="67">
        <v>0</v>
      </c>
      <c r="O192" s="72">
        <f t="shared" si="4"/>
        <v>15000</v>
      </c>
    </row>
    <row r="193" spans="1:15" x14ac:dyDescent="0.3">
      <c r="A193" s="86" t="s">
        <v>799</v>
      </c>
      <c r="B193" s="60" t="s">
        <v>33</v>
      </c>
      <c r="C193" s="97">
        <v>0</v>
      </c>
      <c r="D193" s="97">
        <v>0</v>
      </c>
      <c r="E193" s="97">
        <v>0</v>
      </c>
      <c r="F193" s="97">
        <v>0</v>
      </c>
      <c r="G193" s="97">
        <v>0</v>
      </c>
      <c r="H193" s="97">
        <v>0</v>
      </c>
      <c r="I193" s="97">
        <v>0</v>
      </c>
      <c r="J193" s="97">
        <v>0</v>
      </c>
      <c r="K193" s="97">
        <v>0</v>
      </c>
      <c r="L193" s="71">
        <v>0</v>
      </c>
      <c r="M193" s="66">
        <v>0</v>
      </c>
      <c r="N193" s="67">
        <v>0</v>
      </c>
      <c r="O193" s="72">
        <f t="shared" si="4"/>
        <v>0</v>
      </c>
    </row>
    <row r="194" spans="1:15" x14ac:dyDescent="0.3">
      <c r="A194" s="59" t="s">
        <v>800</v>
      </c>
      <c r="B194" s="60" t="s">
        <v>33</v>
      </c>
      <c r="C194" s="97">
        <v>0</v>
      </c>
      <c r="D194" s="97">
        <v>0</v>
      </c>
      <c r="E194" s="97">
        <v>0</v>
      </c>
      <c r="F194" s="97">
        <v>0</v>
      </c>
      <c r="G194" s="97">
        <v>0</v>
      </c>
      <c r="H194" s="97">
        <v>0</v>
      </c>
      <c r="I194" s="97">
        <v>0</v>
      </c>
      <c r="J194" s="97">
        <v>0</v>
      </c>
      <c r="K194" s="97">
        <v>0</v>
      </c>
      <c r="L194" s="71">
        <v>0</v>
      </c>
      <c r="M194" s="66">
        <v>0</v>
      </c>
      <c r="N194" s="67">
        <v>0</v>
      </c>
      <c r="O194" s="72">
        <f t="shared" si="4"/>
        <v>0</v>
      </c>
    </row>
    <row r="195" spans="1:15" x14ac:dyDescent="0.3">
      <c r="A195" s="86" t="s">
        <v>801</v>
      </c>
      <c r="B195" s="60" t="s">
        <v>33</v>
      </c>
      <c r="C195" s="97">
        <v>0</v>
      </c>
      <c r="D195" s="97">
        <v>0</v>
      </c>
      <c r="E195" s="97">
        <v>0</v>
      </c>
      <c r="F195" s="97">
        <v>0</v>
      </c>
      <c r="G195" s="97">
        <v>0</v>
      </c>
      <c r="H195" s="97">
        <v>0</v>
      </c>
      <c r="I195" s="97">
        <v>0</v>
      </c>
      <c r="J195" s="97">
        <v>0</v>
      </c>
      <c r="K195" s="97">
        <v>0</v>
      </c>
      <c r="L195" s="71">
        <v>0</v>
      </c>
      <c r="M195" s="66">
        <v>0</v>
      </c>
      <c r="N195" s="67">
        <v>0</v>
      </c>
      <c r="O195" s="68">
        <f t="shared" si="4"/>
        <v>0</v>
      </c>
    </row>
    <row r="196" spans="1:15" x14ac:dyDescent="0.3">
      <c r="A196" s="86" t="s">
        <v>802</v>
      </c>
      <c r="B196" s="60" t="s">
        <v>33</v>
      </c>
      <c r="C196" s="97">
        <v>0</v>
      </c>
      <c r="D196" s="97">
        <v>0</v>
      </c>
      <c r="E196" s="97">
        <v>0</v>
      </c>
      <c r="F196" s="97">
        <v>0</v>
      </c>
      <c r="G196" s="97">
        <v>0</v>
      </c>
      <c r="H196" s="97">
        <v>0</v>
      </c>
      <c r="I196" s="97">
        <v>0</v>
      </c>
      <c r="J196" s="97">
        <v>0</v>
      </c>
      <c r="K196" s="97">
        <v>0</v>
      </c>
      <c r="L196" s="71">
        <v>0</v>
      </c>
      <c r="M196" s="66">
        <v>0</v>
      </c>
      <c r="N196" s="67">
        <v>0</v>
      </c>
      <c r="O196" s="68">
        <f t="shared" si="4"/>
        <v>0</v>
      </c>
    </row>
    <row r="197" spans="1:15" x14ac:dyDescent="0.3">
      <c r="A197" s="59" t="s">
        <v>803</v>
      </c>
      <c r="B197" s="60" t="s">
        <v>33</v>
      </c>
      <c r="C197" s="97">
        <v>0</v>
      </c>
      <c r="D197" s="97">
        <v>0</v>
      </c>
      <c r="E197" s="97">
        <v>0</v>
      </c>
      <c r="F197" s="97">
        <v>0</v>
      </c>
      <c r="G197" s="97">
        <v>0</v>
      </c>
      <c r="H197" s="97">
        <v>0</v>
      </c>
      <c r="I197" s="97">
        <v>0</v>
      </c>
      <c r="J197" s="97">
        <v>0</v>
      </c>
      <c r="K197" s="97">
        <v>0</v>
      </c>
      <c r="L197" s="71">
        <v>0</v>
      </c>
      <c r="M197" s="66">
        <v>0</v>
      </c>
      <c r="N197" s="67">
        <v>0</v>
      </c>
      <c r="O197" s="68">
        <f t="shared" si="4"/>
        <v>0</v>
      </c>
    </row>
    <row r="198" spans="1:15" x14ac:dyDescent="0.3">
      <c r="A198" s="59" t="s">
        <v>804</v>
      </c>
      <c r="B198" s="60" t="s">
        <v>33</v>
      </c>
      <c r="C198" s="96">
        <v>0</v>
      </c>
      <c r="D198" s="96">
        <v>0</v>
      </c>
      <c r="E198" s="96">
        <v>0</v>
      </c>
      <c r="F198" s="96">
        <v>0</v>
      </c>
      <c r="G198" s="96">
        <v>0</v>
      </c>
      <c r="H198" s="96">
        <v>0</v>
      </c>
      <c r="I198" s="96">
        <v>0</v>
      </c>
      <c r="J198" s="96">
        <v>0</v>
      </c>
      <c r="K198" s="96">
        <v>0</v>
      </c>
      <c r="L198" s="65">
        <v>0</v>
      </c>
      <c r="M198" s="66">
        <v>0</v>
      </c>
      <c r="N198" s="67">
        <v>0</v>
      </c>
      <c r="O198" s="68">
        <f t="shared" si="4"/>
        <v>0</v>
      </c>
    </row>
    <row r="199" spans="1:15" x14ac:dyDescent="0.3">
      <c r="A199" s="59" t="s">
        <v>805</v>
      </c>
      <c r="B199" s="60" t="s">
        <v>33</v>
      </c>
      <c r="C199" s="96">
        <v>0</v>
      </c>
      <c r="D199" s="96">
        <v>0</v>
      </c>
      <c r="E199" s="96">
        <v>0</v>
      </c>
      <c r="F199" s="96">
        <v>0</v>
      </c>
      <c r="G199" s="96">
        <v>0</v>
      </c>
      <c r="H199" s="96">
        <v>0</v>
      </c>
      <c r="I199" s="96">
        <v>0</v>
      </c>
      <c r="J199" s="96">
        <v>0</v>
      </c>
      <c r="K199" s="96">
        <v>0</v>
      </c>
      <c r="L199" s="65">
        <v>0</v>
      </c>
      <c r="M199" s="66">
        <v>0</v>
      </c>
      <c r="N199" s="67">
        <v>0</v>
      </c>
      <c r="O199" s="68">
        <f t="shared" si="4"/>
        <v>0</v>
      </c>
    </row>
    <row r="200" spans="1:15" x14ac:dyDescent="0.3">
      <c r="A200" s="59" t="s">
        <v>806</v>
      </c>
      <c r="B200" s="60" t="s">
        <v>33</v>
      </c>
      <c r="C200" s="96">
        <v>0</v>
      </c>
      <c r="D200" s="96">
        <v>0</v>
      </c>
      <c r="E200" s="96">
        <v>0</v>
      </c>
      <c r="F200" s="96">
        <v>0</v>
      </c>
      <c r="G200" s="96">
        <v>0</v>
      </c>
      <c r="H200" s="96">
        <v>0</v>
      </c>
      <c r="I200" s="96">
        <v>0</v>
      </c>
      <c r="J200" s="96">
        <v>0</v>
      </c>
      <c r="K200" s="96">
        <v>0</v>
      </c>
      <c r="L200" s="65">
        <v>0</v>
      </c>
      <c r="M200" s="66">
        <v>0</v>
      </c>
      <c r="N200" s="67">
        <v>0</v>
      </c>
      <c r="O200" s="68">
        <f t="shared" si="4"/>
        <v>0</v>
      </c>
    </row>
    <row r="201" spans="1:15" x14ac:dyDescent="0.3">
      <c r="A201" s="59" t="s">
        <v>807</v>
      </c>
      <c r="B201" s="60" t="s">
        <v>33</v>
      </c>
      <c r="C201" s="96">
        <v>0</v>
      </c>
      <c r="D201" s="96">
        <v>0</v>
      </c>
      <c r="E201" s="96">
        <v>0</v>
      </c>
      <c r="F201" s="96">
        <v>0</v>
      </c>
      <c r="G201" s="96">
        <v>0</v>
      </c>
      <c r="H201" s="96">
        <v>0</v>
      </c>
      <c r="I201" s="96">
        <v>0</v>
      </c>
      <c r="J201" s="96">
        <v>0</v>
      </c>
      <c r="K201" s="96">
        <v>0</v>
      </c>
      <c r="L201" s="65">
        <v>0</v>
      </c>
      <c r="M201" s="66">
        <v>0</v>
      </c>
      <c r="N201" s="67">
        <v>0</v>
      </c>
      <c r="O201" s="68">
        <f t="shared" si="4"/>
        <v>0</v>
      </c>
    </row>
    <row r="202" spans="1:15" x14ac:dyDescent="0.3">
      <c r="A202" s="59" t="s">
        <v>808</v>
      </c>
      <c r="B202" s="60" t="s">
        <v>33</v>
      </c>
      <c r="C202" s="96">
        <v>0</v>
      </c>
      <c r="D202" s="96">
        <v>0</v>
      </c>
      <c r="E202" s="96">
        <v>0</v>
      </c>
      <c r="F202" s="96">
        <v>0</v>
      </c>
      <c r="G202" s="96">
        <v>0</v>
      </c>
      <c r="H202" s="96">
        <v>0</v>
      </c>
      <c r="I202" s="96">
        <v>0</v>
      </c>
      <c r="J202" s="96">
        <v>0</v>
      </c>
      <c r="K202" s="96">
        <v>0</v>
      </c>
      <c r="L202" s="65">
        <v>0</v>
      </c>
      <c r="M202" s="66">
        <v>0</v>
      </c>
      <c r="N202" s="67">
        <v>0</v>
      </c>
      <c r="O202" s="68">
        <f t="shared" si="4"/>
        <v>0</v>
      </c>
    </row>
    <row r="203" spans="1:15" x14ac:dyDescent="0.3">
      <c r="A203" s="59" t="s">
        <v>809</v>
      </c>
      <c r="B203" s="60" t="s">
        <v>33</v>
      </c>
      <c r="C203" s="96">
        <v>0</v>
      </c>
      <c r="D203" s="96">
        <v>0</v>
      </c>
      <c r="E203" s="96">
        <v>0</v>
      </c>
      <c r="F203" s="96">
        <v>0</v>
      </c>
      <c r="G203" s="96">
        <v>0</v>
      </c>
      <c r="H203" s="96">
        <v>0</v>
      </c>
      <c r="I203" s="96">
        <v>0</v>
      </c>
      <c r="J203" s="96">
        <v>0</v>
      </c>
      <c r="K203" s="96">
        <v>0</v>
      </c>
      <c r="L203" s="65">
        <v>0</v>
      </c>
      <c r="M203" s="66">
        <v>0</v>
      </c>
      <c r="N203" s="67">
        <v>0</v>
      </c>
      <c r="O203" s="68">
        <f t="shared" si="4"/>
        <v>0</v>
      </c>
    </row>
    <row r="204" spans="1:15" x14ac:dyDescent="0.3">
      <c r="A204" s="59" t="s">
        <v>810</v>
      </c>
      <c r="B204" s="60" t="s">
        <v>33</v>
      </c>
      <c r="C204" s="96">
        <v>0</v>
      </c>
      <c r="D204" s="96">
        <v>0</v>
      </c>
      <c r="E204" s="96">
        <v>0</v>
      </c>
      <c r="F204" s="96">
        <v>0</v>
      </c>
      <c r="G204" s="96">
        <v>0</v>
      </c>
      <c r="H204" s="96">
        <v>0</v>
      </c>
      <c r="I204" s="96">
        <v>0</v>
      </c>
      <c r="J204" s="96">
        <v>0</v>
      </c>
      <c r="K204" s="96">
        <v>0</v>
      </c>
      <c r="L204" s="65">
        <v>0</v>
      </c>
      <c r="M204" s="66">
        <v>0</v>
      </c>
      <c r="N204" s="67">
        <v>0</v>
      </c>
      <c r="O204" s="68">
        <f t="shared" si="4"/>
        <v>0</v>
      </c>
    </row>
    <row r="205" spans="1:15" x14ac:dyDescent="0.3">
      <c r="A205" s="59" t="s">
        <v>811</v>
      </c>
      <c r="B205" s="60" t="s">
        <v>33</v>
      </c>
      <c r="C205" s="96">
        <v>0</v>
      </c>
      <c r="D205" s="96">
        <v>0</v>
      </c>
      <c r="E205" s="96">
        <v>0</v>
      </c>
      <c r="F205" s="96">
        <v>0</v>
      </c>
      <c r="G205" s="96">
        <v>0</v>
      </c>
      <c r="H205" s="96">
        <v>0</v>
      </c>
      <c r="I205" s="96">
        <v>0</v>
      </c>
      <c r="J205" s="96">
        <v>0</v>
      </c>
      <c r="K205" s="96">
        <v>0</v>
      </c>
      <c r="L205" s="65">
        <v>0</v>
      </c>
      <c r="M205" s="66">
        <v>0</v>
      </c>
      <c r="N205" s="67">
        <v>0</v>
      </c>
      <c r="O205" s="68">
        <f t="shared" si="4"/>
        <v>0</v>
      </c>
    </row>
    <row r="206" spans="1:15" x14ac:dyDescent="0.3">
      <c r="A206" s="59" t="s">
        <v>812</v>
      </c>
      <c r="B206" s="60" t="s">
        <v>33</v>
      </c>
      <c r="C206" s="96">
        <v>0</v>
      </c>
      <c r="D206" s="96">
        <v>0</v>
      </c>
      <c r="E206" s="96">
        <v>0</v>
      </c>
      <c r="F206" s="96">
        <v>0</v>
      </c>
      <c r="G206" s="96">
        <v>0</v>
      </c>
      <c r="H206" s="96">
        <v>0</v>
      </c>
      <c r="I206" s="96">
        <v>0</v>
      </c>
      <c r="J206" s="96">
        <v>0</v>
      </c>
      <c r="K206" s="96">
        <v>0</v>
      </c>
      <c r="L206" s="65">
        <v>0</v>
      </c>
      <c r="M206" s="66">
        <v>0</v>
      </c>
      <c r="N206" s="67">
        <v>0</v>
      </c>
      <c r="O206" s="68">
        <f t="shared" si="4"/>
        <v>0</v>
      </c>
    </row>
    <row r="207" spans="1:15" x14ac:dyDescent="0.3">
      <c r="A207" s="59" t="s">
        <v>813</v>
      </c>
      <c r="B207" s="60" t="s">
        <v>33</v>
      </c>
      <c r="C207" s="96">
        <v>0</v>
      </c>
      <c r="D207" s="96">
        <v>0</v>
      </c>
      <c r="E207" s="96">
        <v>0</v>
      </c>
      <c r="F207" s="96">
        <v>0</v>
      </c>
      <c r="G207" s="96">
        <v>0</v>
      </c>
      <c r="H207" s="96">
        <v>0</v>
      </c>
      <c r="I207" s="96">
        <v>0</v>
      </c>
      <c r="J207" s="96">
        <v>0</v>
      </c>
      <c r="K207" s="96">
        <v>0</v>
      </c>
      <c r="L207" s="65">
        <v>0</v>
      </c>
      <c r="M207" s="66">
        <v>0</v>
      </c>
      <c r="N207" s="67">
        <v>0</v>
      </c>
      <c r="O207" s="68">
        <f t="shared" si="4"/>
        <v>0</v>
      </c>
    </row>
    <row r="208" spans="1:15" x14ac:dyDescent="0.3">
      <c r="A208" s="59" t="s">
        <v>603</v>
      </c>
      <c r="B208" s="60" t="s">
        <v>33</v>
      </c>
      <c r="C208" s="96">
        <v>0</v>
      </c>
      <c r="D208" s="96">
        <v>0</v>
      </c>
      <c r="E208" s="96">
        <v>0</v>
      </c>
      <c r="F208" s="96">
        <v>0</v>
      </c>
      <c r="G208" s="96">
        <v>0</v>
      </c>
      <c r="H208" s="96">
        <v>0</v>
      </c>
      <c r="I208" s="96">
        <v>0</v>
      </c>
      <c r="J208" s="96">
        <v>325</v>
      </c>
      <c r="K208" s="96">
        <v>0</v>
      </c>
      <c r="L208" s="65">
        <v>0</v>
      </c>
      <c r="M208" s="66">
        <v>0</v>
      </c>
      <c r="N208" s="67">
        <v>0</v>
      </c>
      <c r="O208" s="68">
        <f t="shared" si="4"/>
        <v>325</v>
      </c>
    </row>
    <row r="209" spans="1:15" x14ac:dyDescent="0.3">
      <c r="A209" s="59" t="s">
        <v>814</v>
      </c>
      <c r="B209" s="60" t="s">
        <v>33</v>
      </c>
      <c r="C209" s="96">
        <v>0</v>
      </c>
      <c r="D209" s="96">
        <v>0</v>
      </c>
      <c r="E209" s="96">
        <v>0</v>
      </c>
      <c r="F209" s="96">
        <v>0</v>
      </c>
      <c r="G209" s="96">
        <v>0</v>
      </c>
      <c r="H209" s="96">
        <v>0</v>
      </c>
      <c r="I209" s="96">
        <v>0</v>
      </c>
      <c r="J209" s="96">
        <v>0</v>
      </c>
      <c r="K209" s="96">
        <v>0</v>
      </c>
      <c r="L209" s="65">
        <v>0</v>
      </c>
      <c r="M209" s="66">
        <v>0</v>
      </c>
      <c r="N209" s="67">
        <v>0</v>
      </c>
      <c r="O209" s="68">
        <f t="shared" si="4"/>
        <v>0</v>
      </c>
    </row>
    <row r="210" spans="1:15" x14ac:dyDescent="0.3">
      <c r="A210" s="59" t="s">
        <v>815</v>
      </c>
      <c r="B210" s="60" t="s">
        <v>33</v>
      </c>
      <c r="C210" s="96">
        <v>0</v>
      </c>
      <c r="D210" s="96">
        <v>0</v>
      </c>
      <c r="E210" s="96">
        <v>0</v>
      </c>
      <c r="F210" s="96">
        <v>0</v>
      </c>
      <c r="G210" s="96">
        <v>0</v>
      </c>
      <c r="H210" s="96">
        <v>0</v>
      </c>
      <c r="I210" s="96">
        <v>0</v>
      </c>
      <c r="J210" s="96">
        <v>0</v>
      </c>
      <c r="K210" s="96">
        <v>0</v>
      </c>
      <c r="L210" s="65">
        <v>0</v>
      </c>
      <c r="M210" s="66">
        <v>0</v>
      </c>
      <c r="N210" s="67">
        <v>0</v>
      </c>
      <c r="O210" s="68">
        <f t="shared" si="4"/>
        <v>0</v>
      </c>
    </row>
    <row r="211" spans="1:15" x14ac:dyDescent="0.3">
      <c r="A211" s="59" t="s">
        <v>816</v>
      </c>
      <c r="B211" s="60" t="s">
        <v>33</v>
      </c>
      <c r="C211" s="96">
        <v>0</v>
      </c>
      <c r="D211" s="96">
        <v>0</v>
      </c>
      <c r="E211" s="96">
        <v>0</v>
      </c>
      <c r="F211" s="96">
        <v>0</v>
      </c>
      <c r="G211" s="96">
        <v>0</v>
      </c>
      <c r="H211" s="96">
        <v>0</v>
      </c>
      <c r="I211" s="96">
        <v>0</v>
      </c>
      <c r="J211" s="96">
        <v>0</v>
      </c>
      <c r="K211" s="96">
        <v>0</v>
      </c>
      <c r="L211" s="65">
        <v>0</v>
      </c>
      <c r="M211" s="66">
        <v>0</v>
      </c>
      <c r="N211" s="67">
        <v>0</v>
      </c>
      <c r="O211" s="68">
        <f t="shared" si="4"/>
        <v>0</v>
      </c>
    </row>
    <row r="212" spans="1:15" x14ac:dyDescent="0.3">
      <c r="A212" s="59" t="s">
        <v>817</v>
      </c>
      <c r="B212" s="60" t="s">
        <v>33</v>
      </c>
      <c r="C212" s="96">
        <v>0</v>
      </c>
      <c r="D212" s="96">
        <v>0</v>
      </c>
      <c r="E212" s="96">
        <v>0</v>
      </c>
      <c r="F212" s="96">
        <v>0</v>
      </c>
      <c r="G212" s="96">
        <v>0</v>
      </c>
      <c r="H212" s="96">
        <v>0</v>
      </c>
      <c r="I212" s="96">
        <v>0</v>
      </c>
      <c r="J212" s="96">
        <v>0</v>
      </c>
      <c r="K212" s="96">
        <v>0</v>
      </c>
      <c r="L212" s="65">
        <v>0</v>
      </c>
      <c r="M212" s="66">
        <v>0</v>
      </c>
      <c r="N212" s="67">
        <v>0</v>
      </c>
      <c r="O212" s="68">
        <f t="shared" si="4"/>
        <v>0</v>
      </c>
    </row>
    <row r="213" spans="1:15" x14ac:dyDescent="0.3">
      <c r="A213" s="59" t="s">
        <v>605</v>
      </c>
      <c r="B213" s="60" t="s">
        <v>33</v>
      </c>
      <c r="C213" s="96">
        <v>0</v>
      </c>
      <c r="D213" s="96">
        <v>0</v>
      </c>
      <c r="E213" s="96">
        <v>0</v>
      </c>
      <c r="F213" s="96">
        <v>0</v>
      </c>
      <c r="G213" s="96">
        <v>615</v>
      </c>
      <c r="H213" s="96">
        <v>0</v>
      </c>
      <c r="I213" s="96">
        <v>0</v>
      </c>
      <c r="J213" s="96">
        <v>0</v>
      </c>
      <c r="K213" s="96">
        <v>0</v>
      </c>
      <c r="L213" s="65">
        <v>0</v>
      </c>
      <c r="M213" s="66">
        <v>0</v>
      </c>
      <c r="N213" s="67">
        <v>0</v>
      </c>
      <c r="O213" s="68">
        <f t="shared" si="4"/>
        <v>615</v>
      </c>
    </row>
    <row r="214" spans="1:15" x14ac:dyDescent="0.3">
      <c r="A214" s="59" t="s">
        <v>818</v>
      </c>
      <c r="B214" s="60" t="s">
        <v>33</v>
      </c>
      <c r="C214" s="96">
        <v>0</v>
      </c>
      <c r="D214" s="96">
        <v>0</v>
      </c>
      <c r="E214" s="96">
        <v>0</v>
      </c>
      <c r="F214" s="96">
        <v>0</v>
      </c>
      <c r="G214" s="96">
        <v>0</v>
      </c>
      <c r="H214" s="96">
        <v>0</v>
      </c>
      <c r="I214" s="96">
        <v>0</v>
      </c>
      <c r="J214" s="96">
        <v>0</v>
      </c>
      <c r="K214" s="96">
        <v>0</v>
      </c>
      <c r="L214" s="65">
        <v>0</v>
      </c>
      <c r="M214" s="66">
        <v>0</v>
      </c>
      <c r="N214" s="67">
        <v>0</v>
      </c>
      <c r="O214" s="68">
        <f t="shared" si="4"/>
        <v>0</v>
      </c>
    </row>
    <row r="215" spans="1:15" x14ac:dyDescent="0.3">
      <c r="A215" s="59" t="s">
        <v>819</v>
      </c>
      <c r="B215" s="60" t="s">
        <v>33</v>
      </c>
      <c r="C215" s="96">
        <v>0</v>
      </c>
      <c r="D215" s="96">
        <v>0</v>
      </c>
      <c r="E215" s="96">
        <v>0</v>
      </c>
      <c r="F215" s="96">
        <v>0</v>
      </c>
      <c r="G215" s="96">
        <v>0</v>
      </c>
      <c r="H215" s="96">
        <v>0</v>
      </c>
      <c r="I215" s="96">
        <v>0</v>
      </c>
      <c r="J215" s="96">
        <v>0</v>
      </c>
      <c r="K215" s="96">
        <v>0</v>
      </c>
      <c r="L215" s="65">
        <v>0</v>
      </c>
      <c r="M215" s="66">
        <v>0</v>
      </c>
      <c r="N215" s="67">
        <v>0</v>
      </c>
      <c r="O215" s="68">
        <f t="shared" si="4"/>
        <v>0</v>
      </c>
    </row>
    <row r="216" spans="1:15" x14ac:dyDescent="0.3">
      <c r="A216" s="59" t="s">
        <v>606</v>
      </c>
      <c r="B216" s="60" t="s">
        <v>33</v>
      </c>
      <c r="C216" s="96">
        <v>0</v>
      </c>
      <c r="D216" s="96">
        <v>0</v>
      </c>
      <c r="E216" s="96">
        <v>0</v>
      </c>
      <c r="F216" s="96">
        <v>0</v>
      </c>
      <c r="G216" s="96">
        <v>750</v>
      </c>
      <c r="H216" s="96">
        <v>0</v>
      </c>
      <c r="I216" s="96">
        <v>0</v>
      </c>
      <c r="J216" s="96">
        <v>0</v>
      </c>
      <c r="K216" s="96">
        <v>0</v>
      </c>
      <c r="L216" s="65">
        <v>0</v>
      </c>
      <c r="M216" s="66">
        <v>0</v>
      </c>
      <c r="N216" s="67">
        <v>0</v>
      </c>
      <c r="O216" s="68">
        <f t="shared" si="4"/>
        <v>750</v>
      </c>
    </row>
    <row r="217" spans="1:15" x14ac:dyDescent="0.3">
      <c r="A217" s="59" t="s">
        <v>820</v>
      </c>
      <c r="B217" s="60" t="s">
        <v>33</v>
      </c>
      <c r="C217" s="96">
        <v>0</v>
      </c>
      <c r="D217" s="96">
        <v>0</v>
      </c>
      <c r="E217" s="96">
        <v>0</v>
      </c>
      <c r="F217" s="96">
        <v>0</v>
      </c>
      <c r="G217" s="96">
        <v>0</v>
      </c>
      <c r="H217" s="96">
        <v>0</v>
      </c>
      <c r="I217" s="96">
        <v>0</v>
      </c>
      <c r="J217" s="96">
        <v>0</v>
      </c>
      <c r="K217" s="96">
        <v>0</v>
      </c>
      <c r="L217" s="65">
        <v>0</v>
      </c>
      <c r="M217" s="66">
        <v>0</v>
      </c>
      <c r="N217" s="67">
        <v>0</v>
      </c>
      <c r="O217" s="68">
        <f t="shared" si="4"/>
        <v>0</v>
      </c>
    </row>
    <row r="218" spans="1:15" x14ac:dyDescent="0.3">
      <c r="A218" s="59" t="s">
        <v>821</v>
      </c>
      <c r="B218" s="60" t="s">
        <v>33</v>
      </c>
      <c r="C218" s="96">
        <v>0</v>
      </c>
      <c r="D218" s="96">
        <v>0</v>
      </c>
      <c r="E218" s="96">
        <v>0</v>
      </c>
      <c r="F218" s="96">
        <v>0</v>
      </c>
      <c r="G218" s="96">
        <v>0</v>
      </c>
      <c r="H218" s="96">
        <v>0</v>
      </c>
      <c r="I218" s="96">
        <v>0</v>
      </c>
      <c r="J218" s="96">
        <v>0</v>
      </c>
      <c r="K218" s="96">
        <v>0</v>
      </c>
      <c r="L218" s="65">
        <v>0</v>
      </c>
      <c r="M218" s="66">
        <v>0</v>
      </c>
      <c r="N218" s="67">
        <v>0</v>
      </c>
      <c r="O218" s="68">
        <f t="shared" si="4"/>
        <v>0</v>
      </c>
    </row>
    <row r="219" spans="1:15" x14ac:dyDescent="0.3">
      <c r="A219" s="59" t="s">
        <v>822</v>
      </c>
      <c r="B219" s="60" t="s">
        <v>33</v>
      </c>
      <c r="C219" s="96">
        <v>0</v>
      </c>
      <c r="D219" s="96">
        <v>0</v>
      </c>
      <c r="E219" s="96">
        <v>0</v>
      </c>
      <c r="F219" s="96">
        <v>0</v>
      </c>
      <c r="G219" s="96">
        <v>0</v>
      </c>
      <c r="H219" s="96">
        <v>0</v>
      </c>
      <c r="I219" s="96">
        <v>0</v>
      </c>
      <c r="J219" s="96">
        <v>0</v>
      </c>
      <c r="K219" s="96">
        <v>0</v>
      </c>
      <c r="L219" s="65">
        <v>0</v>
      </c>
      <c r="M219" s="66">
        <v>0</v>
      </c>
      <c r="N219" s="67">
        <v>0</v>
      </c>
      <c r="O219" s="68">
        <f t="shared" si="4"/>
        <v>0</v>
      </c>
    </row>
    <row r="220" spans="1:15" x14ac:dyDescent="0.3">
      <c r="A220" s="59" t="s">
        <v>607</v>
      </c>
      <c r="B220" s="60" t="s">
        <v>33</v>
      </c>
      <c r="C220" s="96">
        <v>0</v>
      </c>
      <c r="D220" s="96">
        <v>5000</v>
      </c>
      <c r="E220" s="96">
        <v>0</v>
      </c>
      <c r="F220" s="96">
        <v>0</v>
      </c>
      <c r="G220" s="96">
        <v>0</v>
      </c>
      <c r="H220" s="96">
        <v>0</v>
      </c>
      <c r="I220" s="96">
        <v>0</v>
      </c>
      <c r="J220" s="98">
        <v>0</v>
      </c>
      <c r="K220" s="96">
        <v>0</v>
      </c>
      <c r="L220" s="65">
        <v>0</v>
      </c>
      <c r="M220" s="66">
        <v>0</v>
      </c>
      <c r="N220" s="67">
        <v>0</v>
      </c>
      <c r="O220" s="68">
        <f t="shared" si="4"/>
        <v>5000</v>
      </c>
    </row>
    <row r="221" spans="1:15" x14ac:dyDescent="0.3">
      <c r="A221" s="59" t="s">
        <v>823</v>
      </c>
      <c r="B221" s="60" t="s">
        <v>33</v>
      </c>
      <c r="C221" s="96">
        <v>0</v>
      </c>
      <c r="D221" s="96">
        <v>0</v>
      </c>
      <c r="E221" s="96">
        <v>0</v>
      </c>
      <c r="F221" s="96">
        <v>0</v>
      </c>
      <c r="G221" s="96">
        <v>0</v>
      </c>
      <c r="H221" s="96">
        <v>0</v>
      </c>
      <c r="I221" s="96">
        <v>0</v>
      </c>
      <c r="J221" s="96">
        <v>0</v>
      </c>
      <c r="K221" s="96">
        <v>0</v>
      </c>
      <c r="L221" s="65">
        <v>0</v>
      </c>
      <c r="M221" s="66">
        <v>0</v>
      </c>
      <c r="N221" s="67">
        <v>0</v>
      </c>
      <c r="O221" s="68">
        <f t="shared" si="4"/>
        <v>0</v>
      </c>
    </row>
    <row r="222" spans="1:15" x14ac:dyDescent="0.3">
      <c r="A222" s="59" t="s">
        <v>824</v>
      </c>
      <c r="B222" s="60" t="s">
        <v>33</v>
      </c>
      <c r="C222" s="96">
        <v>0</v>
      </c>
      <c r="D222" s="96">
        <v>0</v>
      </c>
      <c r="E222" s="96">
        <v>0</v>
      </c>
      <c r="F222" s="96">
        <v>0</v>
      </c>
      <c r="G222" s="96">
        <v>0</v>
      </c>
      <c r="H222" s="96">
        <v>0</v>
      </c>
      <c r="I222" s="96">
        <v>0</v>
      </c>
      <c r="J222" s="96">
        <v>0</v>
      </c>
      <c r="K222" s="96">
        <v>0</v>
      </c>
      <c r="L222" s="65">
        <v>0</v>
      </c>
      <c r="M222" s="66">
        <v>0</v>
      </c>
      <c r="N222" s="67">
        <v>0</v>
      </c>
      <c r="O222" s="68">
        <f t="shared" si="4"/>
        <v>0</v>
      </c>
    </row>
    <row r="223" spans="1:15" x14ac:dyDescent="0.3">
      <c r="A223" s="59" t="s">
        <v>825</v>
      </c>
      <c r="B223" s="60" t="s">
        <v>33</v>
      </c>
      <c r="C223" s="97">
        <v>0</v>
      </c>
      <c r="D223" s="97">
        <v>0</v>
      </c>
      <c r="E223" s="97">
        <v>0</v>
      </c>
      <c r="F223" s="97">
        <v>0</v>
      </c>
      <c r="G223" s="97">
        <v>0</v>
      </c>
      <c r="H223" s="97">
        <v>0</v>
      </c>
      <c r="I223" s="97">
        <v>0</v>
      </c>
      <c r="J223" s="97">
        <v>0</v>
      </c>
      <c r="K223" s="97">
        <v>0</v>
      </c>
      <c r="L223" s="71">
        <v>0</v>
      </c>
      <c r="M223" s="73">
        <v>0</v>
      </c>
      <c r="N223" s="67">
        <v>0</v>
      </c>
      <c r="O223" s="68">
        <f t="shared" si="4"/>
        <v>0</v>
      </c>
    </row>
    <row r="224" spans="1:15" x14ac:dyDescent="0.3">
      <c r="A224" s="59" t="s">
        <v>826</v>
      </c>
      <c r="B224" s="60" t="s">
        <v>33</v>
      </c>
      <c r="C224" s="97">
        <v>0</v>
      </c>
      <c r="D224" s="97">
        <v>0</v>
      </c>
      <c r="E224" s="97">
        <v>0</v>
      </c>
      <c r="F224" s="97">
        <v>0</v>
      </c>
      <c r="G224" s="97">
        <v>0</v>
      </c>
      <c r="H224" s="97">
        <v>0</v>
      </c>
      <c r="I224" s="97">
        <v>0</v>
      </c>
      <c r="J224" s="97">
        <v>0</v>
      </c>
      <c r="K224" s="97">
        <v>0</v>
      </c>
      <c r="L224" s="71">
        <v>0</v>
      </c>
      <c r="M224" s="73">
        <v>0</v>
      </c>
      <c r="N224" s="67">
        <v>0</v>
      </c>
      <c r="O224" s="68">
        <f t="shared" si="4"/>
        <v>0</v>
      </c>
    </row>
    <row r="225" spans="1:15" x14ac:dyDescent="0.3">
      <c r="A225" s="59" t="s">
        <v>827</v>
      </c>
      <c r="B225" s="60" t="s">
        <v>33</v>
      </c>
      <c r="C225" s="97">
        <v>0</v>
      </c>
      <c r="D225" s="97">
        <v>0</v>
      </c>
      <c r="E225" s="97">
        <v>0</v>
      </c>
      <c r="F225" s="97">
        <v>0</v>
      </c>
      <c r="G225" s="97">
        <v>0</v>
      </c>
      <c r="H225" s="97">
        <v>0</v>
      </c>
      <c r="I225" s="97">
        <v>0</v>
      </c>
      <c r="J225" s="97">
        <v>0</v>
      </c>
      <c r="K225" s="97">
        <v>0</v>
      </c>
      <c r="L225" s="71">
        <v>0</v>
      </c>
      <c r="M225" s="73">
        <v>0</v>
      </c>
      <c r="N225" s="67">
        <v>0</v>
      </c>
      <c r="O225" s="68">
        <f t="shared" si="4"/>
        <v>0</v>
      </c>
    </row>
    <row r="226" spans="1:15" x14ac:dyDescent="0.3">
      <c r="A226" s="86" t="s">
        <v>609</v>
      </c>
      <c r="B226" s="60" t="s">
        <v>33</v>
      </c>
      <c r="C226" s="97">
        <v>0</v>
      </c>
      <c r="D226" s="97">
        <v>0</v>
      </c>
      <c r="E226" s="97">
        <v>0</v>
      </c>
      <c r="F226" s="97">
        <v>0</v>
      </c>
      <c r="G226" s="97">
        <v>0</v>
      </c>
      <c r="H226" s="97">
        <v>0</v>
      </c>
      <c r="I226" s="97">
        <v>0</v>
      </c>
      <c r="J226" s="97">
        <v>0</v>
      </c>
      <c r="K226" s="97">
        <v>550</v>
      </c>
      <c r="L226" s="71">
        <v>0</v>
      </c>
      <c r="M226" s="73">
        <v>0</v>
      </c>
      <c r="N226" s="67">
        <v>0</v>
      </c>
      <c r="O226" s="72"/>
    </row>
    <row r="227" spans="1:15" x14ac:dyDescent="0.3">
      <c r="A227" s="86" t="s">
        <v>828</v>
      </c>
      <c r="B227" s="60" t="s">
        <v>33</v>
      </c>
      <c r="C227" s="97">
        <v>0</v>
      </c>
      <c r="D227" s="97">
        <v>0</v>
      </c>
      <c r="E227" s="97">
        <v>0</v>
      </c>
      <c r="F227" s="97">
        <v>0</v>
      </c>
      <c r="G227" s="97">
        <v>0</v>
      </c>
      <c r="H227" s="97">
        <v>0</v>
      </c>
      <c r="I227" s="97">
        <v>0</v>
      </c>
      <c r="J227" s="97">
        <v>0</v>
      </c>
      <c r="K227" s="97">
        <v>0</v>
      </c>
      <c r="L227" s="71">
        <v>0</v>
      </c>
      <c r="M227" s="73">
        <v>0</v>
      </c>
      <c r="N227" s="67">
        <v>0</v>
      </c>
      <c r="O227" s="72">
        <f t="shared" si="4"/>
        <v>0</v>
      </c>
    </row>
    <row r="228" spans="1:15" x14ac:dyDescent="0.3">
      <c r="A228" s="86" t="s">
        <v>41</v>
      </c>
      <c r="B228" s="60" t="s">
        <v>33</v>
      </c>
      <c r="C228" s="97">
        <v>0</v>
      </c>
      <c r="D228" s="97">
        <v>0</v>
      </c>
      <c r="E228" s="97">
        <v>0</v>
      </c>
      <c r="F228" s="97">
        <v>0</v>
      </c>
      <c r="G228" s="97">
        <v>0</v>
      </c>
      <c r="H228" s="97">
        <v>57750</v>
      </c>
      <c r="I228" s="97">
        <v>0</v>
      </c>
      <c r="J228" s="97">
        <v>0</v>
      </c>
      <c r="K228" s="97">
        <v>0</v>
      </c>
      <c r="L228" s="71">
        <v>0</v>
      </c>
      <c r="M228" s="73">
        <v>0</v>
      </c>
      <c r="N228" s="70">
        <f>-17500-1250-375</f>
        <v>-19125</v>
      </c>
      <c r="O228" s="72">
        <f t="shared" ref="O228" si="5">SUM(C228:N228)</f>
        <v>38625</v>
      </c>
    </row>
    <row r="229" spans="1:15" x14ac:dyDescent="0.3">
      <c r="A229" s="59" t="s">
        <v>829</v>
      </c>
      <c r="B229" s="60" t="s">
        <v>33</v>
      </c>
      <c r="C229" s="97">
        <v>0</v>
      </c>
      <c r="D229" s="97">
        <v>0</v>
      </c>
      <c r="E229" s="97">
        <v>0</v>
      </c>
      <c r="F229" s="97">
        <v>0</v>
      </c>
      <c r="G229" s="97">
        <v>0</v>
      </c>
      <c r="H229" s="97">
        <v>0</v>
      </c>
      <c r="I229" s="97">
        <v>0</v>
      </c>
      <c r="J229" s="97">
        <v>0</v>
      </c>
      <c r="K229" s="97">
        <v>0</v>
      </c>
      <c r="L229" s="71">
        <v>0</v>
      </c>
      <c r="M229" s="73">
        <v>0</v>
      </c>
      <c r="N229" s="67">
        <v>0</v>
      </c>
      <c r="O229" s="72">
        <f t="shared" si="4"/>
        <v>0</v>
      </c>
    </row>
    <row r="230" spans="1:15" x14ac:dyDescent="0.3">
      <c r="A230" s="59" t="s">
        <v>830</v>
      </c>
      <c r="B230" s="60" t="s">
        <v>33</v>
      </c>
      <c r="C230" s="97">
        <v>0</v>
      </c>
      <c r="D230" s="97">
        <v>0</v>
      </c>
      <c r="E230" s="97">
        <v>0</v>
      </c>
      <c r="F230" s="97">
        <v>0</v>
      </c>
      <c r="G230" s="97">
        <v>0</v>
      </c>
      <c r="H230" s="97">
        <v>0</v>
      </c>
      <c r="I230" s="97">
        <v>0</v>
      </c>
      <c r="J230" s="97">
        <v>0</v>
      </c>
      <c r="K230" s="97">
        <v>0</v>
      </c>
      <c r="L230" s="71">
        <v>0</v>
      </c>
      <c r="M230" s="73">
        <v>0</v>
      </c>
      <c r="N230" s="67">
        <v>0</v>
      </c>
      <c r="O230" s="68">
        <f t="shared" si="4"/>
        <v>0</v>
      </c>
    </row>
    <row r="231" spans="1:15" x14ac:dyDescent="0.3">
      <c r="A231" s="59" t="s">
        <v>831</v>
      </c>
      <c r="B231" s="60" t="s">
        <v>33</v>
      </c>
      <c r="C231" s="97">
        <v>0</v>
      </c>
      <c r="D231" s="97">
        <v>0</v>
      </c>
      <c r="E231" s="97">
        <v>0</v>
      </c>
      <c r="F231" s="97">
        <v>0</v>
      </c>
      <c r="G231" s="97">
        <v>0</v>
      </c>
      <c r="H231" s="97">
        <v>0</v>
      </c>
      <c r="I231" s="97">
        <v>0</v>
      </c>
      <c r="J231" s="97">
        <v>0</v>
      </c>
      <c r="K231" s="97">
        <v>0</v>
      </c>
      <c r="L231" s="71">
        <v>0</v>
      </c>
      <c r="M231" s="73">
        <v>0</v>
      </c>
      <c r="N231" s="67">
        <v>0</v>
      </c>
      <c r="O231" s="68">
        <f t="shared" si="4"/>
        <v>0</v>
      </c>
    </row>
    <row r="232" spans="1:15" x14ac:dyDescent="0.3">
      <c r="A232" s="59" t="s">
        <v>610</v>
      </c>
      <c r="B232" s="60" t="s">
        <v>33</v>
      </c>
      <c r="C232" s="97">
        <v>0</v>
      </c>
      <c r="D232" s="97">
        <v>0</v>
      </c>
      <c r="E232" s="97">
        <v>0</v>
      </c>
      <c r="F232" s="97">
        <v>0</v>
      </c>
      <c r="G232" s="97">
        <v>0</v>
      </c>
      <c r="H232" s="97">
        <v>1700</v>
      </c>
      <c r="I232" s="97">
        <v>0</v>
      </c>
      <c r="J232" s="97">
        <v>0</v>
      </c>
      <c r="K232" s="97">
        <v>0</v>
      </c>
      <c r="L232" s="71">
        <v>0</v>
      </c>
      <c r="M232" s="73">
        <v>0</v>
      </c>
      <c r="N232" s="67">
        <v>0</v>
      </c>
      <c r="O232" s="68">
        <f t="shared" si="4"/>
        <v>1700</v>
      </c>
    </row>
    <row r="233" spans="1:15" x14ac:dyDescent="0.3">
      <c r="A233" s="59" t="s">
        <v>832</v>
      </c>
      <c r="B233" s="60" t="s">
        <v>33</v>
      </c>
      <c r="C233" s="96">
        <v>0</v>
      </c>
      <c r="D233" s="96">
        <v>0</v>
      </c>
      <c r="E233" s="96">
        <v>0</v>
      </c>
      <c r="F233" s="96">
        <v>0</v>
      </c>
      <c r="G233" s="96">
        <v>0</v>
      </c>
      <c r="H233" s="96">
        <v>0</v>
      </c>
      <c r="I233" s="96">
        <v>0</v>
      </c>
      <c r="J233" s="96">
        <v>0</v>
      </c>
      <c r="K233" s="96">
        <v>0</v>
      </c>
      <c r="L233" s="65">
        <v>0</v>
      </c>
      <c r="M233" s="66">
        <v>0</v>
      </c>
      <c r="N233" s="67">
        <v>0</v>
      </c>
      <c r="O233" s="68">
        <f t="shared" si="4"/>
        <v>0</v>
      </c>
    </row>
    <row r="234" spans="1:15" x14ac:dyDescent="0.3">
      <c r="A234" s="59" t="s">
        <v>833</v>
      </c>
      <c r="B234" s="60" t="s">
        <v>33</v>
      </c>
      <c r="C234" s="96">
        <v>0</v>
      </c>
      <c r="D234" s="96">
        <v>5000</v>
      </c>
      <c r="E234" s="96">
        <v>0</v>
      </c>
      <c r="F234" s="96">
        <v>0</v>
      </c>
      <c r="G234" s="96">
        <v>0</v>
      </c>
      <c r="H234" s="96">
        <v>-5000</v>
      </c>
      <c r="I234" s="96">
        <v>0</v>
      </c>
      <c r="J234" s="98">
        <v>0</v>
      </c>
      <c r="K234" s="96">
        <v>0</v>
      </c>
      <c r="L234" s="65">
        <v>-5000</v>
      </c>
      <c r="M234" s="66">
        <v>0</v>
      </c>
      <c r="N234" s="70">
        <v>5000</v>
      </c>
      <c r="O234" s="68">
        <f t="shared" si="4"/>
        <v>0</v>
      </c>
    </row>
    <row r="235" spans="1:15" x14ac:dyDescent="0.3">
      <c r="A235" s="59" t="s">
        <v>834</v>
      </c>
      <c r="B235" s="60" t="s">
        <v>33</v>
      </c>
      <c r="C235" s="96">
        <v>0</v>
      </c>
      <c r="D235" s="96">
        <v>0</v>
      </c>
      <c r="E235" s="96">
        <v>0</v>
      </c>
      <c r="F235" s="96">
        <v>0</v>
      </c>
      <c r="G235" s="96">
        <v>0</v>
      </c>
      <c r="H235" s="96">
        <v>0</v>
      </c>
      <c r="I235" s="96">
        <v>0</v>
      </c>
      <c r="J235" s="96">
        <v>0</v>
      </c>
      <c r="K235" s="96">
        <v>0</v>
      </c>
      <c r="L235" s="65">
        <v>0</v>
      </c>
      <c r="M235" s="66">
        <v>0</v>
      </c>
      <c r="N235" s="67">
        <v>0</v>
      </c>
      <c r="O235" s="68">
        <f t="shared" si="4"/>
        <v>0</v>
      </c>
    </row>
    <row r="236" spans="1:15" x14ac:dyDescent="0.3">
      <c r="A236" s="59" t="s">
        <v>44</v>
      </c>
      <c r="B236" s="60" t="s">
        <v>33</v>
      </c>
      <c r="C236" s="96">
        <v>0</v>
      </c>
      <c r="D236" s="96">
        <v>0</v>
      </c>
      <c r="E236" s="96">
        <v>0</v>
      </c>
      <c r="F236" s="96">
        <v>0</v>
      </c>
      <c r="G236" s="96">
        <v>12000</v>
      </c>
      <c r="H236" s="96">
        <v>0</v>
      </c>
      <c r="I236" s="96">
        <v>0</v>
      </c>
      <c r="J236" s="96">
        <v>0</v>
      </c>
      <c r="K236" s="96">
        <v>0</v>
      </c>
      <c r="L236" s="65">
        <v>0</v>
      </c>
      <c r="M236" s="66">
        <v>6000</v>
      </c>
      <c r="N236" s="67">
        <v>0</v>
      </c>
      <c r="O236" s="68">
        <f t="shared" si="4"/>
        <v>18000</v>
      </c>
    </row>
    <row r="237" spans="1:15" x14ac:dyDescent="0.3">
      <c r="A237" s="59" t="s">
        <v>835</v>
      </c>
      <c r="B237" s="60" t="s">
        <v>33</v>
      </c>
      <c r="C237" s="96">
        <v>0</v>
      </c>
      <c r="D237" s="96">
        <v>0</v>
      </c>
      <c r="E237" s="96">
        <v>0</v>
      </c>
      <c r="F237" s="96">
        <v>0</v>
      </c>
      <c r="G237" s="96">
        <v>0</v>
      </c>
      <c r="H237" s="96">
        <v>0</v>
      </c>
      <c r="I237" s="96">
        <v>0</v>
      </c>
      <c r="J237" s="96">
        <v>0</v>
      </c>
      <c r="K237" s="96">
        <v>0</v>
      </c>
      <c r="L237" s="65">
        <v>0</v>
      </c>
      <c r="M237" s="66">
        <v>0</v>
      </c>
      <c r="N237" s="67">
        <v>0</v>
      </c>
      <c r="O237" s="68">
        <f t="shared" si="4"/>
        <v>0</v>
      </c>
    </row>
    <row r="238" spans="1:15" x14ac:dyDescent="0.3">
      <c r="A238" s="86" t="s">
        <v>836</v>
      </c>
      <c r="B238" s="60" t="s">
        <v>33</v>
      </c>
      <c r="C238" s="96">
        <v>0</v>
      </c>
      <c r="D238" s="96">
        <v>0</v>
      </c>
      <c r="E238" s="96">
        <v>0</v>
      </c>
      <c r="F238" s="96">
        <v>0</v>
      </c>
      <c r="G238" s="96">
        <v>0</v>
      </c>
      <c r="H238" s="96">
        <v>0</v>
      </c>
      <c r="I238" s="96">
        <v>0</v>
      </c>
      <c r="J238" s="96">
        <v>0</v>
      </c>
      <c r="K238" s="96">
        <v>0</v>
      </c>
      <c r="L238" s="65">
        <v>0</v>
      </c>
      <c r="M238" s="66">
        <v>0</v>
      </c>
      <c r="N238" s="67">
        <v>0</v>
      </c>
      <c r="O238" s="68">
        <f t="shared" si="4"/>
        <v>0</v>
      </c>
    </row>
    <row r="239" spans="1:15" x14ac:dyDescent="0.3">
      <c r="A239" s="59" t="s">
        <v>612</v>
      </c>
      <c r="B239" s="60" t="s">
        <v>33</v>
      </c>
      <c r="C239" s="96">
        <v>0</v>
      </c>
      <c r="D239" s="96">
        <v>0</v>
      </c>
      <c r="E239" s="96">
        <v>0</v>
      </c>
      <c r="F239" s="96">
        <v>0</v>
      </c>
      <c r="G239" s="96">
        <v>0</v>
      </c>
      <c r="H239" s="96">
        <v>0</v>
      </c>
      <c r="I239" s="96">
        <v>0</v>
      </c>
      <c r="J239" s="96">
        <v>0</v>
      </c>
      <c r="K239" s="96">
        <v>3025</v>
      </c>
      <c r="L239" s="65">
        <v>0</v>
      </c>
      <c r="M239" s="66">
        <v>0</v>
      </c>
      <c r="N239" s="67">
        <v>0</v>
      </c>
      <c r="O239" s="68">
        <f t="shared" si="4"/>
        <v>3025</v>
      </c>
    </row>
    <row r="240" spans="1:15" x14ac:dyDescent="0.3">
      <c r="A240" s="59" t="s">
        <v>837</v>
      </c>
      <c r="B240" s="60" t="s">
        <v>33</v>
      </c>
      <c r="C240" s="96">
        <v>0</v>
      </c>
      <c r="D240" s="96">
        <v>0</v>
      </c>
      <c r="E240" s="96">
        <v>0</v>
      </c>
      <c r="F240" s="96">
        <v>0</v>
      </c>
      <c r="G240" s="96">
        <v>0</v>
      </c>
      <c r="H240" s="96">
        <v>0</v>
      </c>
      <c r="I240" s="96">
        <v>0</v>
      </c>
      <c r="J240" s="96">
        <v>0</v>
      </c>
      <c r="K240" s="96">
        <v>0</v>
      </c>
      <c r="L240" s="65">
        <v>0</v>
      </c>
      <c r="M240" s="66">
        <v>0</v>
      </c>
      <c r="N240" s="67">
        <v>0</v>
      </c>
      <c r="O240" s="68">
        <f t="shared" si="4"/>
        <v>0</v>
      </c>
    </row>
    <row r="241" spans="1:15" x14ac:dyDescent="0.3">
      <c r="A241" s="59" t="s">
        <v>838</v>
      </c>
      <c r="B241" s="60" t="s">
        <v>33</v>
      </c>
      <c r="C241" s="99">
        <v>0</v>
      </c>
      <c r="D241" s="83">
        <v>0</v>
      </c>
      <c r="E241" s="83">
        <v>0</v>
      </c>
      <c r="F241" s="83">
        <v>0</v>
      </c>
      <c r="G241" s="83">
        <v>0</v>
      </c>
      <c r="H241" s="65">
        <v>0</v>
      </c>
      <c r="I241" s="65">
        <v>0</v>
      </c>
      <c r="J241" s="65">
        <v>0</v>
      </c>
      <c r="K241" s="65">
        <v>0</v>
      </c>
      <c r="L241" s="65">
        <v>0</v>
      </c>
      <c r="M241" s="66">
        <v>0</v>
      </c>
      <c r="N241" s="67">
        <v>0</v>
      </c>
      <c r="O241" s="68">
        <f t="shared" si="4"/>
        <v>0</v>
      </c>
    </row>
    <row r="242" spans="1:15" x14ac:dyDescent="0.3">
      <c r="A242" s="59" t="s">
        <v>839</v>
      </c>
      <c r="B242" s="60" t="s">
        <v>33</v>
      </c>
      <c r="C242" s="83">
        <v>0</v>
      </c>
      <c r="D242" s="83">
        <v>0</v>
      </c>
      <c r="E242" s="83">
        <v>0</v>
      </c>
      <c r="F242" s="83">
        <v>0</v>
      </c>
      <c r="G242" s="83">
        <v>0</v>
      </c>
      <c r="H242" s="65">
        <v>0</v>
      </c>
      <c r="I242" s="65">
        <v>0</v>
      </c>
      <c r="J242" s="65">
        <v>0</v>
      </c>
      <c r="K242" s="65">
        <v>0</v>
      </c>
      <c r="L242" s="65">
        <v>0</v>
      </c>
      <c r="M242" s="66">
        <v>0</v>
      </c>
      <c r="N242" s="67">
        <v>0</v>
      </c>
      <c r="O242" s="68">
        <f t="shared" si="4"/>
        <v>0</v>
      </c>
    </row>
    <row r="243" spans="1:15" x14ac:dyDescent="0.3">
      <c r="A243" s="59" t="s">
        <v>840</v>
      </c>
      <c r="B243" s="60" t="s">
        <v>33</v>
      </c>
      <c r="C243" s="83">
        <v>0</v>
      </c>
      <c r="D243" s="83">
        <v>0</v>
      </c>
      <c r="E243" s="83">
        <v>0</v>
      </c>
      <c r="F243" s="83">
        <v>0</v>
      </c>
      <c r="G243" s="83">
        <v>0</v>
      </c>
      <c r="H243" s="65">
        <v>0</v>
      </c>
      <c r="I243" s="65">
        <v>0</v>
      </c>
      <c r="J243" s="65">
        <v>0</v>
      </c>
      <c r="K243" s="65">
        <v>0</v>
      </c>
      <c r="L243" s="65">
        <v>0</v>
      </c>
      <c r="M243" s="66">
        <v>0</v>
      </c>
      <c r="N243" s="67">
        <v>0</v>
      </c>
      <c r="O243" s="68">
        <f t="shared" si="4"/>
        <v>0</v>
      </c>
    </row>
    <row r="244" spans="1:15" x14ac:dyDescent="0.3">
      <c r="A244" s="59" t="s">
        <v>841</v>
      </c>
      <c r="B244" s="60" t="s">
        <v>33</v>
      </c>
      <c r="C244" s="83">
        <v>0</v>
      </c>
      <c r="D244" s="83">
        <v>0</v>
      </c>
      <c r="E244" s="83">
        <v>0</v>
      </c>
      <c r="F244" s="83">
        <v>0</v>
      </c>
      <c r="G244" s="83">
        <v>0</v>
      </c>
      <c r="H244" s="65">
        <v>0</v>
      </c>
      <c r="I244" s="65">
        <v>0</v>
      </c>
      <c r="J244" s="65">
        <v>0</v>
      </c>
      <c r="K244" s="65">
        <v>0</v>
      </c>
      <c r="L244" s="65">
        <v>0</v>
      </c>
      <c r="M244" s="66">
        <v>0</v>
      </c>
      <c r="N244" s="67">
        <v>0</v>
      </c>
      <c r="O244" s="68">
        <f t="shared" si="4"/>
        <v>0</v>
      </c>
    </row>
    <row r="245" spans="1:15" x14ac:dyDescent="0.3">
      <c r="A245" s="59" t="s">
        <v>842</v>
      </c>
      <c r="B245" s="60" t="s">
        <v>33</v>
      </c>
      <c r="C245" s="83">
        <v>0</v>
      </c>
      <c r="D245" s="83">
        <v>0</v>
      </c>
      <c r="E245" s="83">
        <v>0</v>
      </c>
      <c r="F245" s="83">
        <v>0</v>
      </c>
      <c r="G245" s="83">
        <v>0</v>
      </c>
      <c r="H245" s="65">
        <v>0</v>
      </c>
      <c r="I245" s="65">
        <v>0</v>
      </c>
      <c r="J245" s="65">
        <v>0</v>
      </c>
      <c r="K245" s="65">
        <v>0</v>
      </c>
      <c r="L245" s="65">
        <v>0</v>
      </c>
      <c r="M245" s="66">
        <v>0</v>
      </c>
      <c r="N245" s="67">
        <v>0</v>
      </c>
      <c r="O245" s="68">
        <f>SUM(C245:N245)</f>
        <v>0</v>
      </c>
    </row>
    <row r="246" spans="1:15" x14ac:dyDescent="0.3">
      <c r="A246" s="59"/>
      <c r="B246" s="60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59"/>
      <c r="N246" s="84"/>
      <c r="O246" s="68">
        <f>SUM(C246:N246)</f>
        <v>0</v>
      </c>
    </row>
    <row r="247" spans="1:15" ht="15" thickBot="1" x14ac:dyDescent="0.35">
      <c r="A247" s="77" t="s">
        <v>843</v>
      </c>
      <c r="B247" s="78"/>
      <c r="C247" s="92">
        <v>120000</v>
      </c>
      <c r="D247" s="92">
        <v>10000</v>
      </c>
      <c r="E247" s="92">
        <v>0</v>
      </c>
      <c r="F247" s="92">
        <v>0</v>
      </c>
      <c r="G247" s="92">
        <v>23365</v>
      </c>
      <c r="H247" s="92">
        <v>69450</v>
      </c>
      <c r="I247" s="92">
        <v>0</v>
      </c>
      <c r="J247" s="92">
        <v>325</v>
      </c>
      <c r="K247" s="92">
        <v>3575</v>
      </c>
      <c r="L247" s="92">
        <v>-5000</v>
      </c>
      <c r="M247" s="93">
        <v>6000</v>
      </c>
      <c r="N247" s="94">
        <f>SUM(N173:N246)</f>
        <v>-19125</v>
      </c>
      <c r="O247" s="95">
        <f t="shared" ref="O247" si="6">SUM(O174:O246)</f>
        <v>208040</v>
      </c>
    </row>
    <row r="248" spans="1:15" ht="15" thickTop="1" x14ac:dyDescent="0.3">
      <c r="A248" s="59"/>
      <c r="B248" s="60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59"/>
      <c r="N248" s="84"/>
      <c r="O248" s="68"/>
    </row>
    <row r="249" spans="1:15" x14ac:dyDescent="0.3">
      <c r="A249" s="100" t="s">
        <v>844</v>
      </c>
      <c r="B249" s="60"/>
      <c r="C249" s="83"/>
      <c r="D249" s="83"/>
      <c r="E249" s="83"/>
      <c r="F249" s="83"/>
      <c r="G249" s="83"/>
      <c r="H249" s="83"/>
      <c r="I249" s="83"/>
      <c r="J249" s="101"/>
      <c r="K249" s="83"/>
      <c r="L249" s="83"/>
      <c r="M249" s="59"/>
      <c r="N249" s="84"/>
      <c r="O249" s="68">
        <f>SUM(C249:N249)</f>
        <v>0</v>
      </c>
    </row>
    <row r="250" spans="1:15" x14ac:dyDescent="0.3">
      <c r="A250" s="59"/>
      <c r="B250" s="60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59"/>
      <c r="N250" s="84"/>
      <c r="O250" s="68"/>
    </row>
    <row r="251" spans="1:15" ht="15" thickBot="1" x14ac:dyDescent="0.35">
      <c r="A251" s="102"/>
      <c r="B251" s="103" t="s">
        <v>845</v>
      </c>
      <c r="C251" s="104">
        <v>733222.98</v>
      </c>
      <c r="D251" s="104">
        <v>45995.009999999995</v>
      </c>
      <c r="E251" s="104">
        <v>706920.73</v>
      </c>
      <c r="F251" s="104">
        <v>15390.06</v>
      </c>
      <c r="G251" s="104">
        <v>48365</v>
      </c>
      <c r="H251" s="104">
        <v>719004.98</v>
      </c>
      <c r="I251" s="104">
        <v>50549.020000000004</v>
      </c>
      <c r="J251" s="104">
        <v>25498.89</v>
      </c>
      <c r="K251" s="104">
        <v>693902.75</v>
      </c>
      <c r="L251" s="104">
        <v>31500</v>
      </c>
      <c r="M251" s="105">
        <v>54550</v>
      </c>
      <c r="N251" s="106">
        <f>N249+N247+N171+N108</f>
        <v>125963.03</v>
      </c>
      <c r="O251" s="107">
        <f>SUM(C251:N251)</f>
        <v>3250862.4499999997</v>
      </c>
    </row>
    <row r="252" spans="1:15" ht="15" thickTop="1" x14ac:dyDescent="0.3">
      <c r="A252" s="59"/>
      <c r="B252" s="60"/>
      <c r="C252" s="108"/>
      <c r="D252" s="108"/>
      <c r="E252" s="108"/>
      <c r="F252" s="108"/>
      <c r="G252" s="108"/>
      <c r="H252" s="108"/>
      <c r="I252" s="108"/>
      <c r="J252" s="108"/>
      <c r="K252" s="108"/>
      <c r="L252" s="108"/>
      <c r="M252" s="109"/>
      <c r="N252" s="110"/>
      <c r="O252" s="111"/>
    </row>
    <row r="253" spans="1:15" x14ac:dyDescent="0.3">
      <c r="A253" s="91" t="s">
        <v>784</v>
      </c>
      <c r="B253" s="78"/>
      <c r="C253" s="112">
        <v>15000</v>
      </c>
      <c r="D253" s="112">
        <v>16228.98</v>
      </c>
      <c r="E253" s="112">
        <v>10000</v>
      </c>
      <c r="F253" s="112">
        <v>769.50300000000004</v>
      </c>
      <c r="G253" s="112">
        <v>0</v>
      </c>
      <c r="H253" s="112">
        <v>10000</v>
      </c>
      <c r="I253" s="112">
        <v>0</v>
      </c>
      <c r="J253" s="112">
        <v>713.89</v>
      </c>
      <c r="K253" s="112">
        <v>107</v>
      </c>
      <c r="L253" s="112">
        <v>36500</v>
      </c>
      <c r="M253" s="113">
        <v>1750</v>
      </c>
      <c r="N253" s="114">
        <f>N171</f>
        <v>-25000</v>
      </c>
      <c r="O253" s="115">
        <f>SUM(C253:N253)</f>
        <v>66069.372999999992</v>
      </c>
    </row>
    <row r="254" spans="1:15" x14ac:dyDescent="0.3">
      <c r="A254" s="59"/>
      <c r="B254" s="60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7"/>
      <c r="N254" s="118"/>
      <c r="O254" s="111"/>
    </row>
    <row r="255" spans="1:15" x14ac:dyDescent="0.3">
      <c r="A255" s="59" t="s">
        <v>846</v>
      </c>
      <c r="B255" s="60"/>
      <c r="C255" s="116">
        <v>120000</v>
      </c>
      <c r="D255" s="116">
        <v>10000</v>
      </c>
      <c r="E255" s="116">
        <v>0</v>
      </c>
      <c r="F255" s="116">
        <v>0</v>
      </c>
      <c r="G255" s="116">
        <v>23365</v>
      </c>
      <c r="H255" s="116">
        <v>69450</v>
      </c>
      <c r="I255" s="116">
        <v>0</v>
      </c>
      <c r="J255" s="116">
        <v>325</v>
      </c>
      <c r="K255" s="116">
        <v>3575</v>
      </c>
      <c r="L255" s="116">
        <v>-5000</v>
      </c>
      <c r="M255" s="117">
        <v>6000</v>
      </c>
      <c r="N255" s="118">
        <f>N247</f>
        <v>-19125</v>
      </c>
      <c r="O255" s="111">
        <f>SUM(C255:N255)</f>
        <v>208590</v>
      </c>
    </row>
    <row r="256" spans="1:15" x14ac:dyDescent="0.3">
      <c r="A256" s="59" t="s">
        <v>847</v>
      </c>
      <c r="B256" s="60"/>
      <c r="C256" s="119">
        <v>0.05</v>
      </c>
      <c r="D256" s="119">
        <v>0.05</v>
      </c>
      <c r="E256" s="119">
        <v>0.05</v>
      </c>
      <c r="F256" s="119">
        <v>0.05</v>
      </c>
      <c r="G256" s="119">
        <v>0.05</v>
      </c>
      <c r="H256" s="119">
        <v>0.05</v>
      </c>
      <c r="I256" s="119">
        <v>0.05</v>
      </c>
      <c r="J256" s="119">
        <v>0.05</v>
      </c>
      <c r="K256" s="119">
        <v>0.05</v>
      </c>
      <c r="L256" s="119">
        <v>0.05</v>
      </c>
      <c r="M256" s="120">
        <v>0.05</v>
      </c>
      <c r="N256" s="121">
        <v>0.05</v>
      </c>
      <c r="O256" s="122">
        <v>0.05</v>
      </c>
    </row>
    <row r="257" spans="1:15" x14ac:dyDescent="0.3">
      <c r="A257" s="59" t="s">
        <v>848</v>
      </c>
      <c r="B257" s="60"/>
      <c r="C257" s="123"/>
      <c r="D257" s="123"/>
      <c r="E257" s="123"/>
      <c r="F257" s="123"/>
      <c r="G257" s="123"/>
      <c r="H257" s="123"/>
      <c r="I257" s="123"/>
      <c r="J257" s="123"/>
      <c r="K257" s="123"/>
      <c r="L257" s="123"/>
      <c r="M257" s="124"/>
      <c r="N257" s="125"/>
      <c r="O257" s="111"/>
    </row>
    <row r="258" spans="1:15" x14ac:dyDescent="0.3">
      <c r="A258" s="59"/>
      <c r="B258" s="60"/>
      <c r="C258" s="123"/>
      <c r="D258" s="123"/>
      <c r="E258" s="123"/>
      <c r="F258" s="123"/>
      <c r="G258" s="123"/>
      <c r="H258" s="123"/>
      <c r="I258" s="123"/>
      <c r="J258" s="123"/>
      <c r="K258" s="123"/>
      <c r="L258" s="123"/>
      <c r="M258" s="124"/>
      <c r="N258" s="125"/>
      <c r="O258" s="111"/>
    </row>
    <row r="259" spans="1:15" x14ac:dyDescent="0.3">
      <c r="A259" s="91" t="s">
        <v>849</v>
      </c>
      <c r="B259" s="78"/>
      <c r="C259" s="112">
        <v>6000</v>
      </c>
      <c r="D259" s="112">
        <v>500</v>
      </c>
      <c r="E259" s="112">
        <v>0</v>
      </c>
      <c r="F259" s="112">
        <v>0</v>
      </c>
      <c r="G259" s="112">
        <v>1168</v>
      </c>
      <c r="H259" s="112">
        <v>3473</v>
      </c>
      <c r="I259" s="112">
        <v>0</v>
      </c>
      <c r="J259" s="112">
        <v>16</v>
      </c>
      <c r="K259" s="112">
        <v>179</v>
      </c>
      <c r="L259" s="112">
        <v>-250</v>
      </c>
      <c r="M259" s="113">
        <v>300</v>
      </c>
      <c r="N259" s="114">
        <f>ROUND(N255*N256,0)</f>
        <v>-956</v>
      </c>
      <c r="O259" s="115">
        <f>SUM(C259:N259)</f>
        <v>10430</v>
      </c>
    </row>
    <row r="260" spans="1:15" x14ac:dyDescent="0.3">
      <c r="A260" s="59"/>
      <c r="B260" s="60"/>
      <c r="C260" s="108"/>
      <c r="D260" s="108"/>
      <c r="E260" s="108"/>
      <c r="F260" s="108"/>
      <c r="G260" s="108"/>
      <c r="H260" s="108"/>
      <c r="I260" s="108"/>
      <c r="J260" s="108"/>
      <c r="K260" s="108"/>
      <c r="L260" s="108"/>
      <c r="M260" s="109"/>
      <c r="N260" s="110"/>
      <c r="O260" s="126"/>
    </row>
    <row r="261" spans="1:15" ht="15" thickBot="1" x14ac:dyDescent="0.35">
      <c r="A261" s="102"/>
      <c r="B261" s="103" t="s">
        <v>850</v>
      </c>
      <c r="C261" s="104">
        <v>21000</v>
      </c>
      <c r="D261" s="104">
        <v>16728.98</v>
      </c>
      <c r="E261" s="104">
        <v>10000</v>
      </c>
      <c r="F261" s="104">
        <v>769.50300000000004</v>
      </c>
      <c r="G261" s="104">
        <v>1168</v>
      </c>
      <c r="H261" s="104">
        <v>13473</v>
      </c>
      <c r="I261" s="104">
        <v>0</v>
      </c>
      <c r="J261" s="104">
        <v>729.89</v>
      </c>
      <c r="K261" s="104">
        <v>286</v>
      </c>
      <c r="L261" s="104">
        <v>36250</v>
      </c>
      <c r="M261" s="105">
        <v>2050</v>
      </c>
      <c r="N261" s="106">
        <f>N259+N253</f>
        <v>-25956</v>
      </c>
      <c r="O261" s="107">
        <f>SUM(C261:N261)</f>
        <v>76499.372999999992</v>
      </c>
    </row>
    <row r="262" spans="1:15" ht="15" thickTop="1" x14ac:dyDescent="0.3">
      <c r="A262" s="59"/>
      <c r="B262" s="60"/>
      <c r="C262" s="108"/>
      <c r="D262" s="108"/>
      <c r="E262" s="108"/>
      <c r="F262" s="108"/>
      <c r="G262" s="108"/>
      <c r="H262" s="108"/>
      <c r="I262" s="108"/>
      <c r="J262" s="108"/>
      <c r="K262" s="108"/>
      <c r="L262" s="108"/>
      <c r="M262" s="109"/>
      <c r="N262" s="110"/>
      <c r="O262" s="111"/>
    </row>
    <row r="263" spans="1:15" x14ac:dyDescent="0.3">
      <c r="A263" s="100"/>
      <c r="B263" s="127" t="s">
        <v>851</v>
      </c>
      <c r="C263" s="108">
        <v>135000</v>
      </c>
      <c r="D263" s="108">
        <v>26228.98</v>
      </c>
      <c r="E263" s="108">
        <v>10000</v>
      </c>
      <c r="F263" s="108">
        <v>769.50300000000004</v>
      </c>
      <c r="G263" s="108">
        <v>23365</v>
      </c>
      <c r="H263" s="108">
        <v>79450</v>
      </c>
      <c r="I263" s="108">
        <v>0</v>
      </c>
      <c r="J263" s="108">
        <v>1038.8899999999999</v>
      </c>
      <c r="K263" s="108">
        <v>3682</v>
      </c>
      <c r="L263" s="108">
        <v>31500</v>
      </c>
      <c r="M263" s="109">
        <v>7750</v>
      </c>
      <c r="N263" s="110">
        <f>N253+N255</f>
        <v>-44125</v>
      </c>
      <c r="O263" s="111">
        <f>SUM(C263:N263)</f>
        <v>274659.37300000002</v>
      </c>
    </row>
    <row r="264" spans="1:15" x14ac:dyDescent="0.3">
      <c r="A264" s="59"/>
      <c r="B264" s="127"/>
      <c r="C264" s="108"/>
      <c r="D264" s="108"/>
      <c r="E264" s="108"/>
      <c r="F264" s="108"/>
      <c r="G264" s="108"/>
      <c r="H264" s="108"/>
      <c r="I264" s="108"/>
      <c r="J264" s="108"/>
      <c r="K264" s="108"/>
      <c r="L264" s="108"/>
      <c r="M264" s="109"/>
      <c r="N264" s="110"/>
      <c r="O264" s="111"/>
    </row>
    <row r="265" spans="1:15" x14ac:dyDescent="0.3">
      <c r="A265" s="128"/>
      <c r="B265" s="129" t="s">
        <v>851</v>
      </c>
      <c r="C265" s="130">
        <v>0</v>
      </c>
      <c r="D265" s="130">
        <v>0</v>
      </c>
      <c r="E265" s="130">
        <v>0</v>
      </c>
      <c r="F265" s="130">
        <v>0</v>
      </c>
      <c r="G265" s="130">
        <v>0</v>
      </c>
      <c r="H265" s="130">
        <v>0</v>
      </c>
      <c r="I265" s="130">
        <v>0</v>
      </c>
      <c r="J265" s="130">
        <v>0</v>
      </c>
      <c r="K265" s="130">
        <v>0</v>
      </c>
      <c r="L265" s="130">
        <v>0</v>
      </c>
      <c r="M265" s="131">
        <v>0</v>
      </c>
      <c r="N265" s="132">
        <f>SUM(N253:N255)-N263</f>
        <v>0</v>
      </c>
      <c r="O265" s="122">
        <f>SUM(O253:O255)-O263</f>
        <v>0</v>
      </c>
    </row>
    <row r="266" spans="1:15" x14ac:dyDescent="0.3">
      <c r="J266" s="46"/>
      <c r="K266" s="46"/>
      <c r="L266" s="46"/>
      <c r="M266" s="46"/>
      <c r="N266" s="84"/>
    </row>
    <row r="267" spans="1:15" x14ac:dyDescent="0.3">
      <c r="A267" s="46" t="s">
        <v>852</v>
      </c>
      <c r="J267" s="46"/>
      <c r="K267" s="46"/>
      <c r="L267" s="46"/>
      <c r="M267" s="46"/>
      <c r="N267" s="84"/>
    </row>
    <row r="268" spans="1:15" x14ac:dyDescent="0.3">
      <c r="A268" s="46" t="s">
        <v>853</v>
      </c>
      <c r="J268" s="46"/>
      <c r="K268" s="46"/>
      <c r="L268" s="46"/>
      <c r="M268" s="46"/>
      <c r="N268" s="84"/>
    </row>
    <row r="269" spans="1:15" x14ac:dyDescent="0.3">
      <c r="A269" s="46" t="s">
        <v>854</v>
      </c>
      <c r="J269" s="46"/>
      <c r="K269" s="46"/>
      <c r="L269" s="46"/>
      <c r="M269" s="46"/>
      <c r="N269" s="84"/>
    </row>
    <row r="270" spans="1:15" x14ac:dyDescent="0.3">
      <c r="J270" s="46"/>
      <c r="K270" s="46"/>
      <c r="L270" s="46"/>
      <c r="M270" s="46"/>
      <c r="N270" s="84"/>
    </row>
    <row r="271" spans="1:15" x14ac:dyDescent="0.3">
      <c r="J271" s="46"/>
      <c r="K271" s="46"/>
      <c r="L271" s="46"/>
      <c r="M271" s="46"/>
      <c r="N271" s="84"/>
    </row>
    <row r="272" spans="1:15" x14ac:dyDescent="0.3">
      <c r="J272" s="46"/>
      <c r="K272" s="46"/>
      <c r="L272" s="46"/>
      <c r="M272" s="46"/>
      <c r="N272" s="84"/>
    </row>
    <row r="273" spans="1:15" x14ac:dyDescent="0.3">
      <c r="A273" s="134"/>
      <c r="B273" s="135" t="s">
        <v>855</v>
      </c>
      <c r="C273" s="136">
        <v>733222.98</v>
      </c>
      <c r="D273" s="137">
        <v>45995</v>
      </c>
      <c r="E273" s="137">
        <v>706920.73</v>
      </c>
      <c r="F273" s="137">
        <v>15390.06</v>
      </c>
      <c r="G273" s="137">
        <v>48365</v>
      </c>
      <c r="H273" s="137">
        <v>719004.98</v>
      </c>
      <c r="I273" s="137">
        <v>50549.020000000004</v>
      </c>
      <c r="J273" s="137">
        <v>25498.89</v>
      </c>
      <c r="K273" s="137">
        <v>693903</v>
      </c>
      <c r="L273" s="137">
        <v>31500</v>
      </c>
      <c r="M273" s="138">
        <v>54550</v>
      </c>
      <c r="N273" s="139">
        <v>125963.03</v>
      </c>
      <c r="O273" s="140">
        <f>SUM(C273:N273)</f>
        <v>3250862.69</v>
      </c>
    </row>
    <row r="274" spans="1:15" x14ac:dyDescent="0.3">
      <c r="A274" s="134"/>
      <c r="B274" s="141" t="s">
        <v>856</v>
      </c>
      <c r="C274" s="142">
        <v>733222.98</v>
      </c>
      <c r="D274" s="142">
        <v>45995.009999999995</v>
      </c>
      <c r="E274" s="142">
        <v>706920.73</v>
      </c>
      <c r="F274" s="142">
        <v>15390.06</v>
      </c>
      <c r="G274" s="142">
        <v>48365</v>
      </c>
      <c r="H274" s="142">
        <v>719004.98</v>
      </c>
      <c r="I274" s="142">
        <v>50549.020000000004</v>
      </c>
      <c r="J274" s="142">
        <v>25498.89</v>
      </c>
      <c r="K274" s="142">
        <v>693902.75</v>
      </c>
      <c r="L274" s="142">
        <v>31500</v>
      </c>
      <c r="M274" s="143">
        <v>54550</v>
      </c>
      <c r="N274" s="144">
        <f>N251</f>
        <v>125963.03</v>
      </c>
      <c r="O274" s="145">
        <f>SUM(C274:N274)</f>
        <v>3250862.4499999997</v>
      </c>
    </row>
    <row r="275" spans="1:15" ht="15" thickBot="1" x14ac:dyDescent="0.35">
      <c r="A275" s="134"/>
      <c r="B275" s="146" t="s">
        <v>857</v>
      </c>
      <c r="C275" s="147">
        <v>0</v>
      </c>
      <c r="D275" s="147">
        <v>-9.9999999947613105E-3</v>
      </c>
      <c r="E275" s="147">
        <v>0</v>
      </c>
      <c r="F275" s="147">
        <v>0</v>
      </c>
      <c r="G275" s="147">
        <v>0</v>
      </c>
      <c r="H275" s="147">
        <v>0</v>
      </c>
      <c r="I275" s="147">
        <v>0</v>
      </c>
      <c r="J275" s="147">
        <v>0</v>
      </c>
      <c r="K275" s="147">
        <v>0.25</v>
      </c>
      <c r="L275" s="147">
        <v>0</v>
      </c>
      <c r="M275" s="148">
        <v>0</v>
      </c>
      <c r="N275" s="149">
        <f>N273-N274</f>
        <v>0</v>
      </c>
      <c r="O275" s="150">
        <f>O273-O274</f>
        <v>0.24000000022351742</v>
      </c>
    </row>
    <row r="276" spans="1:15" ht="15" thickTop="1" x14ac:dyDescent="0.3"/>
    <row r="278" spans="1:15" x14ac:dyDescent="0.3">
      <c r="C278" s="151"/>
    </row>
    <row r="283" spans="1:15" x14ac:dyDescent="0.3">
      <c r="J283" s="46"/>
      <c r="K283" s="46"/>
      <c r="L283" s="46"/>
      <c r="M283" s="46"/>
      <c r="N283" s="46"/>
    </row>
    <row r="284" spans="1:15" x14ac:dyDescent="0.3">
      <c r="J284" s="46"/>
      <c r="K284" s="46"/>
      <c r="L284" s="46"/>
      <c r="M284" s="46"/>
      <c r="N284" s="46"/>
    </row>
    <row r="285" spans="1:15" x14ac:dyDescent="0.3">
      <c r="J285" s="46"/>
      <c r="K285" s="46"/>
      <c r="L285" s="46"/>
      <c r="M285" s="46"/>
      <c r="N285" s="46"/>
    </row>
  </sheetData>
  <pageMargins left="0.7" right="0.7" top="0.75" bottom="0.75" header="0.3" footer="0.3"/>
  <customProperties>
    <customPr name="_pios_id" r:id="rId1"/>
    <customPr name="EpmWorksheetKeyString_GU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24C7FE-7BD3-4BAC-8EE6-6BFB4AE2301F}"/>
</file>

<file path=customXml/itemProps2.xml><?xml version="1.0" encoding="utf-8"?>
<ds:datastoreItem xmlns:ds="http://schemas.openxmlformats.org/officeDocument/2006/customXml" ds:itemID="{DCC124E1-2F3F-4A9C-B5DA-B48C95772C88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customXml/itemProps3.xml><?xml version="1.0" encoding="utf-8"?>
<ds:datastoreItem xmlns:ds="http://schemas.openxmlformats.org/officeDocument/2006/customXml" ds:itemID="{27799572-5A0D-4383-8B68-C763B0FDA2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C-15 2023</vt:lpstr>
      <vt:lpstr>FIN053</vt:lpstr>
      <vt:lpstr>2023A</vt:lpstr>
      <vt:lpstr>G</vt:lpstr>
      <vt:lpstr>G2</vt:lpstr>
      <vt:lpstr>'C-15 2023'!Print_Area</vt:lpstr>
    </vt:vector>
  </TitlesOfParts>
  <Manager/>
  <Company>TECO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</dc:creator>
  <cp:keywords/>
  <dc:description/>
  <cp:lastModifiedBy>Otero, Onixa</cp:lastModifiedBy>
  <cp:revision/>
  <dcterms:created xsi:type="dcterms:W3CDTF">2007-04-10T13:44:39Z</dcterms:created>
  <dcterms:modified xsi:type="dcterms:W3CDTF">2024-04-08T22:08:18Z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Order">
    <vt:r8>47100</vt:r8>
  </property>
  <property fmtid="{D5CDD505-2E9C-101B-9397-08002B2CF9AE}" pid="4" name="MSIP_Label_a83f872e-d8d7-43ac-9961-0f2ad31e50e5_Enabled">
    <vt:lpwstr>true</vt:lpwstr>
  </property>
  <property fmtid="{D5CDD505-2E9C-101B-9397-08002B2CF9AE}" pid="5" name="MSIP_Label_a83f872e-d8d7-43ac-9961-0f2ad31e50e5_SetDate">
    <vt:lpwstr>2023-05-09T14:19:35Z</vt:lpwstr>
  </property>
  <property fmtid="{D5CDD505-2E9C-101B-9397-08002B2CF9AE}" pid="6" name="MSIP_Label_a83f872e-d8d7-43ac-9961-0f2ad31e50e5_Method">
    <vt:lpwstr>Standard</vt:lpwstr>
  </property>
  <property fmtid="{D5CDD505-2E9C-101B-9397-08002B2CF9AE}" pid="7" name="MSIP_Label_a83f872e-d8d7-43ac-9961-0f2ad31e50e5_Name">
    <vt:lpwstr>a83f872e-d8d7-43ac-9961-0f2ad31e50e5</vt:lpwstr>
  </property>
  <property fmtid="{D5CDD505-2E9C-101B-9397-08002B2CF9AE}" pid="8" name="MSIP_Label_a83f872e-d8d7-43ac-9961-0f2ad31e50e5_SiteId">
    <vt:lpwstr>fa8c194a-f8e2-43c5-bc39-b637579e39e0</vt:lpwstr>
  </property>
  <property fmtid="{D5CDD505-2E9C-101B-9397-08002B2CF9AE}" pid="9" name="MSIP_Label_a83f872e-d8d7-43ac-9961-0f2ad31e50e5_ActionId">
    <vt:lpwstr>0367f758-6fff-4a58-94fc-4a1126907b3e</vt:lpwstr>
  </property>
  <property fmtid="{D5CDD505-2E9C-101B-9397-08002B2CF9AE}" pid="10" name="MSIP_Label_a83f872e-d8d7-43ac-9961-0f2ad31e50e5_ContentBits">
    <vt:lpwstr>0</vt:lpwstr>
  </property>
  <property fmtid="{D5CDD505-2E9C-101B-9397-08002B2CF9AE}" pid="11" name="{A44787D4-0540-4523-9961-78E4036D8C6D}">
    <vt:lpwstr>{749FE00B-0712-47D1-A771-681E73378689}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</Properties>
</file>