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trlProps/ctrlProp1.xml" ContentType="application/vnd.ms-excel.controlproperties+xml"/>
  <Override PartName="/xl/ctrlProps/ctrlProp2.xml" ContentType="application/vnd.ms-excel.controlpropertie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25.bin" ContentType="application/vnd.openxmlformats-officedocument.spreadsheetml.customProperty"/>
  <Override PartName="/xl/customProperty55.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24.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5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DATA\PRICING&amp;RATES\Rate Case\Rate Design\2024 Rate Case Rate Design MFRs\Submitted Models\"/>
    </mc:Choice>
  </mc:AlternateContent>
  <xr:revisionPtr revIDLastSave="0" documentId="13_ncr:1_{F760E5DA-A85D-4818-AA57-A8D0F09A2FDA}" xr6:coauthVersionLast="47" xr6:coauthVersionMax="47" xr10:uidLastSave="{00000000-0000-0000-0000-000000000000}"/>
  <bookViews>
    <workbookView xWindow="-120" yWindow="-120" windowWidth="29040" windowHeight="15840" tabRatio="775" firstSheet="1" activeTab="1" xr2:uid="{95463573-40D4-40BE-BA0B-94E4A45AB467}"/>
  </bookViews>
  <sheets>
    <sheet name="Considerations" sheetId="26" state="hidden" r:id="rId1"/>
    <sheet name="Proposed SC Cost Support" sheetId="6" r:id="rId2"/>
    <sheet name="CA041 2022" sheetId="29" r:id="rId3"/>
    <sheet name="E-7" sheetId="2" r:id="rId4"/>
    <sheet name="Income Statement Account 451" sheetId="33" r:id="rId5"/>
    <sheet name="E-13b" sheetId="32" r:id="rId6"/>
    <sheet name="Factors" sheetId="3" r:id="rId7"/>
    <sheet name="Salary Grade" sheetId="23" r:id="rId8"/>
    <sheet name="Historical Tariff Rates" sheetId="5" r:id="rId9"/>
    <sheet name="Equipment" sheetId="24" r:id="rId10"/>
    <sheet name="SC1ROH" sheetId="7" r:id="rId11"/>
    <sheet name="SC1RUG" sheetId="9" r:id="rId12"/>
    <sheet name="SC1COH" sheetId="10" r:id="rId13"/>
    <sheet name="SC1CUG" sheetId="11" r:id="rId14"/>
    <sheet name="SC1_E-7 Compiled" sheetId="8" r:id="rId15"/>
    <sheet name="SC2" sheetId="1" r:id="rId16"/>
    <sheet name="SC3" sheetId="4" r:id="rId17"/>
    <sheet name="SC4" sheetId="12" r:id="rId18"/>
    <sheet name="SC5" sheetId="13" r:id="rId19"/>
    <sheet name="SC6 No InvG" sheetId="14" r:id="rId20"/>
    <sheet name="SC7OH" sheetId="15" r:id="rId21"/>
    <sheet name="SC7UG" sheetId="17" r:id="rId22"/>
    <sheet name="SC7_E-7 Compiled" sheetId="16" r:id="rId23"/>
    <sheet name="SC8" sheetId="18" state="hidden" r:id="rId24"/>
    <sheet name="SC9" sheetId="19" state="hidden" r:id="rId25"/>
    <sheet name="SC10" sheetId="20" state="hidden" r:id="rId26"/>
    <sheet name="SC11" sheetId="21" state="hidden" r:id="rId27"/>
    <sheet name="SC12" sheetId="22" state="hidden" r:id="rId28"/>
    <sheet name="2009 Team Assigments" sheetId="25" state="hidden" r:id="rId29"/>
  </sheets>
  <externalReferences>
    <externalReference r:id="rId30"/>
    <externalReference r:id="rId31"/>
  </externalReferences>
  <definedNames>
    <definedName name="_xlnm._FilterDatabase" localSheetId="8" hidden="1">'Salary Grade'!$AN$2:$AN$31</definedName>
    <definedName name="_xlnm._FilterDatabase" localSheetId="7" hidden="1">'Salary Grade'!$K$7:$Q$28</definedName>
    <definedName name="BalDatData">#REF!</definedName>
    <definedName name="DocketNum">'[1]Page Set-up'!$B$5</definedName>
    <definedName name="HistYear">'[1]Page Set-up'!$B$17</definedName>
    <definedName name="PLine1">'[1]Page Set-up'!$B$8</definedName>
    <definedName name="PLine2">'[1]Page Set-up'!$B$9</definedName>
    <definedName name="PLine3">'[1]Page Set-up'!$B$10</definedName>
    <definedName name="PLine4">'[1]Page Set-up'!$B$11</definedName>
    <definedName name="_xlnm.Print_Area" localSheetId="5">'E-13b'!$A$1:$Q$47</definedName>
    <definedName name="PriorYear">'[1]Page Set-up'!$B$16</definedName>
    <definedName name="TestYear">'[1]Page Set-up'!$B$15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1" i="25" l="1"/>
  <c r="P41" i="25"/>
  <c r="V40" i="25"/>
  <c r="P40" i="25"/>
  <c r="V39" i="25"/>
  <c r="P39" i="25"/>
  <c r="V38" i="25"/>
  <c r="P38" i="25"/>
  <c r="V37" i="25"/>
  <c r="P37" i="25"/>
  <c r="T36" i="25"/>
  <c r="R36" i="25"/>
  <c r="O36" i="25"/>
  <c r="V36" i="25"/>
  <c r="T35" i="25"/>
  <c r="R35" i="25"/>
  <c r="O35" i="25"/>
  <c r="P35" i="25"/>
  <c r="T34" i="25"/>
  <c r="R34" i="25"/>
  <c r="O34" i="25"/>
  <c r="V34" i="25"/>
  <c r="T33" i="25"/>
  <c r="R33" i="25"/>
  <c r="O33" i="25"/>
  <c r="V33" i="25"/>
  <c r="T32" i="25"/>
  <c r="R32" i="25"/>
  <c r="O32" i="25"/>
  <c r="P32" i="25"/>
  <c r="T31" i="25"/>
  <c r="R31" i="25"/>
  <c r="O31" i="25"/>
  <c r="V31" i="25"/>
  <c r="T30" i="25"/>
  <c r="R30" i="25"/>
  <c r="O30" i="25"/>
  <c r="P30" i="25"/>
  <c r="A2" i="22"/>
  <c r="A2" i="21"/>
  <c r="A2" i="20"/>
  <c r="A2" i="19"/>
  <c r="A2" i="18"/>
  <c r="V30" i="25"/>
  <c r="P33" i="25"/>
  <c r="V35" i="25"/>
  <c r="P34" i="25"/>
  <c r="P31" i="25"/>
  <c r="V32" i="25"/>
  <c r="P36" i="25"/>
  <c r="H18" i="22"/>
  <c r="H17" i="22"/>
  <c r="H16" i="22"/>
  <c r="H15" i="22"/>
  <c r="I15" i="22" s="1"/>
  <c r="H14" i="22"/>
  <c r="I14" i="22" s="1"/>
  <c r="H13" i="22"/>
  <c r="I13" i="22" s="1"/>
  <c r="H12" i="22"/>
  <c r="K11" i="22"/>
  <c r="H11" i="22"/>
  <c r="N10" i="22"/>
  <c r="K10" i="22"/>
  <c r="H10" i="22"/>
  <c r="N9" i="22"/>
  <c r="K9" i="22"/>
  <c r="L9" i="22" s="1"/>
  <c r="H9" i="22"/>
  <c r="N8" i="22"/>
  <c r="K8" i="22"/>
  <c r="H8" i="22"/>
  <c r="I8" i="22" s="1"/>
  <c r="O7" i="22"/>
  <c r="O20" i="22"/>
  <c r="N7" i="22"/>
  <c r="K7" i="22"/>
  <c r="H7" i="22"/>
  <c r="N6" i="22"/>
  <c r="P6" i="22" s="1"/>
  <c r="K6" i="22"/>
  <c r="L6" i="22" s="1"/>
  <c r="H6" i="22"/>
  <c r="I6" i="22" s="1"/>
  <c r="O7" i="21"/>
  <c r="O20" i="21"/>
  <c r="H18" i="21"/>
  <c r="I18" i="21" s="1"/>
  <c r="H17" i="21"/>
  <c r="H16" i="21"/>
  <c r="H15" i="21"/>
  <c r="H14" i="21"/>
  <c r="H13" i="21"/>
  <c r="H12" i="21"/>
  <c r="I12" i="21"/>
  <c r="K11" i="21"/>
  <c r="H11" i="21"/>
  <c r="N10" i="21"/>
  <c r="K10" i="21"/>
  <c r="H10" i="21"/>
  <c r="N9" i="21"/>
  <c r="K9" i="21"/>
  <c r="H9" i="21"/>
  <c r="N8" i="21"/>
  <c r="K8" i="21"/>
  <c r="L8" i="21" s="1"/>
  <c r="H8" i="21"/>
  <c r="N7" i="21"/>
  <c r="K7" i="21"/>
  <c r="H7" i="21"/>
  <c r="I7" i="21" s="1"/>
  <c r="N6" i="21"/>
  <c r="K6" i="21"/>
  <c r="H6" i="21"/>
  <c r="I6" i="21" s="1"/>
  <c r="O20" i="20"/>
  <c r="H18" i="20"/>
  <c r="H17" i="20"/>
  <c r="I17" i="20"/>
  <c r="H16" i="20"/>
  <c r="I16" i="20" s="1"/>
  <c r="H15" i="20"/>
  <c r="H14" i="20"/>
  <c r="I14" i="20" s="1"/>
  <c r="H13" i="20"/>
  <c r="I13" i="20" s="1"/>
  <c r="H12" i="20"/>
  <c r="I12" i="20" s="1"/>
  <c r="K11" i="20"/>
  <c r="H11" i="20"/>
  <c r="N10" i="20"/>
  <c r="K10" i="20"/>
  <c r="H10" i="20"/>
  <c r="I10" i="20" s="1"/>
  <c r="N9" i="20"/>
  <c r="K9" i="20"/>
  <c r="L9" i="20" s="1"/>
  <c r="H9" i="20"/>
  <c r="N8" i="20"/>
  <c r="K8" i="20"/>
  <c r="L8" i="20" s="1"/>
  <c r="H8" i="20"/>
  <c r="N7" i="20"/>
  <c r="K7" i="20"/>
  <c r="H7" i="20"/>
  <c r="N6" i="20"/>
  <c r="K6" i="20"/>
  <c r="L6" i="20" s="1"/>
  <c r="H6" i="20"/>
  <c r="O20" i="19"/>
  <c r="H18" i="19"/>
  <c r="H17" i="19"/>
  <c r="I17" i="19" s="1"/>
  <c r="H16" i="19"/>
  <c r="I16" i="19" s="1"/>
  <c r="H15" i="19"/>
  <c r="I15" i="19" s="1"/>
  <c r="H14" i="19"/>
  <c r="I14" i="19" s="1"/>
  <c r="H13" i="19"/>
  <c r="H12" i="19"/>
  <c r="I12" i="19" s="1"/>
  <c r="K11" i="19"/>
  <c r="L11" i="19" s="1"/>
  <c r="H11" i="19"/>
  <c r="N10" i="19"/>
  <c r="K10" i="19"/>
  <c r="L10" i="19" s="1"/>
  <c r="H10" i="19"/>
  <c r="I10" i="19" s="1"/>
  <c r="N9" i="19"/>
  <c r="K9" i="19"/>
  <c r="H9" i="19"/>
  <c r="N8" i="19"/>
  <c r="K8" i="19"/>
  <c r="L8" i="19" s="1"/>
  <c r="H8" i="19"/>
  <c r="N7" i="19"/>
  <c r="K7" i="19"/>
  <c r="L7" i="19" s="1"/>
  <c r="H7" i="19"/>
  <c r="N6" i="19"/>
  <c r="P6" i="19" s="1"/>
  <c r="K6" i="19"/>
  <c r="H6" i="19"/>
  <c r="O20" i="18"/>
  <c r="H18" i="18"/>
  <c r="I18" i="18" s="1"/>
  <c r="H17" i="18"/>
  <c r="I17" i="18" s="1"/>
  <c r="H16" i="18"/>
  <c r="H15" i="18"/>
  <c r="H14" i="18"/>
  <c r="H13" i="18"/>
  <c r="I13" i="18"/>
  <c r="H12" i="18"/>
  <c r="I12" i="18" s="1"/>
  <c r="K11" i="18"/>
  <c r="H11" i="18"/>
  <c r="I11" i="18" s="1"/>
  <c r="N10" i="18"/>
  <c r="K10" i="18"/>
  <c r="H10" i="18"/>
  <c r="I10" i="18" s="1"/>
  <c r="N9" i="18"/>
  <c r="P9" i="18" s="1"/>
  <c r="K9" i="18"/>
  <c r="H9" i="18"/>
  <c r="I9" i="18" s="1"/>
  <c r="N8" i="18"/>
  <c r="K8" i="18"/>
  <c r="L8" i="18" s="1"/>
  <c r="H8" i="18"/>
  <c r="N7" i="18"/>
  <c r="K7" i="18"/>
  <c r="H7" i="18"/>
  <c r="N6" i="18"/>
  <c r="P6" i="18" s="1"/>
  <c r="K6" i="18"/>
  <c r="H6" i="18"/>
  <c r="I6" i="18" s="1"/>
  <c r="L6" i="21"/>
  <c r="I9" i="21"/>
  <c r="I9" i="20"/>
  <c r="I7" i="20"/>
  <c r="I11" i="21"/>
  <c r="I16" i="18"/>
  <c r="I9" i="22"/>
  <c r="I10" i="21"/>
  <c r="I7" i="22"/>
  <c r="I6" i="20"/>
  <c r="I8" i="20"/>
  <c r="I16" i="21"/>
  <c r="I16" i="22"/>
  <c r="I14" i="18"/>
  <c r="I11" i="20"/>
  <c r="I18" i="20"/>
  <c r="I8" i="21"/>
  <c r="I17" i="21"/>
  <c r="L11" i="20"/>
  <c r="L10" i="21"/>
  <c r="L7" i="20"/>
  <c r="I12" i="22"/>
  <c r="L8" i="22"/>
  <c r="L11" i="22"/>
  <c r="L7" i="22"/>
  <c r="I11" i="22"/>
  <c r="I10" i="22"/>
  <c r="I18" i="22"/>
  <c r="L10" i="22"/>
  <c r="I17" i="22"/>
  <c r="L9" i="21"/>
  <c r="I13" i="21"/>
  <c r="L7" i="21"/>
  <c r="L11" i="21"/>
  <c r="I14" i="21"/>
  <c r="I15" i="21"/>
  <c r="L10" i="20"/>
  <c r="I15" i="20"/>
  <c r="L6" i="19"/>
  <c r="L9" i="19"/>
  <c r="I6" i="19"/>
  <c r="I7" i="19"/>
  <c r="I8" i="19"/>
  <c r="I9" i="19"/>
  <c r="I11" i="19"/>
  <c r="I13" i="19"/>
  <c r="I18" i="19"/>
  <c r="I15" i="18"/>
  <c r="I7" i="18"/>
  <c r="I8" i="18"/>
  <c r="L6" i="18"/>
  <c r="L7" i="18"/>
  <c r="L9" i="18"/>
  <c r="L10" i="18"/>
  <c r="L11" i="18"/>
  <c r="E17" i="18"/>
  <c r="M7" i="20" l="1"/>
  <c r="P6" i="20"/>
  <c r="P9" i="19"/>
  <c r="M8" i="18"/>
  <c r="P6" i="21"/>
  <c r="P9" i="20"/>
  <c r="P10" i="21"/>
  <c r="P10" i="18"/>
  <c r="M7" i="22"/>
  <c r="M7" i="21"/>
  <c r="P7" i="18"/>
  <c r="P7" i="19"/>
  <c r="P8" i="21"/>
  <c r="P8" i="20"/>
  <c r="P10" i="19"/>
  <c r="P8" i="18"/>
  <c r="E19" i="18"/>
  <c r="P10" i="22"/>
  <c r="P7" i="20"/>
  <c r="P7" i="21"/>
  <c r="P8" i="19"/>
  <c r="P10" i="20"/>
  <c r="P8" i="22"/>
  <c r="P7" i="22"/>
  <c r="P9" i="22"/>
  <c r="P9" i="21"/>
  <c r="M8" i="22"/>
  <c r="M8" i="19"/>
  <c r="M8" i="20"/>
  <c r="M8" i="21"/>
  <c r="L20" i="21"/>
  <c r="L20" i="19"/>
  <c r="L20" i="22"/>
  <c r="I20" i="20"/>
  <c r="L20" i="18"/>
  <c r="I20" i="19"/>
  <c r="I20" i="22"/>
  <c r="L20" i="20"/>
  <c r="I20" i="21"/>
  <c r="I20" i="18"/>
  <c r="M7" i="19" l="1"/>
  <c r="M7" i="18"/>
  <c r="O22" i="18"/>
  <c r="O22" i="22"/>
  <c r="O22" i="20"/>
  <c r="J13" i="21"/>
  <c r="J13" i="20"/>
  <c r="O22" i="21"/>
  <c r="M10" i="22"/>
  <c r="M10" i="18"/>
  <c r="M10" i="19"/>
  <c r="M10" i="20"/>
  <c r="M10" i="21"/>
  <c r="O22" i="19"/>
  <c r="J13" i="22" l="1"/>
  <c r="J13" i="19"/>
  <c r="J13" i="18"/>
  <c r="J10" i="20"/>
  <c r="J10" i="21"/>
  <c r="J10" i="19"/>
  <c r="J10" i="18"/>
  <c r="J10" i="22"/>
  <c r="J16" i="20"/>
  <c r="J16" i="21"/>
  <c r="J16" i="19"/>
  <c r="J16" i="18"/>
  <c r="J16" i="22"/>
  <c r="J17" i="21"/>
  <c r="J17" i="22"/>
  <c r="J17" i="19"/>
  <c r="J17" i="18"/>
  <c r="J17" i="20"/>
  <c r="J8" i="22"/>
  <c r="J8" i="18"/>
  <c r="J8" i="20"/>
  <c r="J8" i="21"/>
  <c r="J8" i="19"/>
  <c r="M11" i="22"/>
  <c r="M11" i="20"/>
  <c r="M11" i="18"/>
  <c r="M11" i="19"/>
  <c r="M11" i="21"/>
  <c r="M9" i="21"/>
  <c r="M9" i="19"/>
  <c r="M9" i="18"/>
  <c r="M9" i="22"/>
  <c r="M9" i="20"/>
  <c r="J12" i="22"/>
  <c r="J12" i="18"/>
  <c r="J12" i="19"/>
  <c r="J12" i="21"/>
  <c r="J12" i="20"/>
  <c r="J18" i="22" l="1"/>
  <c r="J18" i="19"/>
  <c r="J18" i="20"/>
  <c r="J18" i="21"/>
  <c r="J18" i="18"/>
  <c r="J15" i="22"/>
  <c r="J15" i="19"/>
  <c r="J15" i="18"/>
  <c r="J15" i="21"/>
  <c r="J15" i="20"/>
  <c r="J11" i="20"/>
  <c r="J11" i="19"/>
  <c r="J11" i="18"/>
  <c r="J11" i="21"/>
  <c r="J11" i="22"/>
  <c r="J6" i="21"/>
  <c r="J6" i="18"/>
  <c r="J6" i="22"/>
  <c r="J6" i="19"/>
  <c r="J6" i="20"/>
  <c r="J9" i="19"/>
  <c r="J9" i="18"/>
  <c r="J9" i="20"/>
  <c r="J9" i="22"/>
  <c r="J9" i="21"/>
  <c r="J7" i="20"/>
  <c r="J7" i="18"/>
  <c r="J7" i="21"/>
  <c r="J7" i="22"/>
  <c r="J7" i="19"/>
  <c r="J14" i="18"/>
  <c r="J14" i="22"/>
  <c r="J14" i="21"/>
  <c r="J14" i="20"/>
  <c r="J14" i="19"/>
  <c r="M6" i="22"/>
  <c r="L22" i="22" s="1"/>
  <c r="M6" i="18"/>
  <c r="L22" i="18" s="1"/>
  <c r="M6" i="20"/>
  <c r="L22" i="20" s="1"/>
  <c r="M6" i="19"/>
  <c r="L22" i="19" s="1"/>
  <c r="M6" i="21"/>
  <c r="L22" i="21" s="1"/>
  <c r="I22" i="22" l="1"/>
  <c r="I22" i="19"/>
  <c r="I22" i="20"/>
  <c r="I22" i="18"/>
  <c r="I2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tc={2729E594-3435-45D6-8FAB-9CB11D7808F3}</author>
  </authors>
  <commentList>
    <comment ref="F3" authorId="0" shapeId="0" xr:uid="{2729E594-3435-45D6-8FAB-9CB11D7808F3}">
      <text>
        <t>[Threaded comment]
Your version of Excel allows you to read this threaded comment; however, any edits to it will get removed if the file is opened in a newer version of Excel. Learn more: https://go.microsoft.com/fwlink/?linkid=870924
Comment:
    Returns E-7 value if the increase is less than 150%, otherwise 150% increase is calculated.</t>
      </text>
    </comment>
  </commentList>
</comments>
</file>

<file path=xl/sharedStrings.xml><?xml version="1.0" encoding="utf-8"?>
<sst xmlns="http://schemas.openxmlformats.org/spreadsheetml/2006/main" count="2805" uniqueCount="810">
  <si>
    <t>SCHEDULE E-7</t>
  </si>
  <si>
    <t>DEVELOPMENT OF SERVICE CHARGES</t>
  </si>
  <si>
    <t>Page 1 of 7</t>
  </si>
  <si>
    <t xml:space="preserve">FLORIDA PUBLIC SERVICE COMMISSION </t>
  </si>
  <si>
    <t>EXPLANATION:  Provide the calculation of the current cost of providing the services listed in</t>
  </si>
  <si>
    <t xml:space="preserve">            Type of Data Shown:                               </t>
  </si>
  <si>
    <t xml:space="preserve">       Schedule E-13b.  At a minimum, the schedule must include an estimate of all labor,</t>
  </si>
  <si>
    <t>XX</t>
  </si>
  <si>
    <t>COMPANY:  TAMPA ELECTRIC COMPANY</t>
  </si>
  <si>
    <t xml:space="preserve">       transportation, customer accounting and overhead costs incurred in providing the service,</t>
  </si>
  <si>
    <t xml:space="preserve">       and a short narrative describing  the tasks performed.</t>
  </si>
  <si>
    <t>Initial Service Connection</t>
  </si>
  <si>
    <t>Ratio</t>
  </si>
  <si>
    <t xml:space="preserve">Total </t>
  </si>
  <si>
    <t xml:space="preserve">(1)  Loading Factor for non-productive </t>
  </si>
  <si>
    <t>Hours</t>
  </si>
  <si>
    <t>or, $/Hr</t>
  </si>
  <si>
    <t>$/Unit</t>
  </si>
  <si>
    <t xml:space="preserve">  time, direct benefits, other payroll </t>
  </si>
  <si>
    <t xml:space="preserve">  costs and A&amp;G.  </t>
  </si>
  <si>
    <t xml:space="preserve">Customer Service and Office Labor Expenses </t>
  </si>
  <si>
    <t xml:space="preserve">Field Labor Expenses </t>
  </si>
  <si>
    <t xml:space="preserve">(2)  Loading Factor for Energy Delivery's </t>
  </si>
  <si>
    <t xml:space="preserve">  supervisory and administrative overhead.</t>
  </si>
  <si>
    <t>Payroll and A&amp;G loading factor</t>
  </si>
  <si>
    <t>(1)</t>
  </si>
  <si>
    <t>Administrative and Overhead loading factor</t>
  </si>
  <si>
    <t>(2)</t>
  </si>
  <si>
    <t>Subtotal of Labor and Loadings  (6) + (8) +(10) + (12)</t>
  </si>
  <si>
    <t>Vehicles (Transportation) Costs</t>
  </si>
  <si>
    <t>Total Cost of Providing Service (14)+(16)</t>
  </si>
  <si>
    <t>Description of Task Performed:</t>
  </si>
  <si>
    <t>One Source Customer Engineering Representative (CER) receives request from customer, collects and enters customer information into WorkPro and creates a Work order.  CER assigns to appropriate Service Area.  Senior Service Area Coordinator (SSAC) reviews work order for assignment to a Design Distribution Technician (DDT).  DDT performs inspection and updates WorkPro with information.  The work order comes back to CER to process Governmental Release.  CER processes government release and sends to SSAC for assignment to set meter.  A Service Crew is scheduled and travels to premise to connect service.  SSAC assigns an account number and Information is transferred to the Customer Relationship Management System (CRM).  SSAC reviews error reports and makes any corrections.  SSAC closes field order in the Work Management System.</t>
  </si>
  <si>
    <t xml:space="preserve">Supporting Schedules:  </t>
  </si>
  <si>
    <t xml:space="preserve">Recap Schedules: E-13b </t>
  </si>
  <si>
    <t>Page 2 of 7</t>
  </si>
  <si>
    <t>Reconnecting Service to Subsequent Subscriber</t>
  </si>
  <si>
    <t>Total Cost of Providing Service  (14) + (16) + (18)</t>
  </si>
  <si>
    <t>Customer Service Professional (CSP) receives new service turn-on request for new Customer.  CSP completes request in the Customer Relationship Management System (CRM).  Advanced Metering Infrastructure (AMI) reconnects the customer through the automated process for successful reconnects.  Failed automated processes are monitored by AMI operations.  If the reconnect fails, AMI operations  sends a field reconnect request to the Meter operations Dispatcher/Planner (DPA).  DPA receives order request and assigns to Meter Field Representative.  Meter Field Rep drives to service location, and reconnects customer with remote tool in truck and completes service turn-on.  Meter Field Rep completes service order in mobile unit.</t>
  </si>
  <si>
    <t>Page 3 of 7</t>
  </si>
  <si>
    <t xml:space="preserve">Reconnect After Disconnect at Meter for Cause </t>
  </si>
  <si>
    <t>2 Meter seals, disconnect notice, meter boots</t>
  </si>
  <si>
    <t>Billing produces a field service disconnect order (SDIS) and the order is routed through the Customer Relationship Manager system (CRM).  Advanced Metering Infrastructure (AMI) disconnects the customer through the automated process. If the disconnect fails, AMI operations  sends a field disconnect request to the Meter Operations Dispatcher/Planner (DPA).  DPA receives order request and assigns to Meter Field Representative.  Meter Field Rep drives to service location, and disconnects customer with remote tool in truck and completes service turn-off.  Meter Field Rep completes service order in mobile unit.  Information is processed and appears in CRM.  Customer contacts Call Center and provides payment information to Customer Service Professional (CSP).  CSP updates account with payment information and inputs reconnect request in the CRM.  CRM generates service order reconnect that is processed through AMI.  Advanced Metering Infrastructure (AMI) reconnects the customer through the automated process.  Failed automated processes are monitored by AMI operations.  If the reconnect fails, AMI operations  sends a field reconnect request to the Meter Operations Dispatcher/Planner (DPA).  DPA receives order request and assigns to Meter Field Representative.  Meter Field Rep drives to service location, and reconnects customer with remote tool in truck and completes service turn-on.  Meter Field Rep completes service order in mobile unit.</t>
  </si>
  <si>
    <t>Page 4 of 7</t>
  </si>
  <si>
    <t>Reconnect After Cut On Pole Disconnect for Cause</t>
  </si>
  <si>
    <t>Total Cost of Providing Service  (14) + (16)</t>
  </si>
  <si>
    <t>Billing system initiates a disconnect order after no payment.  Meter Operations (DPA) receives and dispatches order to Meter Field Rep.  Meter Field Rep travels to job.  Meter Field Rep notices that Customer must be disconnected at pole ("cut-on-pole"/COP) and returns ticket to be worked by System Service. System Service Dispatcher receives and dispatches ticket to Troubleshooter.  The Trouble Co-coordinator checks account for payment after 7:30am.  Troubleshooter travels to job, calls dispatch to verify that payment has not been made, and gives Customer notice of pending disconnect. Troubleshooter sets up his truck with proper maintenance of traffic,  dons his personal protective equipment (PPE), enters the bucket and performs the disconnect.  Customer makes payment then calls Customer Service  to initiate reconnect order. System Service Dispatcher receives and dispatches ticket to Troubleshooter.  Troubleshooter travels to job and gives Customer notice of pending reconnect.  Troubleshooter sets up his truck with proper maintenance of traffic,  dons his personal protective equipment (PPE), enters the bucket and performs reconnect.  Troubleshooter completes the ticket with required information.</t>
  </si>
  <si>
    <t>Page 5 of 7</t>
  </si>
  <si>
    <t>Field Credit Visit</t>
  </si>
  <si>
    <t>Door Hanger Tag</t>
  </si>
  <si>
    <t>Billing produces field service disconnect order. The Meter Operations Dispatcher/Planner (DPA) assigns order/ticket to the Meter Field Rep.  Meter Field Rep reviews disconnect ticket in mobile laptop to determine course of action.  Meter Field Rep drives to premise location, interacts with Customer (if present) and documents credit arrangement with Customer to avoid service disconnect.  The Customer is provided with a door-hanger that documents the credit arrangement terms.  Meter Field Rep completes assigned work order via mobile unit and the information processed appears in the Customer Relationship Management System (CRM)</t>
  </si>
  <si>
    <t>Supporting Schedules:</t>
  </si>
  <si>
    <t>Page 6 of 7</t>
  </si>
  <si>
    <t>Tampering Charge Without Investigation</t>
  </si>
  <si>
    <t>Meter Seal, Security Lock</t>
  </si>
  <si>
    <t>Meter Operations Dispatch Planning Analyst (DPA) receives request to complete field verification check where service disconnect has occurred and records indicate power status should be off.  DPA generates service ticket and assigns to Meter Field Rep.  Meter Field Rep reviews order and drives to location. Meter Field Rep completes inspection of meter and meter socket.  Meter Field Rep disconnects meter if illegally turned on or tampered. Meter Field Rep installs security locking ring or locking device.  Meter Field Rep completes order in mobile unit.</t>
  </si>
  <si>
    <t>Page 7 of 7</t>
  </si>
  <si>
    <t xml:space="preserve"> Temporary Service</t>
  </si>
  <si>
    <t xml:space="preserve">Total Cost of Providing Service  (14) + (16) </t>
  </si>
  <si>
    <t>One Source Customer Engineering Representative (CER) receives request from Customer, collects and enters customer information into WorkPro and creates a Work order.   CER assigns to appropriate Service Area. Senior Service Area Coordinator( SSAC) reviews work order for assignment to either engineering or operations. Distribution Design Technician (DDT) travels to premise and stakes location. SSAC updates the Work Management System. DDT travels to premise to approve work after government release is issued.  A Service Crew is scheduled and travels to premise to connect service and install meter.  SSAC assigns an account number and enters billing information into the Work Management System.   Information is transferred to Customer Relationship Management System (CRM) and Corporate Services reviews error reports and makes any corrections.  When the temporary service is terminated, the service is removed.</t>
  </si>
  <si>
    <t>SC2</t>
  </si>
  <si>
    <t>CALL CENTER</t>
  </si>
  <si>
    <t>Classification</t>
  </si>
  <si>
    <t>Time Required  (minutes)</t>
  </si>
  <si>
    <t>CSP receives Customer call with request for service</t>
  </si>
  <si>
    <t>CSP V</t>
  </si>
  <si>
    <t>CSP enters request for reconnect in Fiori</t>
  </si>
  <si>
    <t>AMI OPERATIONS</t>
  </si>
  <si>
    <t xml:space="preserve"> </t>
  </si>
  <si>
    <t>Successful reconnects are automated and not manually monitored</t>
  </si>
  <si>
    <t>AMI success rate</t>
  </si>
  <si>
    <t>Failed rate requiring manual intervention</t>
  </si>
  <si>
    <t>AMI Ops failed automated disconnect - METER OPS</t>
  </si>
  <si>
    <t>AMI Operations evaluates failed reconnect sends  order to MO</t>
  </si>
  <si>
    <t>AMI MDM Data Analyst</t>
  </si>
  <si>
    <t>Dispatch Plan Analyst (DPA) receives failed AMI reconnect order</t>
  </si>
  <si>
    <t>DPA  assigns order to Meter Field Rep</t>
  </si>
  <si>
    <t>Meter Field Rep reviews order and drives to location</t>
  </si>
  <si>
    <t>Meter Field Rep completes service turn-on through AMI FDM Tool</t>
  </si>
  <si>
    <t>Meter Field Rep retrieves CRF data file</t>
  </si>
  <si>
    <t>Meter Field Rep enters order completion in mobile unit</t>
  </si>
  <si>
    <t>Source</t>
  </si>
  <si>
    <t>Rivera Colon, Viviana B.</t>
  </si>
  <si>
    <t xml:space="preserve">Stock, Derek R. </t>
  </si>
  <si>
    <t>Labor Area</t>
  </si>
  <si>
    <t>Costs are in $/hour without loading factors</t>
  </si>
  <si>
    <t>Labor</t>
  </si>
  <si>
    <t>Confidential</t>
  </si>
  <si>
    <t>Difference</t>
  </si>
  <si>
    <t>Position description</t>
  </si>
  <si>
    <t>$/hour</t>
  </si>
  <si>
    <t>Salary Grade</t>
  </si>
  <si>
    <t>CER</t>
  </si>
  <si>
    <t>Customer Engineering Rep. (One Source)</t>
  </si>
  <si>
    <t>RP Coordinator</t>
  </si>
  <si>
    <t>RP</t>
  </si>
  <si>
    <t>AMI Supervisor</t>
  </si>
  <si>
    <t>Sr. Service Area Coord.</t>
  </si>
  <si>
    <t>Admin Aide /Admin. Oper. Clerk</t>
  </si>
  <si>
    <t>MO Dispatcher / Planner (DPA)</t>
  </si>
  <si>
    <t>Call Out CSP</t>
  </si>
  <si>
    <t>1.5x rate per OPEIU contract</t>
  </si>
  <si>
    <t>AMI Business Support Specialist</t>
  </si>
  <si>
    <t>SS DSO</t>
  </si>
  <si>
    <t>TC</t>
  </si>
  <si>
    <t>Trouble coordinator</t>
  </si>
  <si>
    <t>Coordinator, Lighting Maintenance</t>
  </si>
  <si>
    <t>DDT</t>
  </si>
  <si>
    <t>Lineworker</t>
  </si>
  <si>
    <t>N/A</t>
  </si>
  <si>
    <t>Meter Field Representative</t>
  </si>
  <si>
    <t>Field Credit / Meter Mechanics A&amp;B</t>
  </si>
  <si>
    <t>Troubleshooter</t>
  </si>
  <si>
    <t>Troubleman</t>
  </si>
  <si>
    <t>Lighting Specialist</t>
  </si>
  <si>
    <t>Lighting Repairman</t>
  </si>
  <si>
    <t>Meter Services Rep III</t>
  </si>
  <si>
    <t>Meter Reader</t>
  </si>
  <si>
    <t>Call Out Troubleshooter</t>
  </si>
  <si>
    <t>RP Investigator</t>
  </si>
  <si>
    <t>Equipment</t>
  </si>
  <si>
    <t>EQUIPMENT</t>
  </si>
  <si>
    <t>Vehicle (light)</t>
  </si>
  <si>
    <t>Vehicle Meter Ops(light)</t>
  </si>
  <si>
    <t>Line truck (heavy D-E)</t>
  </si>
  <si>
    <t>Line truck</t>
  </si>
  <si>
    <t>DDT Vehicle (light)</t>
  </si>
  <si>
    <t>FET Vehicle</t>
  </si>
  <si>
    <t>Trouble Truck / Lighting Bucket Heavy (A-C)</t>
  </si>
  <si>
    <t>Trouble Truck / Lighting Bucket "C"</t>
  </si>
  <si>
    <t>Meter Reader Vehicle (light)</t>
  </si>
  <si>
    <t>Meter Reader Vehicle</t>
  </si>
  <si>
    <t>Troubleman Truck Call Out</t>
  </si>
  <si>
    <t>Loading Factor Description and Rates</t>
  </si>
  <si>
    <t>Notes</t>
  </si>
  <si>
    <t>(92% of meters)</t>
  </si>
  <si>
    <t>Door tag</t>
  </si>
  <si>
    <r>
      <t xml:space="preserve">Labor </t>
    </r>
    <r>
      <rPr>
        <b/>
        <sz val="11"/>
        <color rgb="FFFF0000"/>
        <rFont val="Calibri"/>
        <family val="2"/>
        <scheme val="minor"/>
      </rPr>
      <t>Minutes</t>
    </r>
  </si>
  <si>
    <t>Subtotal Office Labor</t>
  </si>
  <si>
    <t>Description of Office Labor Types</t>
  </si>
  <si>
    <t>Description of Field Labor Types</t>
  </si>
  <si>
    <t>Subtotal Field Labor</t>
  </si>
  <si>
    <t>Description of Equipment</t>
  </si>
  <si>
    <t>Subtotal Vehicle</t>
  </si>
  <si>
    <t>Weighted Average Customer Service Labor Costs</t>
  </si>
  <si>
    <t>Weighted Average Field Labor Costs</t>
  </si>
  <si>
    <t>Weighted Average Vehicle Costs</t>
  </si>
  <si>
    <r>
      <t xml:space="preserve">Equipment </t>
    </r>
    <r>
      <rPr>
        <b/>
        <sz val="11"/>
        <color rgb="FFFF0000"/>
        <rFont val="Calibri"/>
        <family val="2"/>
        <scheme val="minor"/>
      </rPr>
      <t>Minutes</t>
    </r>
  </si>
  <si>
    <t>SC3</t>
  </si>
  <si>
    <t>Successful disconnects are automated and not manually monitored</t>
  </si>
  <si>
    <t>AMI Ops failed automated reconnect</t>
  </si>
  <si>
    <t>2009 E7</t>
  </si>
  <si>
    <t>difference</t>
  </si>
  <si>
    <t>2022 proposed rates</t>
  </si>
  <si>
    <t>Difference to Tariff</t>
  </si>
  <si>
    <t>2022 projected count</t>
  </si>
  <si>
    <t>2022 projected revenue</t>
  </si>
  <si>
    <t>FPL</t>
  </si>
  <si>
    <t>SC1</t>
  </si>
  <si>
    <t>Reconnecting Subsequent Subscriber</t>
  </si>
  <si>
    <t>Reconnect After Disconnect at Meter for Cause</t>
  </si>
  <si>
    <t>SC4</t>
  </si>
  <si>
    <t>Reconnect After Cut on Pole Disconnect for Cause</t>
  </si>
  <si>
    <t>SC5</t>
  </si>
  <si>
    <t>SC6</t>
  </si>
  <si>
    <t>Tampering  Charge without Investigation (non-RCD)</t>
  </si>
  <si>
    <t>200 / 1000</t>
  </si>
  <si>
    <t>SC7</t>
  </si>
  <si>
    <t>Temporary Service</t>
  </si>
  <si>
    <t>367 OH 209 UG</t>
  </si>
  <si>
    <t>SC8 (considered not submitted)</t>
  </si>
  <si>
    <t>Damage Recovery charge</t>
  </si>
  <si>
    <t>SC9 (considered not submitted)</t>
  </si>
  <si>
    <t>Temporary off lighting service (AMI)?</t>
  </si>
  <si>
    <t>SC10 (considered not submitted)</t>
  </si>
  <si>
    <t>Tampering Investigation fee</t>
  </si>
  <si>
    <t>SC11 (considered not submitted)</t>
  </si>
  <si>
    <t>Service charge for trip charge recovery</t>
  </si>
  <si>
    <t>SC12 (considered not submitted)</t>
  </si>
  <si>
    <t>Service Charge for Check Reissue(old)</t>
  </si>
  <si>
    <t>Historical Service Charges</t>
  </si>
  <si>
    <t>Service Charge Classification</t>
  </si>
  <si>
    <t>Description</t>
  </si>
  <si>
    <t>SERVICE CHARGE 1 CALC SPLIT COMPARISON</t>
  </si>
  <si>
    <t>Overhead vs. Underground</t>
  </si>
  <si>
    <t>OVERHEAD%</t>
  </si>
  <si>
    <t>UNDERGRND%</t>
  </si>
  <si>
    <t>TEMP OH%</t>
  </si>
  <si>
    <t>TEMP UG%</t>
  </si>
  <si>
    <t>RESIDENTIAL %</t>
  </si>
  <si>
    <t>COMMERCIAL %</t>
  </si>
  <si>
    <t>Connecting Initial Service - Single Family Overhead Service</t>
  </si>
  <si>
    <t>Weighted</t>
  </si>
  <si>
    <t>Costs, $/Hr</t>
  </si>
  <si>
    <t>NOTES:</t>
  </si>
  <si>
    <t>Connecting Initial Service - Single Family Underground Service</t>
  </si>
  <si>
    <t>Connecting Initial Service - Commercial OH</t>
  </si>
  <si>
    <t>Connecting Initial Service - Commercial UG</t>
  </si>
  <si>
    <t>Costs of Forms, Credit Checks, Misc.</t>
  </si>
  <si>
    <t>SC1ROH</t>
  </si>
  <si>
    <t>SC1_ROH</t>
  </si>
  <si>
    <t>ONE SOURCE</t>
  </si>
  <si>
    <t>Receives Request</t>
  </si>
  <si>
    <t>Enters request into WorkPro</t>
  </si>
  <si>
    <t>Assign LO# to PM if over 400 amps/volts</t>
  </si>
  <si>
    <t>Assigns to SSAC/PM</t>
  </si>
  <si>
    <t>Processes Government release</t>
  </si>
  <si>
    <t>Returns to SSAC once releases received</t>
  </si>
  <si>
    <t>Processes TMD &amp; Service Notification</t>
  </si>
  <si>
    <t>Returns to SSAC once TMD &amp; Service Notification complete for setting meter</t>
  </si>
  <si>
    <t>Processes Move-In</t>
  </si>
  <si>
    <t>SERVICE AREA</t>
  </si>
  <si>
    <t xml:space="preserve">Verifies that the address matches PCAD &amp; WorkPro. Drops tickets that were scheduled to the service crews truck in PCAD. </t>
  </si>
  <si>
    <t>Service crew travel to job</t>
  </si>
  <si>
    <t xml:space="preserve">SSAC pulls up scheduled route sheet and cross reference with PCAD the completed work. Verify meter # in CRM that it was successfully installed. Enter meter number in billing tab in WorkPro and complete the 699. </t>
  </si>
  <si>
    <t>SSAC files all completed work.</t>
  </si>
  <si>
    <t>WORK ACTIVITY</t>
  </si>
  <si>
    <t>SC1_RUG</t>
  </si>
  <si>
    <t>SC1_COH</t>
  </si>
  <si>
    <t>Review commercial drawings prior to assigning to PM or SSAC</t>
  </si>
  <si>
    <t>Send AutoCAD files to Mapping Services</t>
  </si>
  <si>
    <t>Returns to SSAC/Meter Operations onceTMD &amp;SN complete for setting meter</t>
  </si>
  <si>
    <t>SC1_CUG</t>
  </si>
  <si>
    <t>Process Move-In</t>
  </si>
  <si>
    <t>Dispatch Plan Analyst (DPA) receives disconnect order</t>
  </si>
  <si>
    <t>Meter Field Rep Notices it must be Cut on Pole</t>
  </si>
  <si>
    <t>Meter Field Rep enters "code 9" in MDT for COP</t>
  </si>
  <si>
    <t>SYSTEM SERVICE</t>
  </si>
  <si>
    <t>SS DSO receives, checks bill for paid up and dispatches order</t>
  </si>
  <si>
    <t>Troubleshooter acknowledges ticket and travels to job</t>
  </si>
  <si>
    <t>T-shtr calls dispatch and verifies payment has not been made, gives customer notice</t>
  </si>
  <si>
    <t>T-shtr COP with bucket; set up MOT, apply PPE, enter bucket, perform disconnect, prepare to leave.</t>
  </si>
  <si>
    <t>METER OPS</t>
  </si>
  <si>
    <t>DPA assigns order to Meter Field Rep.  Assigns to Meter Field Rep</t>
  </si>
  <si>
    <t>Meter Field Rep interacts with Customer and makes credit arrangement</t>
  </si>
  <si>
    <t>Meter Field Rep completes field notice for Customer</t>
  </si>
  <si>
    <t>Meter Field Rep enters completion info in mobile unit and transmits info in OMS that posts to SAP</t>
  </si>
  <si>
    <t>Materials</t>
  </si>
  <si>
    <t>Door Hanger/Notice</t>
  </si>
  <si>
    <t>DPA creates meter order in OMS and assigns order to Meter Field Rep</t>
  </si>
  <si>
    <t>Meter Field Rep notes on account tampering</t>
  </si>
  <si>
    <t>Meter Field Rep installs security locking device/ring to prevent future tampering.</t>
  </si>
  <si>
    <t>Meter Seal</t>
  </si>
  <si>
    <t>Security Lock Device/Ring</t>
  </si>
  <si>
    <t>SC7_OH</t>
  </si>
  <si>
    <t>Overhead Temporary Service</t>
  </si>
  <si>
    <t>Underground Temporary Service - D</t>
  </si>
  <si>
    <t>Assigns to SSAC/PM if over 400 amps/volts</t>
  </si>
  <si>
    <t>Returns to SSAR once releases received</t>
  </si>
  <si>
    <t xml:space="preserve">Process TMD &amp; Service Notification </t>
  </si>
  <si>
    <t>Returns to SSAR once TMD &amp; Service Notification complete for setting meter</t>
  </si>
  <si>
    <t>Travel time to job</t>
  </si>
  <si>
    <t>SC7_UG</t>
  </si>
  <si>
    <t>2013 E7</t>
  </si>
  <si>
    <t>SC8</t>
  </si>
  <si>
    <t>Damage Recovery Charge</t>
  </si>
  <si>
    <t>Meter Ops Dispatcher Plan Analst(DPA) receives work request</t>
  </si>
  <si>
    <t>Meter Field Rep finds locking rings or meter cover damaged</t>
  </si>
  <si>
    <t>Meter Replacement</t>
  </si>
  <si>
    <t>SC9</t>
  </si>
  <si>
    <t>Temporary Off - Lighting</t>
  </si>
  <si>
    <t>Customer of Record for lights is only BP that can request lights off</t>
  </si>
  <si>
    <t>More review from Legal</t>
  </si>
  <si>
    <t>Lighting on off can be scheduled</t>
  </si>
  <si>
    <t>SAP will account for off time slice and reflect in bill</t>
  </si>
  <si>
    <t>Need to account for labor to schedule on off by lighting</t>
  </si>
  <si>
    <t>only offered to those with network lighting controller</t>
  </si>
  <si>
    <t>field off not billing off requires code change in GIS</t>
  </si>
  <si>
    <t>would need a tarriff sheet and sit with city and county</t>
  </si>
  <si>
    <t>concerns around scheduling side from customer, portal requirement?</t>
  </si>
  <si>
    <t>1. Revenue Protection Coordinator Analyzes AMI data and generates investigation tickets.</t>
  </si>
  <si>
    <t>2. Revenue Protection Coordinator Dispatches ticket for investigation</t>
  </si>
  <si>
    <t xml:space="preserve">3. Revenue Protection Investigates </t>
  </si>
  <si>
    <t>4. AMI Reconnect</t>
  </si>
  <si>
    <t>REVENUE PROTECTION</t>
  </si>
  <si>
    <t>Tampering Investigation Fee</t>
  </si>
  <si>
    <t>SC10</t>
  </si>
  <si>
    <t>SC11</t>
  </si>
  <si>
    <t>Service Charge, Trip Fee Recovery</t>
  </si>
  <si>
    <t>Service crew unable to perform work contacts supervisor</t>
  </si>
  <si>
    <t>SC12</t>
  </si>
  <si>
    <t xml:space="preserve">Service Charge to Re-issue Refund Check </t>
  </si>
  <si>
    <t xml:space="preserve">Customer calls CSP and says did not receive check.  Team Helper researchs Recon book to see if check cashed and/or log for check returned in mail. </t>
  </si>
  <si>
    <t>If check is not on log or not cashed, Team Helper requests Stop Payment with bank and completes transaction for new check to be issued</t>
  </si>
  <si>
    <t>*From 2008 filing that was not submitted</t>
  </si>
  <si>
    <t>DROPDOWNS</t>
  </si>
  <si>
    <t>POSITION DESCRIPTION</t>
  </si>
  <si>
    <t>Projected Test Year Ended:</t>
  </si>
  <si>
    <t>Dec 31,</t>
  </si>
  <si>
    <t>2009 - 2021</t>
  </si>
  <si>
    <t>Average Cost Rates for Labor and Equipment</t>
  </si>
  <si>
    <t>TDC Midpoint</t>
  </si>
  <si>
    <t>Grade</t>
  </si>
  <si>
    <t xml:space="preserve">Annual Increase Percentage: </t>
  </si>
  <si>
    <t>Hourly Rate</t>
  </si>
  <si>
    <t>Annual Hours</t>
  </si>
  <si>
    <t>OPEIU Annual Increase Percentage:</t>
  </si>
  <si>
    <t>OPEIU 1.5x</t>
  </si>
  <si>
    <t>OPEIU CSP</t>
  </si>
  <si>
    <t>OPEIU MR</t>
  </si>
  <si>
    <t>IBEW LW</t>
  </si>
  <si>
    <t>IBEW MF</t>
  </si>
  <si>
    <t>IBEW TS</t>
  </si>
  <si>
    <t>IBEW 1.5x</t>
  </si>
  <si>
    <t>IBEW LS</t>
  </si>
  <si>
    <t>1.5x rate per IBEW contract (2 hr min)</t>
  </si>
  <si>
    <t>Service Area Coordinator Senior / SSAR</t>
  </si>
  <si>
    <t>Meter Ops - FC Dispatcher / Planner (DPA)</t>
  </si>
  <si>
    <t>System service dispatcher / SS DSO</t>
  </si>
  <si>
    <t>RP / Call Out Meter Worker</t>
  </si>
  <si>
    <t>CSP / Field credit dispatcher</t>
  </si>
  <si>
    <t>Distribution Design Tech / Dispatch Plan Analyst</t>
  </si>
  <si>
    <t>LABOR</t>
  </si>
  <si>
    <t>Daily 2020</t>
  </si>
  <si>
    <t>Houlry Rate</t>
  </si>
  <si>
    <t>Average Cost Rates for Labor</t>
  </si>
  <si>
    <t>Average Cost Rates for Equipment</t>
  </si>
  <si>
    <t>METER COSTS</t>
  </si>
  <si>
    <t>Locking ring cost</t>
  </si>
  <si>
    <t xml:space="preserve">Meter Cost </t>
  </si>
  <si>
    <t>SOURCES</t>
  </si>
  <si>
    <t>Juncal, Jennifer L.</t>
  </si>
  <si>
    <t>Remmers, Chrys A.</t>
  </si>
  <si>
    <t>Tabs in Yellow were implemented in 2009 rate case and updated</t>
  </si>
  <si>
    <t>Tabs in Blue were considered by not submitted for various reasons</t>
  </si>
  <si>
    <t xml:space="preserve">Tab in green is hourly rates </t>
  </si>
  <si>
    <t>Cost of Service Study and Cost Support Team</t>
  </si>
  <si>
    <t>Area</t>
  </si>
  <si>
    <t>Position</t>
  </si>
  <si>
    <t>Bill Ashburn</t>
  </si>
  <si>
    <t>Dir Pricing &amp; Financial Analsysis</t>
  </si>
  <si>
    <t>Director</t>
  </si>
  <si>
    <t>Discontinued 2009 Saturday Reconnect Service charge</t>
  </si>
  <si>
    <t>Benjamin Smith</t>
  </si>
  <si>
    <t>Wholesale Business Developmnt</t>
  </si>
  <si>
    <t>Manager</t>
  </si>
  <si>
    <t>Discontinued 2009 Same day reconnect service charge</t>
  </si>
  <si>
    <t>Lisa Grant</t>
  </si>
  <si>
    <t>Pricing &amp; Financial Analysis</t>
  </si>
  <si>
    <t>Sr. Regulatory Pricing Analyst</t>
  </si>
  <si>
    <t>Larry Vogt, Consultant</t>
  </si>
  <si>
    <t>consultant</t>
  </si>
  <si>
    <t>Walter Reed</t>
  </si>
  <si>
    <t>Account Management</t>
  </si>
  <si>
    <t>Account Manager</t>
  </si>
  <si>
    <t>Karen Sparkman</t>
  </si>
  <si>
    <t>Customer Experience</t>
  </si>
  <si>
    <t xml:space="preserve">VP </t>
  </si>
  <si>
    <t>CRB Business Solutions</t>
  </si>
  <si>
    <t>CRB Specialist</t>
  </si>
  <si>
    <t>Viviana Rivera-Colon</t>
  </si>
  <si>
    <t>Contact Center</t>
  </si>
  <si>
    <t>Supervisor</t>
  </si>
  <si>
    <t>Christina Lovering</t>
  </si>
  <si>
    <t>Cusomer Engineering</t>
  </si>
  <si>
    <t>Matt Coleman</t>
  </si>
  <si>
    <t>(Added) AMI</t>
  </si>
  <si>
    <t>Rosemary Henry</t>
  </si>
  <si>
    <t>Stuart Nicholas</t>
  </si>
  <si>
    <t>Clayton Dean</t>
  </si>
  <si>
    <t>(Added) Customer Experience Center</t>
  </si>
  <si>
    <t>Rick Swirbul</t>
  </si>
  <si>
    <t>(Added) Credit and Collections Payments</t>
  </si>
  <si>
    <t>manager</t>
  </si>
  <si>
    <t>Phillip Reynolds</t>
  </si>
  <si>
    <t>(Added) System Service</t>
  </si>
  <si>
    <t>Robert Haire</t>
  </si>
  <si>
    <t>(Added) Asset Management</t>
  </si>
  <si>
    <t>Sr. Engineer</t>
  </si>
  <si>
    <t>Marney Murin</t>
  </si>
  <si>
    <t>(Added) Lighting</t>
  </si>
  <si>
    <t>Tom McRae</t>
  </si>
  <si>
    <t>(Added) ED Service Areas</t>
  </si>
  <si>
    <t>By</t>
  </si>
  <si>
    <t>ASSIGNMENTS</t>
  </si>
  <si>
    <t>Rebecca Washington</t>
  </si>
  <si>
    <t>Service Charge</t>
  </si>
  <si>
    <t>Service charge Description</t>
  </si>
  <si>
    <t>One source</t>
  </si>
  <si>
    <t>Line Crew</t>
  </si>
  <si>
    <t>Field Operations</t>
  </si>
  <si>
    <t>Call Center</t>
  </si>
  <si>
    <t>Credit and Collections</t>
  </si>
  <si>
    <t>AMI Ops</t>
  </si>
  <si>
    <t>System Service</t>
  </si>
  <si>
    <t>Mtr Ops</t>
  </si>
  <si>
    <t>LIGHTING</t>
  </si>
  <si>
    <t xml:space="preserve"> Tariff 3.030 and 6.290</t>
  </si>
  <si>
    <t>2022 SC $</t>
  </si>
  <si>
    <t>X</t>
  </si>
  <si>
    <t>x</t>
  </si>
  <si>
    <t>Tina Fritz</t>
  </si>
  <si>
    <t>*Weighted % formulas for SC1 Initial Service and SC9 Temporary Service allocations to Residential and Commercial using 2009 as an example.</t>
  </si>
  <si>
    <t xml:space="preserve">(1)  Loading Factor for non-productive time, direct benefits, other payroll costs and A&amp;G.  </t>
  </si>
  <si>
    <t>(2)  Loading Factor for Energy Delivery's supervisory and administrative overhead.</t>
  </si>
  <si>
    <t>FPL POST AMI DEPLOYED</t>
  </si>
  <si>
    <t>Travel Rqmt</t>
  </si>
  <si>
    <t>QUESTIONS</t>
  </si>
  <si>
    <t>SC1 is broken out by % overhead and % underground for both resi and commercial. How do I verify what that percentage breakout is going forward?</t>
  </si>
  <si>
    <t>What is the source for the annual compensation increases applied?</t>
  </si>
  <si>
    <t>Microsoft Word - 2019 IBEW 108 U-6 CBA Final Draft to IBEW Intl.docx (tecoenergy.com)</t>
  </si>
  <si>
    <t>Ashley Lamontia - meter reading rate will now be meter field rep rate</t>
  </si>
  <si>
    <t>Derek will let us know who our contact is. Possibly Christina One Source - tag workpro   /  Karen Adams</t>
  </si>
  <si>
    <t>Meter boot</t>
  </si>
  <si>
    <t>Seal cost 2020</t>
  </si>
  <si>
    <t>2 Meter seals, disconnect notice, 2 meter boots</t>
  </si>
  <si>
    <t xml:space="preserve">Check with System Service to verify TC label vs hour  </t>
  </si>
  <si>
    <t>2021 Total Direct Compensation (TDC )</t>
  </si>
  <si>
    <t>2022 Total Direct Compensation (TDC )</t>
  </si>
  <si>
    <t>2023 Total Direct Compensation (TDC )</t>
  </si>
  <si>
    <t>TDCMin</t>
  </si>
  <si>
    <t>TDCMid</t>
  </si>
  <si>
    <t>TDCMax</t>
  </si>
  <si>
    <t>SALARY RANGES PROVIDED BY HR</t>
  </si>
  <si>
    <t>Proposed</t>
  </si>
  <si>
    <t>2022 E7</t>
  </si>
  <si>
    <t>TC = Trouble Coordinator was assigned salary grade 3 but according to HR it should be a Union labor.</t>
  </si>
  <si>
    <t>OPEIU TC</t>
  </si>
  <si>
    <t>*If hourly rates are entered into rows 33-44, it will override the annual escalation percentage.</t>
  </si>
  <si>
    <t>Cost</t>
  </si>
  <si>
    <t>Since we are doing weekend and Holiday turn-ons, do we need to consider payment compensation differences for reconnection fees?</t>
  </si>
  <si>
    <t>AMI failure rate requiring manual intervention - same percentage to be used for all service charges?</t>
  </si>
  <si>
    <t>CONSIDERATIONS/To Be Built into the Model:</t>
  </si>
  <si>
    <t>Any new charges to be added, if so, anything relative to SC8-SC12?</t>
  </si>
  <si>
    <t xml:space="preserve">Rules:  You cannot increase a rate more than 150%. </t>
  </si>
  <si>
    <t>Annual hours to use.  Q: 2080???</t>
  </si>
  <si>
    <t>Brenda Cruz for vehicle costs / Business Planning</t>
  </si>
  <si>
    <t>Contacts:</t>
  </si>
  <si>
    <t xml:space="preserve">Contract work versus Teco employee work price differences. </t>
  </si>
  <si>
    <t>Christina Lovering should be source for One Source inputs SC1</t>
  </si>
  <si>
    <t>Supervisor B&amp;I and supervisor call center for SC2 admin questions</t>
  </si>
  <si>
    <t>Different wages for weekends and holidays? Need stats on weekend/holiday service charges.</t>
  </si>
  <si>
    <t>Loading factor percentage contact?</t>
  </si>
  <si>
    <t>Lighting under different rules.</t>
  </si>
  <si>
    <t>AMI operation costs</t>
  </si>
  <si>
    <t>Add/review material costs for each Service Charge. Doesn’t appear meter costs are included in SC1.</t>
  </si>
  <si>
    <t>New tabs needed for AMI Opt-out customers and charges?</t>
  </si>
  <si>
    <t>meter cost should not be included in SC1</t>
  </si>
  <si>
    <t>rcd doesn’t matter/truck out</t>
  </si>
  <si>
    <t>Joel involvement</t>
  </si>
  <si>
    <t>no - service areas</t>
  </si>
  <si>
    <t>failed RCD switch or doesn’t have RCD</t>
  </si>
  <si>
    <t>don’t get feedback have to check</t>
  </si>
  <si>
    <t>Approx counts if available 2022</t>
  </si>
  <si>
    <t>7,244 move-ins, reconnects failed RCD and non-RCD (opt-out) ANY REASON</t>
  </si>
  <si>
    <t>Business Day/Weekend/Holidays</t>
  </si>
  <si>
    <t>Trouble Department handles (minimal cases)</t>
  </si>
  <si>
    <t>no it's DSO at DCC-   Troubleman   Russel Webster</t>
  </si>
  <si>
    <t>yes</t>
  </si>
  <si>
    <t>truck out- go to premise and leave note</t>
  </si>
  <si>
    <t>SC2 = SC3 same on meter side</t>
  </si>
  <si>
    <t>no - Ron Rozales?</t>
  </si>
  <si>
    <t>anything above 200 amp cannot be handled via RCD</t>
  </si>
  <si>
    <t>Hutson, Joel</t>
  </si>
  <si>
    <t>Service Notification Processes</t>
  </si>
  <si>
    <t>IBEW MT</t>
  </si>
  <si>
    <t>Meter Technician</t>
  </si>
  <si>
    <t>should reconnect after disconnect require more call center minutes SC2 vs SC3?</t>
  </si>
  <si>
    <t>Joel Hutson - Meter Services Meeting Notes</t>
  </si>
  <si>
    <t>Influences SC2, SC3 and SC5</t>
  </si>
  <si>
    <t>Dispatch to Meter Field Representatives "MFR" not involving transformers</t>
  </si>
  <si>
    <t>Dispatch to Meter Field Representatives "MFR" involving transformers</t>
  </si>
  <si>
    <t>Service Notification Handling</t>
  </si>
  <si>
    <t>unknown</t>
  </si>
  <si>
    <t>Meter services technician Transformer</t>
  </si>
  <si>
    <t>Description of Field Labor Types
Service Notifications</t>
  </si>
  <si>
    <t>Description of Field Labor Types
Non-RCD Capability</t>
  </si>
  <si>
    <t>Joel Hutson for meter costs, service notification processes in SC2, SC3 and SC5</t>
  </si>
  <si>
    <t>HOURLY RATE COMPARISON</t>
  </si>
  <si>
    <t>Percentage Change in Rate</t>
  </si>
  <si>
    <t>Research processes may not currently be captured. May impact reporting.</t>
  </si>
  <si>
    <t>Wade Prevatt</t>
  </si>
  <si>
    <t>Contractor crew versus Teco crew</t>
  </si>
  <si>
    <t>SC1 and SC7</t>
  </si>
  <si>
    <t>Ronald Rosales</t>
  </si>
  <si>
    <t>Revenue Protection</t>
  </si>
  <si>
    <t>needs added entirely / may not be charging fee</t>
  </si>
  <si>
    <t>SC6 Tampering</t>
  </si>
  <si>
    <t>effects of failed RCD</t>
  </si>
  <si>
    <t>investigation efforts</t>
  </si>
  <si>
    <t>Will provide numbers</t>
  </si>
  <si>
    <t>inspections for one source</t>
  </si>
  <si>
    <t>FIELD VERIFICATION TICKETS</t>
  </si>
  <si>
    <t>Other</t>
  </si>
  <si>
    <t>2020 Actuals</t>
  </si>
  <si>
    <t xml:space="preserve">2020 Count </t>
  </si>
  <si>
    <t>2022 Budget</t>
  </si>
  <si>
    <t>2022 Budget at new rate</t>
  </si>
  <si>
    <t>2022 Actuals</t>
  </si>
  <si>
    <t xml:space="preserve">2022 Count </t>
  </si>
  <si>
    <t>2022 Budget Count</t>
  </si>
  <si>
    <t>SSAC receives work order through WorkPro queue and assigns it to the appropriate DDT 5 digit username.</t>
  </si>
  <si>
    <t xml:space="preserve">OneSource triggers the 577 to create TMD and Service Notification in CRM. SSAC receives ready work through PCAD. Once the 577 is complete, the 599 is completed. SSAC changes the required and scheduled date, and assigns the work to the appropriate service truck. Verify addresses in PCAD &amp; WorkPro match. Drop tickets that were scheduled to the service crews truck in PCAD. </t>
  </si>
  <si>
    <t>*Inquire with Line Supervisor</t>
  </si>
  <si>
    <t>Apprentice Lineworker</t>
  </si>
  <si>
    <t>Service member works ticket and sets meter. (Lineworker #1)</t>
  </si>
  <si>
    <t>Service member works ticket and sets meter. (Lineworker #2/Apprentice Lineworker)</t>
  </si>
  <si>
    <t>Service member works ticket to remove meter.</t>
  </si>
  <si>
    <t>IBEW AL</t>
  </si>
  <si>
    <t>Apprentice Lineworker III</t>
  </si>
  <si>
    <t>move-in / out</t>
  </si>
  <si>
    <t>vacancy / seasonal (similar to move-in/out)</t>
  </si>
  <si>
    <t xml:space="preserve">dunning </t>
  </si>
  <si>
    <t>Current process:   after 10 days order cancels out</t>
  </si>
  <si>
    <t>majority done on day 1 due to automation</t>
  </si>
  <si>
    <t>SC2, SC3</t>
  </si>
  <si>
    <t>reconnects that fail get an auto retry 1 hour later. If that fails, it gets a service notification for a reconnect. Same day</t>
  </si>
  <si>
    <t>Dunning - wait a day to disconnect - gives 24 hours to try to connect again to meter. If that fails, sends order to meter ops.</t>
  </si>
  <si>
    <t>reconnects</t>
  </si>
  <si>
    <t>disconnects</t>
  </si>
  <si>
    <t>We do provide services on weekends/holidays</t>
  </si>
  <si>
    <t>weekends is common - not looking at failures. Failures are handled next business day.</t>
  </si>
  <si>
    <t>weekends not same day, pre-scheduled</t>
  </si>
  <si>
    <t>*Inquire with Stuart Nicholas</t>
  </si>
  <si>
    <t>Vehicle Assignment</t>
  </si>
  <si>
    <t>Vehicle Assignments</t>
  </si>
  <si>
    <t>Returns to Service Area Representatives once releases received</t>
  </si>
  <si>
    <t>B&amp;I</t>
  </si>
  <si>
    <t>B&amp;I Rep receives Customer call with request for service</t>
  </si>
  <si>
    <t>B&amp;I enters request for reconnect in Fiori</t>
  </si>
  <si>
    <t>Construction pole audit process.</t>
  </si>
  <si>
    <t>OPEIU BIS</t>
  </si>
  <si>
    <t>CSP sends One Source referral</t>
  </si>
  <si>
    <t>Investigation work in the case of failed POS ID</t>
  </si>
  <si>
    <t>CALL CENTER Success Rate</t>
  </si>
  <si>
    <t>Success Rate</t>
  </si>
  <si>
    <t>Failure Rate</t>
  </si>
  <si>
    <t>CSP enters request for reconnect through SAP system</t>
  </si>
  <si>
    <t>(Move-in)</t>
  </si>
  <si>
    <t>(non-payment)</t>
  </si>
  <si>
    <t>CSP enters request for reconnect through the SAP system</t>
  </si>
  <si>
    <t>Success Rate verifying POS ID</t>
  </si>
  <si>
    <t>Failure Rate verifying POS ID</t>
  </si>
  <si>
    <t>v1</t>
  </si>
  <si>
    <t>v2</t>
  </si>
  <si>
    <t>v3</t>
  </si>
  <si>
    <t>v4</t>
  </si>
  <si>
    <t>v5</t>
  </si>
  <si>
    <t>v6</t>
  </si>
  <si>
    <t>Revenue Protection Coordinator Analyzes AMI data and generates inspection tickets.</t>
  </si>
  <si>
    <t>Revenue Protection Coordinator creates/Dispatches ticket for field inspection</t>
  </si>
  <si>
    <t>Revenue Protection Investigator reviews order and drives to location</t>
  </si>
  <si>
    <t>Revenue Protection inspects facilities at meter</t>
  </si>
  <si>
    <t>Revenue Protection puts notes on account tampering/adds tamper fee to account</t>
  </si>
  <si>
    <t>Revenue Protection installs a security locking device/ring to prevent future tampering.</t>
  </si>
  <si>
    <t>Revenue Protection coordinator closes case/captures fee</t>
  </si>
  <si>
    <t>Revenue Protection completes in mobile unit</t>
  </si>
  <si>
    <t>Removal of construction poles</t>
  </si>
  <si>
    <t>Nicole Edwards</t>
  </si>
  <si>
    <t>Saturday and Holiday site visits</t>
  </si>
  <si>
    <t>Trouble Coordinators</t>
  </si>
  <si>
    <t>SC1ROH, SC1RUG, SC2</t>
  </si>
  <si>
    <t>Troubleshooter travels to field and perform removal.</t>
  </si>
  <si>
    <t>Added</t>
  </si>
  <si>
    <t>includes line item for travel</t>
  </si>
  <si>
    <t xml:space="preserve">SYS/DCC </t>
  </si>
  <si>
    <t>WORK ACTIVITY:   Removals for Construction Service</t>
  </si>
  <si>
    <t>Construction audit process.</t>
  </si>
  <si>
    <t>Trouble Coordinator receives order and registers it in PCAD. PCAD assigns order to Trouble Coordinator.</t>
  </si>
  <si>
    <t>Troubleshooter travels to premise and performs removal.</t>
  </si>
  <si>
    <t>Two person crew travels to premise and performs removal. Enter the sum of both employees.</t>
  </si>
  <si>
    <t>Jerry Mack</t>
  </si>
  <si>
    <t>DCC Updates</t>
  </si>
  <si>
    <t>Removals for Construction Service</t>
  </si>
  <si>
    <t>DDT travels to site, performs inspection and collects any required data for map maintenance.</t>
  </si>
  <si>
    <t>DDT updates GIS, runs the voltage calculation and creates/tests the pole foreman.</t>
  </si>
  <si>
    <t>DDT creates the construction print and uploads it into WorkPro.</t>
  </si>
  <si>
    <t>DDT updates WorkPro with work description, comments and completes necessary requirements.</t>
  </si>
  <si>
    <t>DDT contacts customer if corrections must be made.</t>
  </si>
  <si>
    <t>DDT updates WorkPro with comments and completes necessary requirements.</t>
  </si>
  <si>
    <t>DDT verifies and updates WorkPro information (job type, job code, address, circuit number, grid number, financials).</t>
  </si>
  <si>
    <t>Service crew travel to job.</t>
  </si>
  <si>
    <t>UG lineworker makes the pad mounted transformer safe. Allows the customer's electrician to pull in customer owned runs of conducutor. UG lineworker makes up customer owned conductor in the pmtx. Tests conductors to ensure proper placement, enegizes the customers service, performs hot checks and set meter if TECO has received the Government Release (Lineworker #1).</t>
  </si>
  <si>
    <t>UG lineworker makes the pad mounted transformer safe. Allows the customer's electrician to pull in customer owned runs of conducutor. UG lineworker makes up customer owned conductor in the pmtx. Tests conductors to ensure proper placement, enegizes the customers service, performs hot checks and set meter if TECO has received the Government Release (Lineworker #2/ Apprentice Lineworker).</t>
  </si>
  <si>
    <t>DDT updates WorkPro with work description, add remarks, and premise information. Completes necessary requirements.</t>
  </si>
  <si>
    <t>Troubleshooter processes meter using PCAD. De-energizes temporary OH service and removes OH conductor. Remove meter.</t>
  </si>
  <si>
    <t>Troubleshooter travels to job site for meter removal.</t>
  </si>
  <si>
    <t>Troubleshooter processes meter using PCAD. De-energizes temporary UG service and removes UG conductor from PMTX. Remove meter.</t>
  </si>
  <si>
    <t>Business &amp; Industry Account Specialist</t>
  </si>
  <si>
    <t>Request transferred to One Source</t>
  </si>
  <si>
    <t>Collaborate with credit and collections relative to FICA approval process</t>
  </si>
  <si>
    <t xml:space="preserve">Information obtained from customer is entered into WorkPro </t>
  </si>
  <si>
    <t>Obtain billing information from customer</t>
  </si>
  <si>
    <t>B&amp;I enters request for reconnect in SAP if the previous business partner was disconnected for non-payment</t>
  </si>
  <si>
    <t>B&amp;I refers to FICA for unpaid balance</t>
  </si>
  <si>
    <t>After FICA clears order, B&amp;I enters data into Fiori (SAP if applicable)</t>
  </si>
  <si>
    <t>B&amp;I Rep receives customer call and completes payment.</t>
  </si>
  <si>
    <t>B&amp;I enters request for reconnect in SAP</t>
  </si>
  <si>
    <t>B&amp;I rep verifies customer payment was received</t>
  </si>
  <si>
    <t>B&amp;I takes customer information for billing</t>
  </si>
  <si>
    <t>Business &amp; Industry Success Rate</t>
  </si>
  <si>
    <t>Failure Rate due to previous bill balance</t>
  </si>
  <si>
    <t>Success Rate due to previous bill balance</t>
  </si>
  <si>
    <t>Success Rate for weekend turn-ons</t>
  </si>
  <si>
    <t>Failure Rate for weekend turn-ons</t>
  </si>
  <si>
    <t>Weekend and Holiday turn-ons</t>
  </si>
  <si>
    <t>SYS/DCC</t>
  </si>
  <si>
    <t>Troubleman travels to job site</t>
  </si>
  <si>
    <t>Troubleman perform turn-on</t>
  </si>
  <si>
    <t>Backhoe Foreman + Equipment Operator</t>
  </si>
  <si>
    <t>Barrow BF</t>
  </si>
  <si>
    <t>Barrow EO</t>
  </si>
  <si>
    <t>Griffin CL</t>
  </si>
  <si>
    <t>Contractor Laborer</t>
  </si>
  <si>
    <t>Contractor Backhoe Foreman</t>
  </si>
  <si>
    <t>Contractor Equipment Operator</t>
  </si>
  <si>
    <t>Excavator / Backhoe + Trailer</t>
  </si>
  <si>
    <t>v7</t>
  </si>
  <si>
    <t>v8</t>
  </si>
  <si>
    <t>Crew/Service Truck</t>
  </si>
  <si>
    <t>Barrow CC1</t>
  </si>
  <si>
    <t>Equipment Operator + Laborer</t>
  </si>
  <si>
    <t>Contractor Crew 1</t>
  </si>
  <si>
    <t>Contractor Crew 2</t>
  </si>
  <si>
    <t>Contractor crew (Backhoe Foreman and Equipment Operator) travels to job.</t>
  </si>
  <si>
    <t>Bar&amp;Grif CC2</t>
  </si>
  <si>
    <t>SC1RUG</t>
  </si>
  <si>
    <t>SC1COH</t>
  </si>
  <si>
    <t>Labor Minutes</t>
  </si>
  <si>
    <t>SC7OH</t>
  </si>
  <si>
    <t>SC7UG</t>
  </si>
  <si>
    <t>Completes hot check. Sets meter if TECO recieved Government Release.</t>
  </si>
  <si>
    <t>Completes hot check. Sets meter if TECP received Government Release.</t>
  </si>
  <si>
    <t>CA041 - Miscellaneous Services Revenue Reconciliation</t>
  </si>
  <si>
    <t>Division</t>
  </si>
  <si>
    <t>GL Account</t>
  </si>
  <si>
    <t>G/L Account Long Text</t>
  </si>
  <si>
    <t>Scenario</t>
  </si>
  <si>
    <t>Dunning Disconnects Count</t>
  </si>
  <si>
    <t>Dunning Reconnects Count</t>
  </si>
  <si>
    <t>Dunning Count Variance</t>
  </si>
  <si>
    <t>Job Type Count</t>
  </si>
  <si>
    <t>Charge Count</t>
  </si>
  <si>
    <t>Process Count</t>
  </si>
  <si>
    <t>Charge to Process Count Variance</t>
  </si>
  <si>
    <t>Charge Count No Credits</t>
  </si>
  <si>
    <t>Charge Amount No Credits</t>
  </si>
  <si>
    <t>Process Amount</t>
  </si>
  <si>
    <t>Charge to Process Amount Variance</t>
  </si>
  <si>
    <t>ISU GL Count</t>
  </si>
  <si>
    <t>GL Count</t>
  </si>
  <si>
    <t>GL Amount</t>
  </si>
  <si>
    <t>Charge Amount</t>
  </si>
  <si>
    <t>GL to Charge Amount Variance</t>
  </si>
  <si>
    <t>ISU GL Amount</t>
  </si>
  <si>
    <t>GL to ISU GL Amount Variance</t>
  </si>
  <si>
    <t>10</t>
  </si>
  <si>
    <t>#</t>
  </si>
  <si>
    <t>Dunning Disconnects Electric</t>
  </si>
  <si>
    <t>0004510100</t>
  </si>
  <si>
    <t>Misc Svc Rev - Connection - Same Day Service</t>
  </si>
  <si>
    <t>Move-In</t>
  </si>
  <si>
    <t>0004510101</t>
  </si>
  <si>
    <t>Misc Svc Rev - Connection - Saturday</t>
  </si>
  <si>
    <t>0004510102</t>
  </si>
  <si>
    <t>Misc Svc Rev - Reconnect - at Pole</t>
  </si>
  <si>
    <t>Service Notification</t>
  </si>
  <si>
    <t>0004510103</t>
  </si>
  <si>
    <t>Misc Svc Rev - Reconnect - Subsequent Subscriber</t>
  </si>
  <si>
    <t>0004510104</t>
  </si>
  <si>
    <t>Misc Svc Rev - Reconnect - at Meter</t>
  </si>
  <si>
    <t>0004510107</t>
  </si>
  <si>
    <t>Misc Svc Rev - Late Payment Fee</t>
  </si>
  <si>
    <t>Receivables</t>
  </si>
  <si>
    <t>0004510108</t>
  </si>
  <si>
    <t>Misc Svc Rev - Initial Turn On</t>
  </si>
  <si>
    <t>0004510109</t>
  </si>
  <si>
    <t>Misc Svc Rev - Temp. Svcs</t>
  </si>
  <si>
    <t>0004510110</t>
  </si>
  <si>
    <t>Misc Svc Rev - Tampering</t>
  </si>
  <si>
    <t>0004510111</t>
  </si>
  <si>
    <t>Misc Svc Rev - Returned Check</t>
  </si>
  <si>
    <t>Payments</t>
  </si>
  <si>
    <t>0004510112</t>
  </si>
  <si>
    <t>Misc Svc Rev - Field Credit Check</t>
  </si>
  <si>
    <t>Result</t>
  </si>
  <si>
    <t>2022 Count  CA041</t>
  </si>
  <si>
    <t>Customer calls to have OH temporary service removed. Representative creates ticket and processes move-out request.</t>
  </si>
  <si>
    <t>Projected Test Year Ended   12/31/20XX</t>
  </si>
  <si>
    <t>Projected Prior Year Ended   12/31/20XX</t>
  </si>
  <si>
    <t>Historical Prior Year Ended    12/31/20XX</t>
  </si>
  <si>
    <t>Calculated Annual Percentage Delta</t>
  </si>
  <si>
    <t>Difference to Rate</t>
  </si>
  <si>
    <t>Difference from Cost of Serivice</t>
  </si>
  <si>
    <t>Percentage of time Lineworker crew is needed to perform removal (failure rate of troubleshooter)</t>
  </si>
  <si>
    <t>Percentage of time Lineworker crew is needed to perform removal (success rate of troubleshooter)</t>
  </si>
  <si>
    <t>Moratorium on disconnects in 2020 due to covid and 2023 due to heat.</t>
  </si>
  <si>
    <t>SC1UG</t>
  </si>
  <si>
    <t xml:space="preserve"> Hourly rt of 8 hr day</t>
  </si>
  <si>
    <t>HOURLY RATE COMPARISON to 2020</t>
  </si>
  <si>
    <t>Daily 2023</t>
  </si>
  <si>
    <t>2020 Baseline</t>
  </si>
  <si>
    <t>2023 Baseline</t>
  </si>
  <si>
    <t>Failure Rate due to previous customer has bill balance</t>
  </si>
  <si>
    <t>Residential</t>
  </si>
  <si>
    <t>Commercial</t>
  </si>
  <si>
    <t>Call Center Activity</t>
  </si>
  <si>
    <t>B&amp;I Activity</t>
  </si>
  <si>
    <t>Recovering through CIAC mechanism</t>
  </si>
  <si>
    <t>DDT updates GIS, runs the voltage calculation.</t>
  </si>
  <si>
    <t>DDT updates GIS, runs the voltage calculation and creates/ tests the pole foreman.</t>
  </si>
  <si>
    <t>Witness:  Jordan Williams</t>
  </si>
  <si>
    <t>DOCKET NO.:</t>
  </si>
  <si>
    <t xml:space="preserve">DOCKET NO.: </t>
  </si>
  <si>
    <t xml:space="preserve">Witness: Jordan Williams                     </t>
  </si>
  <si>
    <t>Annual Percentage Delta Applied</t>
  </si>
  <si>
    <t>Tariff 3.030, 3.032 and 6.290</t>
  </si>
  <si>
    <t>SCHEDULE E-13b</t>
  </si>
  <si>
    <t>REVENUES BY RATE SCHEDULE - SERVICE CHARGES (ACCOUNT 451)</t>
  </si>
  <si>
    <t>Page 1 of 1</t>
  </si>
  <si>
    <t>FLORIDA PUBLIC SERVICE COMMISSION</t>
  </si>
  <si>
    <t>EXPLANATION:</t>
  </si>
  <si>
    <t>Provide a schedule of revenues from all service charges (initial connection, etc.)</t>
  </si>
  <si>
    <t>Type of data shown:</t>
  </si>
  <si>
    <t xml:space="preserve"> under present and proposed rates.</t>
  </si>
  <si>
    <t>COMPANY: TAMPA ELECTRIC COMPANY</t>
  </si>
  <si>
    <t>(3)</t>
  </si>
  <si>
    <t>(4)</t>
  </si>
  <si>
    <t>(5)</t>
  </si>
  <si>
    <t>(6)</t>
  </si>
  <si>
    <t>(7)</t>
  </si>
  <si>
    <t>Type of</t>
  </si>
  <si>
    <t>($000)</t>
  </si>
  <si>
    <t>Line</t>
  </si>
  <si>
    <t>Service</t>
  </si>
  <si>
    <t>Number of</t>
  </si>
  <si>
    <t>Present</t>
  </si>
  <si>
    <t>Revenues at</t>
  </si>
  <si>
    <t>Increase</t>
  </si>
  <si>
    <t>No.</t>
  </si>
  <si>
    <t>Charge</t>
  </si>
  <si>
    <t>Transactions</t>
  </si>
  <si>
    <t>Present Charges</t>
  </si>
  <si>
    <t>Proposed Charges</t>
  </si>
  <si>
    <t>Dollars</t>
  </si>
  <si>
    <t>Percent</t>
  </si>
  <si>
    <t>Rate Schedule : Service Charges</t>
  </si>
  <si>
    <r>
      <t xml:space="preserve">Normal Reconnect </t>
    </r>
    <r>
      <rPr>
        <u val="singleAccounting"/>
        <sz val="8"/>
        <color indexed="10"/>
        <rFont val="Arial"/>
        <family val="2"/>
      </rPr>
      <t>Subsequent Subscriber</t>
    </r>
  </si>
  <si>
    <t xml:space="preserve">Reconnect after Disconnect at Meter for Cause </t>
  </si>
  <si>
    <t>Reconnect after Disconnect at Pole for Cause</t>
  </si>
  <si>
    <t>Tampering Charge without Investigation</t>
  </si>
  <si>
    <t>Return Check Fee</t>
  </si>
  <si>
    <t>NA</t>
  </si>
  <si>
    <t>Late Payment Charge</t>
  </si>
  <si>
    <t>Rate Schedule - Temporary Service</t>
  </si>
  <si>
    <t xml:space="preserve"> Miscellaneous         </t>
  </si>
  <si>
    <t>Total Service Charges</t>
  </si>
  <si>
    <t>Supporting Schedules: E-7</t>
  </si>
  <si>
    <t>Recap Schedules:</t>
  </si>
  <si>
    <t>Projected Test year Ended  12/31/2025</t>
  </si>
  <si>
    <t>Projected Prior Year Ended 12/31/2024</t>
  </si>
  <si>
    <t>Historical Prior Year Ended 12/31/2023</t>
  </si>
  <si>
    <t>Witness:  J. M. Williams</t>
  </si>
  <si>
    <t>1.5% or $5.00</t>
  </si>
  <si>
    <t>(the greater of)</t>
  </si>
  <si>
    <t>Per FL Statutes</t>
  </si>
  <si>
    <t>WKG_BUDGET</t>
  </si>
  <si>
    <t>Total</t>
  </si>
  <si>
    <t>SAP Account Formula</t>
  </si>
  <si>
    <t>CLASS</t>
  </si>
  <si>
    <t>Income Statement Accounts</t>
  </si>
  <si>
    <t>2025.JAN</t>
  </si>
  <si>
    <t>2025.FEB</t>
  </si>
  <si>
    <t>2025.MAR</t>
  </si>
  <si>
    <t>2025.APR</t>
  </si>
  <si>
    <t>2025.MAY</t>
  </si>
  <si>
    <t>2025.JUN</t>
  </si>
  <si>
    <t>2025.JUL</t>
  </si>
  <si>
    <t>2025.AUG</t>
  </si>
  <si>
    <t>2025.SEP</t>
  </si>
  <si>
    <t>2025.OCT</t>
  </si>
  <si>
    <t>2025.NOV</t>
  </si>
  <si>
    <t>2025.DEC</t>
  </si>
  <si>
    <t>REVENUE</t>
  </si>
  <si>
    <t/>
  </si>
  <si>
    <t>4510100</t>
  </si>
  <si>
    <t>A_4510100</t>
  </si>
  <si>
    <t>4510101</t>
  </si>
  <si>
    <t>A_4510101</t>
  </si>
  <si>
    <t>4510102</t>
  </si>
  <si>
    <t>A_4510102</t>
  </si>
  <si>
    <t>4510103</t>
  </si>
  <si>
    <t>A_4510103</t>
  </si>
  <si>
    <t>4510104</t>
  </si>
  <si>
    <t>A_4510104</t>
  </si>
  <si>
    <t>4510107</t>
  </si>
  <si>
    <t>A_4510107</t>
  </si>
  <si>
    <t>4510108</t>
  </si>
  <si>
    <t>A_4510108</t>
  </si>
  <si>
    <t>4510109</t>
  </si>
  <si>
    <t>A_4510109</t>
  </si>
  <si>
    <t>4510110</t>
  </si>
  <si>
    <t>A_4510110</t>
  </si>
  <si>
    <t>4510111</t>
  </si>
  <si>
    <t>A_4510111</t>
  </si>
  <si>
    <t>4510112</t>
  </si>
  <si>
    <t>A_4510112</t>
  </si>
  <si>
    <t>4510113</t>
  </si>
  <si>
    <t>A_4510113</t>
  </si>
  <si>
    <t>Misc Svc Rev - Billing Adjustments</t>
  </si>
  <si>
    <t>4510800</t>
  </si>
  <si>
    <t>A_4510800</t>
  </si>
  <si>
    <t>Miscellaneous Service Revenues - Other</t>
  </si>
  <si>
    <t xml:space="preserve">Docket No. </t>
  </si>
  <si>
    <t>DOCKET No. 20240026-EI</t>
  </si>
  <si>
    <t>Proposed 2025</t>
  </si>
  <si>
    <t>2025 SC $ calculated</t>
  </si>
  <si>
    <t>2025 projected count</t>
  </si>
  <si>
    <t>2025 projected revenue using 150% Increase Cap</t>
  </si>
  <si>
    <t>2025 projected revenue Cost 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</si>
</sst>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_);\(0\)"/>
    <numFmt numFmtId="165" formatCode="0.0%"/>
    <numFmt numFmtId="166" formatCode="&quot;$&quot;#,##0.00;[Red]&quot;$&quot;#,##0.00"/>
    <numFmt numFmtId="167" formatCode="#,##0.0000"/>
    <numFmt numFmtId="168" formatCode="&quot;$&quot;#,##0.00"/>
    <numFmt numFmtId="169" formatCode="_([$$-409]* #,##0.00_);_([$$-409]* \(#,##0.00\);_([$$-409]* &quot;-&quot;??_);_(@_)"/>
    <numFmt numFmtId="170" formatCode="_(* #,##0_);_(* \(#,##0\);_(* &quot;-&quot;??_);_(@_)"/>
    <numFmt numFmtId="171" formatCode="0.0"/>
    <numFmt numFmtId="172" formatCode="###,000"/>
    <numFmt numFmtId="173" formatCode="#,##0;\-#,##0;#,##0"/>
    <numFmt numFmtId="174" formatCode="#,##0.00;\-#,##0.00;#,##0.00"/>
    <numFmt numFmtId="175" formatCode="_(&quot;$&quot;* #,##0_);_(&quot;$&quot;* \(#,##0\);_(&quot;$&quot;* &quot;-&quot;??_);_(@_)"/>
    <numFmt numFmtId="176" formatCode="_(&quot;$&quot;* #,##0.00_);_(&quot;$&quot;* \(#,##0.00\);_(&quot;$&quot;* &quot;-&quot;_);_(@_)"/>
  </numFmts>
  <fonts count="1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rgb="FF000000"/>
      <name val="Arial"/>
      <family val="2"/>
    </font>
    <font>
      <sz val="8"/>
      <color rgb="FFFF0000"/>
      <name val="Arial"/>
      <family val="2"/>
    </font>
    <font>
      <sz val="10"/>
      <name val="Arial"/>
      <family val="2"/>
    </font>
    <font>
      <u/>
      <sz val="8"/>
      <color rgb="FF000000"/>
      <name val="Arial"/>
      <family val="2"/>
    </font>
    <font>
      <sz val="10"/>
      <color rgb="FF000000"/>
      <name val="Arial"/>
      <family val="2"/>
    </font>
    <font>
      <sz val="10"/>
      <color rgb="FFFF0000"/>
      <name val="Arial"/>
      <family val="2"/>
    </font>
    <font>
      <b/>
      <sz val="8"/>
      <color rgb="FFFF0000"/>
      <name val="Arial"/>
      <family val="2"/>
    </font>
    <font>
      <b/>
      <sz val="10"/>
      <color rgb="FF000000"/>
      <name val="Arial"/>
      <family val="2"/>
    </font>
    <font>
      <b/>
      <u/>
      <sz val="10"/>
      <name val="Arial"/>
      <family val="2"/>
    </font>
    <font>
      <b/>
      <sz val="10"/>
      <name val="Arial"/>
      <family val="2"/>
    </font>
    <font>
      <u/>
      <sz val="10"/>
      <color rgb="FF000000"/>
      <name val="Arial"/>
      <family val="2"/>
    </font>
    <font>
      <sz val="8"/>
      <name val="Arial"/>
      <family val="2"/>
    </font>
    <font>
      <b/>
      <sz val="11"/>
      <color rgb="FFFF0000"/>
      <name val="Calibri"/>
      <family val="2"/>
      <scheme val="minor"/>
    </font>
    <font>
      <b/>
      <sz val="14"/>
      <color theme="1"/>
      <name val="Calibri"/>
      <family val="2"/>
      <scheme val="minor"/>
    </font>
    <font>
      <sz val="11"/>
      <color rgb="FFFF0000"/>
      <name val="Calibri"/>
      <family val="2"/>
      <scheme val="minor"/>
    </font>
    <font>
      <sz val="11"/>
      <color theme="1"/>
      <name val="Calibri Light"/>
      <family val="2"/>
      <scheme val="major"/>
    </font>
    <font>
      <sz val="11"/>
      <color rgb="FFFF0000"/>
      <name val="Calibri Light"/>
      <family val="2"/>
      <scheme val="major"/>
    </font>
    <font>
      <sz val="11"/>
      <color rgb="FF000000"/>
      <name val="Calibri Light"/>
      <family val="2"/>
      <scheme val="major"/>
    </font>
    <font>
      <sz val="10"/>
      <color rgb="FF000000"/>
      <name val="Calibri Light"/>
      <family val="2"/>
      <scheme val="major"/>
    </font>
    <font>
      <b/>
      <sz val="10"/>
      <color rgb="FF000000"/>
      <name val="Calibri Light"/>
      <family val="2"/>
      <scheme val="major"/>
    </font>
    <font>
      <sz val="10"/>
      <color theme="1"/>
      <name val="Calibri Light"/>
      <family val="2"/>
      <scheme val="major"/>
    </font>
    <font>
      <b/>
      <sz val="18"/>
      <color theme="1"/>
      <name val="Calibri"/>
      <family val="2"/>
      <scheme val="minor"/>
    </font>
    <font>
      <b/>
      <sz val="8"/>
      <color rgb="FF000000"/>
      <name val="Arial"/>
      <family val="2"/>
    </font>
    <font>
      <b/>
      <sz val="12"/>
      <color rgb="FFFF0000"/>
      <name val="Arial"/>
      <family val="2"/>
    </font>
    <font>
      <b/>
      <sz val="16"/>
      <color rgb="FFFF0000"/>
      <name val="Arial"/>
      <family val="2"/>
    </font>
    <font>
      <u/>
      <sz val="11"/>
      <color theme="1"/>
      <name val="Calibri"/>
      <family val="2"/>
      <scheme val="minor"/>
    </font>
    <font>
      <u/>
      <sz val="10"/>
      <color theme="1"/>
      <name val="Calibri"/>
      <family val="2"/>
      <scheme val="minor"/>
    </font>
    <font>
      <b/>
      <sz val="16"/>
      <name val="Arial"/>
      <family val="2"/>
    </font>
    <font>
      <b/>
      <sz val="18"/>
      <color theme="0" tint="-0.499984740745262"/>
      <name val="Calibri"/>
      <family val="2"/>
      <scheme val="minor"/>
    </font>
    <font>
      <b/>
      <sz val="11"/>
      <color theme="0" tint="-0.499984740745262"/>
      <name val="Calibri"/>
      <family val="2"/>
      <scheme val="minor"/>
    </font>
    <font>
      <sz val="10"/>
      <color theme="0" tint="-0.499984740745262"/>
      <name val="Arial"/>
      <family val="2"/>
    </font>
    <font>
      <b/>
      <sz val="12"/>
      <name val="Arial"/>
      <family val="2"/>
    </font>
    <font>
      <sz val="11"/>
      <color rgb="FF000000"/>
      <name val="Calibri"/>
      <family val="2"/>
      <scheme val="minor"/>
    </font>
    <font>
      <sz val="11"/>
      <color rgb="FFFF0000"/>
      <name val="Calibri"/>
      <family val="2"/>
    </font>
    <font>
      <i/>
      <sz val="11"/>
      <color theme="1"/>
      <name val="Calibri"/>
      <family val="2"/>
      <scheme val="minor"/>
    </font>
    <font>
      <b/>
      <sz val="12"/>
      <color theme="1"/>
      <name val="Calibri Light"/>
      <family val="2"/>
      <scheme val="major"/>
    </font>
    <font>
      <b/>
      <sz val="12"/>
      <color rgb="FF000000"/>
      <name val="Arial"/>
      <family val="2"/>
    </font>
    <font>
      <sz val="11"/>
      <color theme="6" tint="-0.499984740745262"/>
      <name val="Calibri Light"/>
      <family val="2"/>
      <scheme val="major"/>
    </font>
    <font>
      <u/>
      <sz val="11"/>
      <color theme="10"/>
      <name val="Calibri"/>
      <family val="2"/>
      <scheme val="minor"/>
    </font>
    <font>
      <sz val="11"/>
      <name val="Calibri"/>
      <family val="2"/>
      <scheme val="minor"/>
    </font>
    <font>
      <sz val="10"/>
      <color rgb="FF000000"/>
      <name val="Calibri"/>
      <family val="2"/>
    </font>
    <font>
      <b/>
      <sz val="11"/>
      <color rgb="FFFFFFFF"/>
      <name val="Calibri"/>
      <family val="2"/>
    </font>
    <font>
      <sz val="20"/>
      <color theme="1"/>
      <name val="Calibri"/>
      <family val="2"/>
      <scheme val="minor"/>
    </font>
    <font>
      <b/>
      <sz val="10"/>
      <color rgb="FFFF0000"/>
      <name val="Arial"/>
      <family val="2"/>
    </font>
    <font>
      <sz val="12"/>
      <color theme="0" tint="-0.499984740745262"/>
      <name val="Calibri"/>
      <family val="2"/>
      <scheme val="minor"/>
    </font>
    <font>
      <sz val="11"/>
      <color theme="9" tint="-0.499984740745262"/>
      <name val="Calibri Light"/>
      <family val="2"/>
      <scheme val="major"/>
    </font>
    <font>
      <sz val="11"/>
      <color rgb="FF0070C0"/>
      <name val="Calibri Light"/>
      <family val="2"/>
      <scheme val="major"/>
    </font>
    <font>
      <sz val="11"/>
      <color theme="4" tint="-0.249977111117893"/>
      <name val="Calibri Light"/>
      <family val="2"/>
      <scheme val="major"/>
    </font>
    <font>
      <u/>
      <sz val="11"/>
      <color rgb="FF0070C0"/>
      <name val="Calibri Light"/>
      <family val="2"/>
      <scheme val="major"/>
    </font>
    <font>
      <b/>
      <sz val="11"/>
      <color rgb="FF0070C0"/>
      <name val="Calibri Light"/>
      <family val="2"/>
      <scheme val="major"/>
    </font>
    <font>
      <b/>
      <sz val="10"/>
      <color rgb="FF7030A0"/>
      <name val="Calibri Light"/>
      <family val="2"/>
      <scheme val="major"/>
    </font>
    <font>
      <sz val="11"/>
      <color rgb="FF7030A0"/>
      <name val="Calibri Light"/>
      <family val="2"/>
      <scheme val="major"/>
    </font>
    <font>
      <b/>
      <sz val="11"/>
      <color rgb="FF7030A0"/>
      <name val="Calibri Light"/>
      <family val="2"/>
      <scheme val="major"/>
    </font>
    <font>
      <sz val="8"/>
      <color theme="1"/>
      <name val="Calibri Light"/>
      <family val="2"/>
      <scheme val="major"/>
    </font>
    <font>
      <b/>
      <sz val="18"/>
      <color rgb="FFFF0000"/>
      <name val="Calibri"/>
      <family val="2"/>
      <scheme val="minor"/>
    </font>
    <font>
      <sz val="16"/>
      <color rgb="FFFF0000"/>
      <name val="Calibri"/>
      <family val="2"/>
      <scheme val="minor"/>
    </font>
    <font>
      <sz val="16"/>
      <color theme="1"/>
      <name val="Calibri"/>
      <family val="2"/>
      <scheme val="minor"/>
    </font>
    <font>
      <sz val="18"/>
      <color rgb="FFFF0000"/>
      <name val="Calibri"/>
      <family val="2"/>
      <scheme val="minor"/>
    </font>
    <font>
      <sz val="11"/>
      <color rgb="FF000000"/>
      <name val="Calibri"/>
      <family val="2"/>
    </font>
    <font>
      <sz val="10"/>
      <color theme="1"/>
      <name val="Times New Roman"/>
      <family val="1"/>
    </font>
    <font>
      <sz val="11"/>
      <color rgb="FF00B050"/>
      <name val="Calibri"/>
      <family val="2"/>
      <scheme val="minor"/>
    </font>
    <font>
      <sz val="11"/>
      <color theme="9" tint="-0.499984740745262"/>
      <name val="Calibri"/>
      <family val="2"/>
      <scheme val="minor"/>
    </font>
    <font>
      <b/>
      <sz val="18"/>
      <color rgb="FF0070C0"/>
      <name val="Calibri"/>
      <family val="2"/>
      <scheme val="minor"/>
    </font>
    <font>
      <sz val="11"/>
      <color rgb="FF0070C0"/>
      <name val="Calibri"/>
      <family val="2"/>
      <scheme val="minor"/>
    </font>
    <font>
      <sz val="16"/>
      <color rgb="FF0070C0"/>
      <name val="Calibri"/>
      <family val="2"/>
      <scheme val="minor"/>
    </font>
    <font>
      <sz val="14"/>
      <color rgb="FF0070C0"/>
      <name val="Calibri"/>
      <family val="2"/>
      <scheme val="minor"/>
    </font>
    <font>
      <b/>
      <sz val="8"/>
      <color theme="0"/>
      <name val="Arial"/>
      <family val="2"/>
    </font>
    <font>
      <b/>
      <sz val="10"/>
      <color theme="0"/>
      <name val="Arial"/>
      <family val="2"/>
    </font>
    <font>
      <sz val="10"/>
      <color theme="0"/>
      <name val="Arial"/>
      <family val="2"/>
    </font>
    <font>
      <b/>
      <sz val="26"/>
      <color rgb="FFFF0000"/>
      <name val="Arial"/>
      <family val="2"/>
    </font>
    <font>
      <sz val="14"/>
      <color rgb="FFFF0000"/>
      <name val="Calibri"/>
      <family val="2"/>
      <scheme val="minor"/>
    </font>
    <font>
      <sz val="22"/>
      <color rgb="FFFF0000"/>
      <name val="Calibri"/>
      <family val="2"/>
      <scheme val="minor"/>
    </font>
    <font>
      <b/>
      <sz val="11"/>
      <name val="Calibri"/>
      <family val="2"/>
      <scheme val="minor"/>
    </font>
    <font>
      <b/>
      <sz val="11"/>
      <color theme="0"/>
      <name val="Calibri"/>
      <family val="2"/>
      <scheme val="minor"/>
    </font>
    <font>
      <sz val="10"/>
      <color theme="1"/>
      <name val="Arial"/>
      <family val="2"/>
    </font>
    <font>
      <b/>
      <sz val="14"/>
      <name val="Calibri"/>
      <family val="2"/>
      <scheme val="minor"/>
    </font>
    <font>
      <sz val="14"/>
      <color rgb="FFFF0066"/>
      <name val="Calibri"/>
      <family val="2"/>
      <scheme val="minor"/>
    </font>
    <font>
      <sz val="16"/>
      <color rgb="FFFF0066"/>
      <name val="Calibri"/>
      <family val="2"/>
      <scheme val="minor"/>
    </font>
    <font>
      <sz val="18"/>
      <color theme="1"/>
      <name val="Calibri"/>
      <family val="2"/>
      <scheme val="minor"/>
    </font>
    <font>
      <strike/>
      <sz val="22"/>
      <color rgb="FF00B050"/>
      <name val="Calibri"/>
      <family val="2"/>
      <scheme val="minor"/>
    </font>
    <font>
      <strike/>
      <sz val="22"/>
      <color theme="1"/>
      <name val="Calibri"/>
      <family val="2"/>
      <scheme val="minor"/>
    </font>
    <font>
      <strike/>
      <sz val="26"/>
      <color rgb="FF00B050"/>
      <name val="Calibri"/>
      <family val="2"/>
      <scheme val="minor"/>
    </font>
    <font>
      <b/>
      <sz val="18"/>
      <color rgb="FF002060"/>
      <name val="Calibri"/>
      <family val="2"/>
      <scheme val="minor"/>
    </font>
    <font>
      <sz val="11"/>
      <color rgb="FF002060"/>
      <name val="Calibri"/>
      <family val="2"/>
      <scheme val="minor"/>
    </font>
    <font>
      <sz val="16"/>
      <color rgb="FF002060"/>
      <name val="Calibri"/>
      <family val="2"/>
      <scheme val="minor"/>
    </font>
    <font>
      <sz val="18"/>
      <color rgb="FF002060"/>
      <name val="Calibri"/>
      <family val="2"/>
      <scheme val="minor"/>
    </font>
    <font>
      <sz val="10"/>
      <color rgb="FF0070C0"/>
      <name val="Arial"/>
      <family val="2"/>
    </font>
    <font>
      <sz val="10"/>
      <color theme="9" tint="-0.499984740745262"/>
      <name val="Arial"/>
      <family val="2"/>
    </font>
    <font>
      <b/>
      <sz val="11"/>
      <color theme="9" tint="-0.499984740745262"/>
      <name val="Calibri"/>
      <family val="2"/>
      <scheme val="minor"/>
    </font>
    <font>
      <sz val="10"/>
      <color theme="9" tint="-0.249977111117893"/>
      <name val="Arial"/>
      <family val="2"/>
    </font>
    <font>
      <sz val="11"/>
      <color theme="9" tint="-0.249977111117893"/>
      <name val="Calibri"/>
      <family val="2"/>
      <scheme val="minor"/>
    </font>
    <font>
      <sz val="10"/>
      <color rgb="FF548235"/>
      <name val="Arial"/>
      <family val="2"/>
    </font>
    <font>
      <sz val="11"/>
      <color rgb="FF548235"/>
      <name val="Calibri"/>
      <family val="2"/>
      <scheme val="minor"/>
    </font>
    <font>
      <b/>
      <sz val="10"/>
      <color theme="1"/>
      <name val="Arial"/>
      <family val="2"/>
    </font>
    <font>
      <b/>
      <sz val="11"/>
      <color rgb="FF000000"/>
      <name val="Calibri"/>
      <family val="2"/>
    </font>
    <font>
      <sz val="8"/>
      <color rgb="FF1F497D"/>
      <name val="Verdana"/>
      <family val="2"/>
    </font>
    <font>
      <b/>
      <sz val="24"/>
      <name val="Calibri"/>
      <family val="2"/>
      <scheme val="minor"/>
    </font>
    <font>
      <b/>
      <sz val="8"/>
      <color rgb="FF1F497D"/>
      <name val="Verdana"/>
      <family val="2"/>
    </font>
    <font>
      <b/>
      <sz val="11"/>
      <color theme="1"/>
      <name val="Calibri Light"/>
      <family val="2"/>
      <scheme val="major"/>
    </font>
    <font>
      <sz val="11"/>
      <color theme="0" tint="-0.499984740745262"/>
      <name val="Calibri"/>
      <family val="2"/>
      <scheme val="minor"/>
    </font>
    <font>
      <u/>
      <sz val="11"/>
      <color theme="0" tint="-0.499984740745262"/>
      <name val="Calibri"/>
      <family val="2"/>
      <scheme val="minor"/>
    </font>
    <font>
      <i/>
      <sz val="8"/>
      <color theme="8" tint="-0.249977111117893"/>
      <name val="Arial"/>
      <family val="2"/>
    </font>
    <font>
      <sz val="11"/>
      <color theme="8" tint="-0.249977111117893"/>
      <name val="Calibri"/>
      <family val="2"/>
      <scheme val="minor"/>
    </font>
    <font>
      <sz val="8"/>
      <color indexed="10"/>
      <name val="Arial"/>
      <family val="2"/>
    </font>
    <font>
      <b/>
      <sz val="8"/>
      <color indexed="10"/>
      <name val="Arial"/>
      <family val="2"/>
    </font>
    <font>
      <i/>
      <sz val="8"/>
      <color indexed="10"/>
      <name val="Arial"/>
      <family val="2"/>
    </font>
    <font>
      <sz val="10"/>
      <color indexed="8"/>
      <name val="Arial"/>
      <family val="2"/>
    </font>
    <font>
      <sz val="8"/>
      <color indexed="8"/>
      <name val="Arial"/>
      <family val="2"/>
    </font>
    <font>
      <u/>
      <sz val="8"/>
      <name val="Arial"/>
      <family val="2"/>
    </font>
    <font>
      <u val="singleAccounting"/>
      <sz val="8"/>
      <color indexed="10"/>
      <name val="Arial"/>
      <family val="2"/>
    </font>
    <font>
      <sz val="11"/>
      <color theme="4"/>
      <name val="Calibri"/>
      <family val="2"/>
      <scheme val="minor"/>
    </font>
    <font>
      <b/>
      <sz val="11"/>
      <color theme="4"/>
      <name val="Calibri"/>
      <family val="2"/>
      <scheme val="minor"/>
    </font>
  </fonts>
  <fills count="30">
    <fill>
      <patternFill patternType="none"/>
    </fill>
    <fill>
      <patternFill patternType="gray125"/>
    </fill>
    <fill>
      <patternFill patternType="solid">
        <fgColor indexed="43"/>
        <bgColor indexed="9"/>
      </patternFill>
    </fill>
    <fill>
      <patternFill patternType="solid">
        <fgColor theme="0"/>
        <bgColor indexed="64"/>
      </patternFill>
    </fill>
    <fill>
      <patternFill patternType="solid">
        <fgColor theme="0"/>
        <bgColor indexed="9"/>
      </patternFill>
    </fill>
    <fill>
      <patternFill patternType="solid">
        <fgColor theme="4"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indexed="15"/>
        <bgColor indexed="9"/>
      </patternFill>
    </fill>
    <fill>
      <patternFill patternType="solid">
        <fgColor rgb="FFFFFFFF"/>
        <bgColor indexed="64"/>
      </patternFill>
    </fill>
    <fill>
      <patternFill patternType="solid">
        <fgColor theme="0" tint="-0.14999847407452621"/>
        <bgColor indexed="64"/>
      </patternFill>
    </fill>
    <fill>
      <patternFill patternType="solid">
        <fgColor indexed="11"/>
        <bgColor indexed="64"/>
      </patternFill>
    </fill>
    <fill>
      <patternFill patternType="solid">
        <fgColor indexed="11"/>
        <bgColor indexed="9"/>
      </patternFill>
    </fill>
    <fill>
      <patternFill patternType="solid">
        <fgColor indexed="42"/>
        <bgColor indexed="64"/>
      </patternFill>
    </fill>
    <fill>
      <patternFill patternType="solid">
        <fgColor indexed="42"/>
        <bgColor indexed="9"/>
      </patternFill>
    </fill>
    <fill>
      <patternFill patternType="solid">
        <fgColor rgb="FFFFFF99"/>
        <bgColor indexed="64"/>
      </patternFill>
    </fill>
    <fill>
      <patternFill patternType="solid">
        <fgColor rgb="FF00FF00"/>
        <bgColor indexed="64"/>
      </patternFill>
    </fill>
    <fill>
      <patternFill patternType="solid">
        <fgColor rgb="FF92D050"/>
        <bgColor indexed="64"/>
      </patternFill>
    </fill>
    <fill>
      <patternFill patternType="solid">
        <fgColor rgb="FFBFBFBF"/>
        <bgColor indexed="64"/>
      </patternFill>
    </fill>
    <fill>
      <patternFill patternType="solid">
        <fgColor rgb="FFD9D9D9"/>
        <bgColor indexed="64"/>
      </patternFill>
    </fill>
    <fill>
      <patternFill patternType="solid">
        <fgColor theme="7" tint="0.39997558519241921"/>
        <bgColor indexed="64"/>
      </patternFill>
    </fill>
    <fill>
      <patternFill patternType="solid">
        <fgColor rgb="FF44546A"/>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DBE5F1"/>
        <bgColor rgb="FF000000"/>
      </patternFill>
    </fill>
    <fill>
      <patternFill patternType="solid">
        <fgColor rgb="FFDBE5F1"/>
        <bgColor rgb="FFFFFFFF"/>
      </patternFill>
    </fill>
    <fill>
      <patternFill patternType="solid">
        <fgColor theme="1"/>
        <bgColor indexed="9"/>
      </patternFill>
    </fill>
    <fill>
      <patternFill patternType="solid">
        <fgColor theme="1"/>
        <bgColor indexed="64"/>
      </patternFill>
    </fill>
  </fills>
  <borders count="60">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0"/>
      </bottom>
      <diagonal/>
    </border>
    <border>
      <left/>
      <right/>
      <top/>
      <bottom style="double">
        <color indexed="0"/>
      </bottom>
      <diagonal/>
    </border>
    <border>
      <left/>
      <right/>
      <top style="thin">
        <color indexed="64"/>
      </top>
      <bottom style="double">
        <color indexed="6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808080"/>
      </left>
      <right style="thin">
        <color theme="3" tint="-0.24994659260841701"/>
      </right>
      <top style="thin">
        <color rgb="FF808080"/>
      </top>
      <bottom style="thin">
        <color rgb="FF808080"/>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lignment vertical="top"/>
    </xf>
    <xf numFmtId="0" fontId="6" fillId="0" borderId="0">
      <alignment vertical="top"/>
    </xf>
    <xf numFmtId="0" fontId="1" fillId="0" borderId="0"/>
    <xf numFmtId="44" fontId="1" fillId="0" borderId="0" applyFont="0" applyFill="0" applyBorder="0" applyAlignment="0" applyProtection="0"/>
    <xf numFmtId="0" fontId="1" fillId="0" borderId="0"/>
    <xf numFmtId="0" fontId="42" fillId="0" borderId="0" applyNumberFormat="0" applyFill="0" applyBorder="0" applyAlignment="0" applyProtection="0"/>
    <xf numFmtId="43" fontId="1" fillId="0" borderId="0" applyFont="0" applyFill="0" applyBorder="0" applyAlignment="0" applyProtection="0"/>
    <xf numFmtId="172" fontId="99" fillId="0" borderId="55" applyNumberFormat="0" applyFill="0" applyBorder="0" applyAlignment="0" applyProtection="0">
      <alignment horizontal="right" vertical="center"/>
    </xf>
    <xf numFmtId="0" fontId="101" fillId="26" borderId="56" applyNumberFormat="0" applyAlignment="0" applyProtection="0">
      <alignment horizontal="left" vertical="center" indent="1"/>
    </xf>
    <xf numFmtId="172" fontId="99" fillId="27" borderId="56" applyNumberFormat="0" applyAlignment="0" applyProtection="0">
      <alignment horizontal="left" vertical="center" indent="1"/>
    </xf>
    <xf numFmtId="172" fontId="99" fillId="0" borderId="55" applyNumberFormat="0" applyProtection="0">
      <alignment horizontal="right" vertical="center"/>
    </xf>
    <xf numFmtId="0" fontId="101" fillId="26" borderId="58" applyNumberFormat="0" applyAlignment="0" applyProtection="0">
      <alignment horizontal="left" vertical="center" indent="1"/>
    </xf>
    <xf numFmtId="172" fontId="101" fillId="0" borderId="58" applyNumberFormat="0" applyProtection="0">
      <alignment horizontal="right" vertical="center"/>
    </xf>
    <xf numFmtId="0" fontId="6" fillId="0" borderId="0"/>
    <xf numFmtId="9" fontId="6" fillId="0" borderId="0" applyFont="0" applyFill="0" applyBorder="0" applyAlignment="0" applyProtection="0"/>
    <xf numFmtId="44" fontId="6" fillId="0" borderId="0" applyFont="0" applyFill="0" applyBorder="0" applyAlignment="0" applyProtection="0"/>
    <xf numFmtId="0" fontId="110" fillId="0" borderId="0"/>
    <xf numFmtId="43" fontId="6" fillId="0" borderId="0" applyFont="0" applyFill="0" applyBorder="0" applyAlignment="0" applyProtection="0"/>
  </cellStyleXfs>
  <cellXfs count="674">
    <xf numFmtId="0" fontId="0" fillId="0" borderId="0" xfId="0"/>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right"/>
    </xf>
    <xf numFmtId="0" fontId="5" fillId="0" borderId="0" xfId="0" applyFont="1"/>
    <xf numFmtId="0" fontId="4" fillId="0" borderId="0" xfId="0" applyFont="1"/>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left"/>
    </xf>
    <xf numFmtId="0" fontId="4" fillId="0" borderId="1" xfId="0" applyFont="1" applyBorder="1" applyAlignment="1">
      <alignment horizontal="left"/>
    </xf>
    <xf numFmtId="0" fontId="4" fillId="0" borderId="0" xfId="0" applyFont="1" applyAlignment="1">
      <alignment vertical="top"/>
    </xf>
    <xf numFmtId="164" fontId="5" fillId="0" borderId="0" xfId="0" applyNumberFormat="1" applyFont="1" applyAlignment="1">
      <alignment horizontal="center"/>
    </xf>
    <xf numFmtId="164" fontId="4"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0" xfId="0" quotePrefix="1" applyFont="1"/>
    <xf numFmtId="165" fontId="4" fillId="0" borderId="0" xfId="3" applyNumberFormat="1" applyFont="1" applyAlignment="1">
      <alignment horizontal="center"/>
    </xf>
    <xf numFmtId="0" fontId="7" fillId="0" borderId="0" xfId="0" applyFont="1" applyAlignment="1">
      <alignment horizontal="center"/>
    </xf>
    <xf numFmtId="0" fontId="5" fillId="0" borderId="0" xfId="0" applyFont="1" applyAlignment="1">
      <alignment horizontal="right"/>
    </xf>
    <xf numFmtId="43" fontId="4" fillId="0" borderId="0" xfId="1" applyFont="1" applyFill="1" applyAlignment="1">
      <alignment horizontal="center"/>
    </xf>
    <xf numFmtId="166" fontId="4" fillId="0" borderId="0" xfId="1" applyNumberFormat="1" applyFont="1" applyFill="1" applyAlignment="1">
      <alignment horizontal="center"/>
    </xf>
    <xf numFmtId="44" fontId="4" fillId="0" borderId="0" xfId="2" applyFont="1" applyAlignment="1">
      <alignment horizontal="center"/>
    </xf>
    <xf numFmtId="44" fontId="5" fillId="0" borderId="0" xfId="2" applyFont="1" applyAlignment="1">
      <alignment horizontal="center"/>
    </xf>
    <xf numFmtId="43" fontId="5" fillId="0" borderId="0" xfId="1" applyFont="1"/>
    <xf numFmtId="166" fontId="4" fillId="0" borderId="0" xfId="2" applyNumberFormat="1" applyFont="1" applyFill="1" applyAlignment="1">
      <alignment horizontal="center"/>
    </xf>
    <xf numFmtId="4" fontId="4" fillId="0" borderId="0" xfId="0" applyNumberFormat="1" applyFont="1" applyAlignment="1">
      <alignment horizontal="center"/>
    </xf>
    <xf numFmtId="43" fontId="5" fillId="0" borderId="0" xfId="1" applyFont="1" applyAlignment="1">
      <alignment horizontal="center"/>
    </xf>
    <xf numFmtId="0" fontId="4" fillId="0" borderId="0" xfId="0" quotePrefix="1" applyFont="1" applyAlignment="1">
      <alignment horizontal="left"/>
    </xf>
    <xf numFmtId="9" fontId="4" fillId="0" borderId="0" xfId="3" applyFont="1" applyAlignment="1">
      <alignment horizontal="center"/>
    </xf>
    <xf numFmtId="4" fontId="4" fillId="0" borderId="0" xfId="0" applyNumberFormat="1" applyFont="1"/>
    <xf numFmtId="10" fontId="4" fillId="0" borderId="0" xfId="2" applyNumberFormat="1" applyFont="1" applyFill="1" applyAlignment="1">
      <alignment horizontal="center"/>
    </xf>
    <xf numFmtId="43" fontId="4" fillId="0" borderId="0" xfId="1" applyFont="1" applyAlignment="1">
      <alignment horizontal="center"/>
    </xf>
    <xf numFmtId="5" fontId="4" fillId="0" borderId="0" xfId="2" applyNumberFormat="1" applyFont="1" applyAlignment="1">
      <alignment horizontal="center"/>
    </xf>
    <xf numFmtId="9" fontId="4" fillId="0" borderId="0" xfId="3" applyFont="1" applyFill="1" applyAlignment="1">
      <alignment horizontal="center"/>
    </xf>
    <xf numFmtId="0" fontId="5" fillId="0" borderId="0" xfId="0" quotePrefix="1" applyFont="1" applyAlignment="1">
      <alignment horizontal="left"/>
    </xf>
    <xf numFmtId="44" fontId="4" fillId="0" borderId="2" xfId="2" applyFont="1" applyBorder="1" applyAlignment="1">
      <alignment horizontal="center"/>
    </xf>
    <xf numFmtId="44" fontId="5" fillId="0" borderId="0" xfId="2" applyFont="1" applyBorder="1" applyAlignment="1">
      <alignment horizontal="center"/>
    </xf>
    <xf numFmtId="44" fontId="4" fillId="0" borderId="3" xfId="2" applyFont="1" applyBorder="1" applyAlignment="1">
      <alignment horizontal="center"/>
    </xf>
    <xf numFmtId="40" fontId="4" fillId="0" borderId="0" xfId="1" applyNumberFormat="1" applyFont="1" applyAlignment="1">
      <alignment horizontal="center"/>
    </xf>
    <xf numFmtId="167" fontId="4" fillId="0" borderId="0" xfId="0" applyNumberFormat="1" applyFont="1" applyAlignment="1">
      <alignment horizontal="center"/>
    </xf>
    <xf numFmtId="40" fontId="4" fillId="0" borderId="0" xfId="0" applyNumberFormat="1" applyFont="1"/>
    <xf numFmtId="0" fontId="4" fillId="0" borderId="4" xfId="0" applyFont="1" applyBorder="1" applyAlignment="1">
      <alignment horizontal="center"/>
    </xf>
    <xf numFmtId="44" fontId="4" fillId="0" borderId="5" xfId="2" applyFont="1" applyFill="1" applyBorder="1" applyAlignment="1">
      <alignment horizontal="center"/>
    </xf>
    <xf numFmtId="44" fontId="5" fillId="0" borderId="0" xfId="2" applyFont="1" applyFill="1" applyBorder="1" applyAlignment="1">
      <alignment horizontal="center"/>
    </xf>
    <xf numFmtId="0" fontId="5" fillId="0" borderId="0" xfId="4" applyFont="1" applyAlignment="1">
      <alignment vertical="top" wrapText="1"/>
    </xf>
    <xf numFmtId="0" fontId="9" fillId="0" borderId="0" xfId="0" applyFont="1" applyAlignment="1">
      <alignment vertical="top" wrapText="1"/>
    </xf>
    <xf numFmtId="0" fontId="4" fillId="0" borderId="1" xfId="0" applyFont="1" applyBorder="1" applyAlignment="1">
      <alignment vertical="top"/>
    </xf>
    <xf numFmtId="0" fontId="5" fillId="0" borderId="1" xfId="4" applyFont="1" applyBorder="1" applyAlignment="1">
      <alignment vertical="top" wrapText="1"/>
    </xf>
    <xf numFmtId="0" fontId="9" fillId="0" borderId="1" xfId="0" applyFont="1" applyBorder="1" applyAlignment="1">
      <alignment vertical="top" wrapText="1"/>
    </xf>
    <xf numFmtId="0" fontId="8" fillId="0" borderId="0" xfId="0" applyFont="1" applyAlignment="1">
      <alignment wrapText="1"/>
    </xf>
    <xf numFmtId="0" fontId="4" fillId="0" borderId="0" xfId="0" applyFont="1" applyAlignment="1">
      <alignment horizontal="right" vertical="top"/>
    </xf>
    <xf numFmtId="0" fontId="10" fillId="0" borderId="1" xfId="0" applyFont="1" applyBorder="1"/>
    <xf numFmtId="0" fontId="5" fillId="0" borderId="1" xfId="0" applyFont="1" applyBorder="1" applyAlignment="1">
      <alignment horizontal="center"/>
    </xf>
    <xf numFmtId="44" fontId="4" fillId="0" borderId="0" xfId="2" applyFont="1" applyFill="1" applyAlignment="1">
      <alignment horizontal="center"/>
    </xf>
    <xf numFmtId="44" fontId="5" fillId="0" borderId="0" xfId="2" applyFont="1" applyFill="1" applyAlignment="1">
      <alignment horizontal="center"/>
    </xf>
    <xf numFmtId="43" fontId="5" fillId="0" borderId="0" xfId="1" applyFont="1" applyFill="1" applyAlignment="1">
      <alignment horizontal="center"/>
    </xf>
    <xf numFmtId="44" fontId="4" fillId="0" borderId="2" xfId="2" applyFont="1" applyFill="1" applyBorder="1" applyAlignment="1">
      <alignment horizontal="center"/>
    </xf>
    <xf numFmtId="43" fontId="5" fillId="0" borderId="0" xfId="1" applyFont="1" applyFill="1" applyBorder="1" applyAlignment="1">
      <alignment horizontal="center"/>
    </xf>
    <xf numFmtId="0" fontId="9" fillId="0" borderId="0" xfId="0" applyFont="1" applyAlignment="1">
      <alignment wrapText="1"/>
    </xf>
    <xf numFmtId="0" fontId="5" fillId="0" borderId="1" xfId="0" applyFont="1" applyBorder="1"/>
    <xf numFmtId="0" fontId="9" fillId="0" borderId="0" xfId="0" applyFont="1"/>
    <xf numFmtId="2" fontId="5" fillId="0" borderId="0" xfId="0" applyNumberFormat="1" applyFont="1" applyAlignment="1">
      <alignment horizontal="center"/>
    </xf>
    <xf numFmtId="44" fontId="4" fillId="0" borderId="6" xfId="2" applyFont="1" applyFill="1" applyBorder="1" applyAlignment="1">
      <alignment horizontal="center"/>
    </xf>
    <xf numFmtId="44" fontId="4" fillId="0" borderId="3" xfId="2" applyFont="1" applyFill="1" applyBorder="1" applyAlignment="1">
      <alignment horizontal="center"/>
    </xf>
    <xf numFmtId="0" fontId="5" fillId="0" borderId="0" xfId="5" applyFont="1" applyAlignment="1"/>
    <xf numFmtId="43" fontId="4" fillId="0" borderId="0" xfId="1" applyFont="1"/>
    <xf numFmtId="44" fontId="4" fillId="0" borderId="0" xfId="2" applyFont="1" applyBorder="1" applyAlignment="1">
      <alignment horizontal="center"/>
    </xf>
    <xf numFmtId="44" fontId="4" fillId="0" borderId="0" xfId="2" applyFont="1" applyFill="1" applyBorder="1" applyAlignment="1">
      <alignment horizontal="center"/>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0" fillId="3" borderId="0" xfId="0" applyFill="1"/>
    <xf numFmtId="0" fontId="11" fillId="4" borderId="0" xfId="0" applyFont="1" applyFill="1"/>
    <xf numFmtId="0" fontId="11" fillId="4" borderId="0" xfId="0" applyFont="1" applyFill="1" applyAlignment="1">
      <alignment horizontal="center" vertical="center" wrapText="1"/>
    </xf>
    <xf numFmtId="0" fontId="11" fillId="4" borderId="0" xfId="0" applyFont="1" applyFill="1" applyAlignment="1">
      <alignment horizontal="left" vertical="top"/>
    </xf>
    <xf numFmtId="0" fontId="8" fillId="4" borderId="7" xfId="0" applyFont="1" applyFill="1" applyBorder="1" applyAlignment="1">
      <alignment horizontal="left" vertical="center" wrapText="1"/>
    </xf>
    <xf numFmtId="0" fontId="8" fillId="4" borderId="0" xfId="0" applyFont="1" applyFill="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left" vertical="center" wrapText="1"/>
    </xf>
    <xf numFmtId="0" fontId="11" fillId="4" borderId="0" xfId="0" applyFont="1" applyFill="1" applyAlignment="1">
      <alignment horizontal="left" vertical="top" wrapText="1"/>
    </xf>
    <xf numFmtId="165" fontId="8" fillId="4" borderId="0" xfId="0" applyNumberFormat="1" applyFont="1" applyFill="1" applyAlignment="1">
      <alignment horizontal="center"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11" fillId="4" borderId="10" xfId="0" applyFont="1" applyFill="1" applyBorder="1"/>
    <xf numFmtId="0" fontId="11" fillId="4" borderId="10" xfId="0" applyFont="1" applyFill="1" applyBorder="1" applyAlignment="1">
      <alignment horizontal="center" vertical="center" wrapText="1"/>
    </xf>
    <xf numFmtId="0" fontId="8" fillId="4" borderId="0" xfId="0" applyFont="1" applyFill="1" applyAlignment="1">
      <alignment horizontal="center" vertical="center" wrapText="1"/>
    </xf>
    <xf numFmtId="9" fontId="8" fillId="4" borderId="0" xfId="0" applyNumberFormat="1" applyFont="1" applyFill="1" applyAlignment="1">
      <alignment horizontal="center" vertical="center" wrapText="1"/>
    </xf>
    <xf numFmtId="0" fontId="2" fillId="3" borderId="0" xfId="0" applyFont="1" applyFill="1"/>
    <xf numFmtId="0" fontId="0" fillId="5" borderId="0" xfId="0" applyFill="1"/>
    <xf numFmtId="0" fontId="2" fillId="3" borderId="0" xfId="0" applyFont="1" applyFill="1" applyAlignment="1">
      <alignment horizontal="center"/>
    </xf>
    <xf numFmtId="0" fontId="6" fillId="0" borderId="0" xfId="0" applyFont="1"/>
    <xf numFmtId="0" fontId="13" fillId="0" borderId="0" xfId="0" applyFont="1"/>
    <xf numFmtId="0" fontId="0" fillId="6" borderId="0" xfId="0" applyFill="1"/>
    <xf numFmtId="0" fontId="0" fillId="7" borderId="0" xfId="0" applyFill="1"/>
    <xf numFmtId="168" fontId="8" fillId="9" borderId="0" xfId="0" applyNumberFormat="1" applyFont="1" applyFill="1" applyAlignment="1">
      <alignment horizontal="center"/>
    </xf>
    <xf numFmtId="0" fontId="2" fillId="3" borderId="10" xfId="0" applyFont="1" applyFill="1" applyBorder="1"/>
    <xf numFmtId="0" fontId="2" fillId="3" borderId="10" xfId="0" applyFont="1" applyFill="1" applyBorder="1" applyAlignment="1">
      <alignment wrapText="1"/>
    </xf>
    <xf numFmtId="0" fontId="0" fillId="3" borderId="0" xfId="0" applyFill="1" applyAlignment="1">
      <alignment vertical="top"/>
    </xf>
    <xf numFmtId="2" fontId="0" fillId="3" borderId="0" xfId="0" applyNumberFormat="1" applyFill="1" applyAlignment="1">
      <alignment horizontal="center"/>
    </xf>
    <xf numFmtId="2" fontId="2" fillId="3" borderId="0" xfId="0" applyNumberFormat="1" applyFont="1" applyFill="1" applyAlignment="1">
      <alignment horizontal="center"/>
    </xf>
    <xf numFmtId="0" fontId="8" fillId="4" borderId="12" xfId="0" applyFont="1" applyFill="1" applyBorder="1" applyAlignment="1">
      <alignment horizontal="left" vertical="center" wrapText="1"/>
    </xf>
    <xf numFmtId="0" fontId="17" fillId="5" borderId="0" xfId="0" applyFont="1" applyFill="1"/>
    <xf numFmtId="0" fontId="17" fillId="3" borderId="0" xfId="0" applyFont="1" applyFill="1" applyAlignment="1">
      <alignment horizontal="center"/>
    </xf>
    <xf numFmtId="0" fontId="3" fillId="3" borderId="0" xfId="0" applyFont="1" applyFill="1"/>
    <xf numFmtId="44" fontId="2" fillId="5" borderId="0" xfId="2" applyFont="1" applyFill="1"/>
    <xf numFmtId="0" fontId="2" fillId="5" borderId="0" xfId="0" applyFont="1" applyFill="1" applyAlignment="1">
      <alignment wrapText="1"/>
    </xf>
    <xf numFmtId="0" fontId="8" fillId="4" borderId="0" xfId="0" applyFont="1" applyFill="1" applyAlignment="1">
      <alignment horizontal="left" vertical="top" wrapText="1"/>
    </xf>
    <xf numFmtId="0" fontId="19" fillId="3" borderId="0" xfId="0" applyFont="1" applyFill="1"/>
    <xf numFmtId="43" fontId="4" fillId="0" borderId="0" xfId="0" applyNumberFormat="1" applyFont="1"/>
    <xf numFmtId="0" fontId="26" fillId="12" borderId="2" xfId="0" applyFont="1" applyFill="1" applyBorder="1"/>
    <xf numFmtId="0" fontId="5" fillId="12" borderId="2" xfId="0" applyFont="1" applyFill="1" applyBorder="1"/>
    <xf numFmtId="0" fontId="5" fillId="13" borderId="2" xfId="0" applyFont="1" applyFill="1" applyBorder="1"/>
    <xf numFmtId="0" fontId="4" fillId="13" borderId="2" xfId="0" applyFont="1" applyFill="1" applyBorder="1" applyAlignment="1">
      <alignment horizontal="right"/>
    </xf>
    <xf numFmtId="0" fontId="5" fillId="0" borderId="10" xfId="0" applyFont="1" applyBorder="1" applyAlignment="1">
      <alignment horizontal="center"/>
    </xf>
    <xf numFmtId="0" fontId="5" fillId="0" borderId="4" xfId="0" applyFont="1" applyBorder="1" applyAlignment="1">
      <alignment horizontal="center"/>
    </xf>
    <xf numFmtId="0" fontId="5" fillId="14" borderId="4" xfId="0" applyFont="1" applyFill="1" applyBorder="1" applyAlignment="1">
      <alignment horizontal="center"/>
    </xf>
    <xf numFmtId="0" fontId="4" fillId="14" borderId="10" xfId="0" applyFont="1" applyFill="1" applyBorder="1" applyAlignment="1">
      <alignment horizontal="center"/>
    </xf>
    <xf numFmtId="0" fontId="4" fillId="14" borderId="10" xfId="0" applyFont="1" applyFill="1" applyBorder="1"/>
    <xf numFmtId="0" fontId="4" fillId="15" borderId="4" xfId="0" applyFont="1" applyFill="1" applyBorder="1" applyAlignment="1">
      <alignment horizontal="center"/>
    </xf>
    <xf numFmtId="9" fontId="26" fillId="15" borderId="4" xfId="3" applyFont="1" applyFill="1" applyBorder="1" applyAlignment="1">
      <alignment horizontal="center"/>
    </xf>
    <xf numFmtId="0" fontId="5" fillId="15" borderId="4" xfId="0" applyFont="1" applyFill="1" applyBorder="1" applyAlignment="1">
      <alignment horizontal="center"/>
    </xf>
    <xf numFmtId="0" fontId="4" fillId="0" borderId="4" xfId="0" applyFont="1" applyBorder="1" applyAlignment="1">
      <alignment horizontal="left"/>
    </xf>
    <xf numFmtId="44" fontId="5" fillId="0" borderId="5" xfId="2" applyFont="1" applyFill="1" applyBorder="1" applyAlignment="1">
      <alignment horizontal="center"/>
    </xf>
    <xf numFmtId="0" fontId="5" fillId="0" borderId="10" xfId="4" applyFont="1" applyBorder="1" applyAlignment="1">
      <alignment vertical="top" wrapText="1"/>
    </xf>
    <xf numFmtId="0" fontId="4" fillId="0" borderId="10" xfId="0" applyFont="1" applyBorder="1"/>
    <xf numFmtId="0" fontId="26" fillId="12" borderId="2" xfId="5" applyFont="1" applyFill="1" applyBorder="1" applyAlignment="1"/>
    <xf numFmtId="0" fontId="5" fillId="12" borderId="0" xfId="5" applyFont="1" applyFill="1" applyAlignment="1"/>
    <xf numFmtId="0" fontId="5" fillId="12" borderId="0" xfId="0" applyFont="1" applyFill="1"/>
    <xf numFmtId="0" fontId="5" fillId="13" borderId="0" xfId="0" applyFont="1" applyFill="1"/>
    <xf numFmtId="0" fontId="4" fillId="13" borderId="0" xfId="0" applyFont="1" applyFill="1"/>
    <xf numFmtId="0" fontId="10" fillId="0" borderId="10" xfId="0" applyFont="1" applyBorder="1"/>
    <xf numFmtId="0" fontId="4" fillId="14" borderId="4" xfId="0" applyFont="1" applyFill="1" applyBorder="1" applyAlignment="1">
      <alignment horizontal="center"/>
    </xf>
    <xf numFmtId="0" fontId="5" fillId="0" borderId="3" xfId="0" applyFont="1" applyBorder="1"/>
    <xf numFmtId="0" fontId="4" fillId="0" borderId="3" xfId="0" applyFont="1" applyBorder="1" applyAlignment="1">
      <alignment horizontal="right"/>
    </xf>
    <xf numFmtId="0" fontId="5" fillId="14" borderId="10" xfId="0" applyFont="1" applyFill="1" applyBorder="1" applyAlignment="1">
      <alignment horizontal="center"/>
    </xf>
    <xf numFmtId="0" fontId="5" fillId="14" borderId="10" xfId="0" applyFont="1" applyFill="1" applyBorder="1"/>
    <xf numFmtId="2" fontId="4" fillId="0" borderId="0" xfId="0" applyNumberFormat="1" applyFont="1" applyAlignment="1">
      <alignment horizontal="center"/>
    </xf>
    <xf numFmtId="0" fontId="4" fillId="0" borderId="10" xfId="4" applyFont="1" applyBorder="1">
      <alignment vertical="top"/>
    </xf>
    <xf numFmtId="0" fontId="5" fillId="0" borderId="10" xfId="0" applyFont="1" applyBorder="1"/>
    <xf numFmtId="0" fontId="8" fillId="4" borderId="0" xfId="0" applyFont="1" applyFill="1"/>
    <xf numFmtId="10" fontId="4" fillId="0" borderId="0" xfId="3" applyNumberFormat="1" applyFont="1" applyFill="1" applyAlignment="1">
      <alignment horizontal="center"/>
    </xf>
    <xf numFmtId="2" fontId="4" fillId="0" borderId="0" xfId="1" applyNumberFormat="1" applyFont="1" applyFill="1" applyAlignment="1">
      <alignment horizontal="center"/>
    </xf>
    <xf numFmtId="0" fontId="8" fillId="2" borderId="12" xfId="0" applyFont="1" applyFill="1" applyBorder="1" applyAlignment="1">
      <alignment horizontal="center" vertical="center" wrapText="1"/>
    </xf>
    <xf numFmtId="10" fontId="4" fillId="0" borderId="0" xfId="3" applyNumberFormat="1" applyFont="1" applyAlignment="1">
      <alignment horizontal="center"/>
    </xf>
    <xf numFmtId="0" fontId="8" fillId="4" borderId="10" xfId="0" applyFont="1" applyFill="1" applyBorder="1" applyAlignment="1">
      <alignment horizontal="left" vertical="center" wrapText="1"/>
    </xf>
    <xf numFmtId="0" fontId="26" fillId="12" borderId="0" xfId="5" applyFont="1" applyFill="1" applyAlignment="1"/>
    <xf numFmtId="0" fontId="4" fillId="0" borderId="10" xfId="0" applyFont="1" applyBorder="1" applyAlignment="1">
      <alignment horizontal="center"/>
    </xf>
    <xf numFmtId="0" fontId="11" fillId="4" borderId="0" xfId="0" applyFont="1" applyFill="1" applyAlignment="1">
      <alignment vertical="top"/>
    </xf>
    <xf numFmtId="0" fontId="11" fillId="4" borderId="0" xfId="0" applyFont="1" applyFill="1" applyAlignment="1">
      <alignment vertical="center"/>
    </xf>
    <xf numFmtId="9" fontId="26" fillId="0" borderId="4" xfId="3" applyFont="1" applyFill="1" applyBorder="1" applyAlignment="1">
      <alignment horizontal="center"/>
    </xf>
    <xf numFmtId="0" fontId="18" fillId="3" borderId="0" xfId="0" applyFont="1" applyFill="1"/>
    <xf numFmtId="0" fontId="8" fillId="4" borderId="10" xfId="0" applyFont="1" applyFill="1" applyBorder="1" applyAlignment="1">
      <alignment vertical="center"/>
    </xf>
    <xf numFmtId="165" fontId="11" fillId="3" borderId="0" xfId="3" applyNumberFormat="1" applyFont="1" applyFill="1" applyAlignment="1">
      <alignment horizontal="center"/>
    </xf>
    <xf numFmtId="0" fontId="28" fillId="3" borderId="0" xfId="0" applyFont="1" applyFill="1" applyAlignment="1">
      <alignment horizontal="left"/>
    </xf>
    <xf numFmtId="0" fontId="11" fillId="3" borderId="0" xfId="0" applyFont="1" applyFill="1" applyAlignment="1">
      <alignment horizontal="left"/>
    </xf>
    <xf numFmtId="0" fontId="26" fillId="3" borderId="0" xfId="0" applyFont="1" applyFill="1" applyAlignment="1">
      <alignment horizontal="left"/>
    </xf>
    <xf numFmtId="0" fontId="11" fillId="3" borderId="0" xfId="0" applyFont="1" applyFill="1" applyAlignment="1">
      <alignment horizontal="center"/>
    </xf>
    <xf numFmtId="0" fontId="31" fillId="3" borderId="0" xfId="0" applyFont="1" applyFill="1" applyAlignment="1">
      <alignment horizontal="left"/>
    </xf>
    <xf numFmtId="0" fontId="12" fillId="3" borderId="0" xfId="0" applyFont="1" applyFill="1"/>
    <xf numFmtId="0" fontId="8" fillId="3" borderId="0" xfId="0" applyFont="1" applyFill="1" applyAlignment="1">
      <alignment horizontal="left"/>
    </xf>
    <xf numFmtId="170" fontId="0" fillId="3" borderId="0" xfId="1" applyNumberFormat="1" applyFont="1" applyFill="1" applyAlignment="1">
      <alignment vertical="center"/>
    </xf>
    <xf numFmtId="0" fontId="0" fillId="3" borderId="0" xfId="0" applyFill="1" applyAlignment="1">
      <alignment horizontal="center"/>
    </xf>
    <xf numFmtId="0" fontId="11" fillId="3" borderId="0" xfId="0" applyFont="1" applyFill="1"/>
    <xf numFmtId="0" fontId="29" fillId="3" borderId="0" xfId="0" applyFont="1" applyFill="1" applyAlignment="1">
      <alignment horizontal="center"/>
    </xf>
    <xf numFmtId="0" fontId="30" fillId="3" borderId="0" xfId="0" applyFont="1" applyFill="1" applyAlignment="1">
      <alignment horizontal="center"/>
    </xf>
    <xf numFmtId="0" fontId="14" fillId="3" borderId="0" xfId="0" applyFont="1" applyFill="1" applyAlignment="1">
      <alignment horizontal="center"/>
    </xf>
    <xf numFmtId="0" fontId="14" fillId="3" borderId="0" xfId="0" applyFont="1" applyFill="1"/>
    <xf numFmtId="0" fontId="14" fillId="3" borderId="0" xfId="0" quotePrefix="1" applyFont="1" applyFill="1" applyAlignment="1">
      <alignment horizontal="center"/>
    </xf>
    <xf numFmtId="170" fontId="0" fillId="3" borderId="0" xfId="0" applyNumberFormat="1" applyFill="1"/>
    <xf numFmtId="44" fontId="2" fillId="3" borderId="0" xfId="2" applyFont="1" applyFill="1"/>
    <xf numFmtId="0" fontId="8" fillId="3" borderId="0" xfId="0" applyFont="1" applyFill="1" applyAlignment="1">
      <alignment horizontal="center"/>
    </xf>
    <xf numFmtId="0" fontId="8" fillId="3" borderId="0" xfId="0" applyFont="1" applyFill="1"/>
    <xf numFmtId="44" fontId="8" fillId="3" borderId="0" xfId="2" applyFont="1" applyFill="1"/>
    <xf numFmtId="0" fontId="6" fillId="3" borderId="0" xfId="0" applyFont="1" applyFill="1"/>
    <xf numFmtId="0" fontId="9" fillId="3" borderId="0" xfId="0" applyFont="1" applyFill="1"/>
    <xf numFmtId="0" fontId="8" fillId="3" borderId="0" xfId="0" quotePrefix="1" applyFont="1" applyFill="1" applyAlignment="1">
      <alignment horizontal="left"/>
    </xf>
    <xf numFmtId="165" fontId="8" fillId="3" borderId="0" xfId="3" applyNumberFormat="1" applyFont="1" applyFill="1" applyBorder="1" applyAlignment="1">
      <alignment horizontal="center"/>
    </xf>
    <xf numFmtId="0" fontId="13" fillId="3" borderId="0" xfId="0" applyFont="1" applyFill="1"/>
    <xf numFmtId="0" fontId="14" fillId="3" borderId="0" xfId="0" quotePrefix="1" applyFont="1" applyFill="1" applyAlignment="1">
      <alignment horizontal="left" wrapText="1"/>
    </xf>
    <xf numFmtId="0" fontId="14" fillId="3" borderId="0" xfId="0" quotePrefix="1" applyFont="1" applyFill="1" applyAlignment="1">
      <alignment horizontal="left"/>
    </xf>
    <xf numFmtId="168" fontId="0" fillId="3" borderId="0" xfId="0" applyNumberFormat="1" applyFill="1"/>
    <xf numFmtId="168" fontId="9" fillId="3" borderId="0" xfId="0" applyNumberFormat="1" applyFont="1" applyFill="1" applyAlignment="1">
      <alignment horizontal="center"/>
    </xf>
    <xf numFmtId="168" fontId="13" fillId="3" borderId="0" xfId="0" applyNumberFormat="1" applyFont="1" applyFill="1"/>
    <xf numFmtId="168" fontId="8" fillId="3" borderId="0" xfId="0" applyNumberFormat="1" applyFont="1" applyFill="1" applyAlignment="1">
      <alignment horizontal="center"/>
    </xf>
    <xf numFmtId="8" fontId="8" fillId="3" borderId="0" xfId="0" applyNumberFormat="1" applyFont="1" applyFill="1" applyAlignment="1">
      <alignment horizontal="center"/>
    </xf>
    <xf numFmtId="8" fontId="8" fillId="3" borderId="0" xfId="0" applyNumberFormat="1" applyFont="1" applyFill="1"/>
    <xf numFmtId="169" fontId="8" fillId="3" borderId="0" xfId="0" applyNumberFormat="1" applyFont="1" applyFill="1"/>
    <xf numFmtId="169" fontId="0" fillId="3" borderId="0" xfId="0" applyNumberFormat="1" applyFill="1"/>
    <xf numFmtId="0" fontId="0" fillId="17" borderId="0" xfId="0" applyFill="1"/>
    <xf numFmtId="0" fontId="0" fillId="18" borderId="19" xfId="0" applyFill="1" applyBorder="1"/>
    <xf numFmtId="0" fontId="0" fillId="18" borderId="8" xfId="0" applyFill="1" applyBorder="1"/>
    <xf numFmtId="0" fontId="0" fillId="18" borderId="20" xfId="0" applyFill="1" applyBorder="1"/>
    <xf numFmtId="0" fontId="0" fillId="18" borderId="21" xfId="0" applyFill="1" applyBorder="1"/>
    <xf numFmtId="0" fontId="0" fillId="18" borderId="0" xfId="0" applyFill="1"/>
    <xf numFmtId="0" fontId="0" fillId="18" borderId="22" xfId="0" applyFill="1" applyBorder="1"/>
    <xf numFmtId="0" fontId="35" fillId="0" borderId="0" xfId="0" applyFont="1"/>
    <xf numFmtId="0" fontId="18" fillId="0" borderId="0" xfId="0" applyFont="1"/>
    <xf numFmtId="0" fontId="0" fillId="0" borderId="21" xfId="0" applyBorder="1"/>
    <xf numFmtId="0" fontId="0" fillId="0" borderId="22" xfId="0" applyBorder="1"/>
    <xf numFmtId="0" fontId="27" fillId="0" borderId="0" xfId="0" applyFont="1"/>
    <xf numFmtId="0" fontId="6" fillId="0" borderId="21" xfId="0" applyFont="1" applyBorder="1"/>
    <xf numFmtId="0" fontId="0" fillId="0" borderId="0" xfId="0" quotePrefix="1"/>
    <xf numFmtId="0" fontId="36" fillId="0" borderId="0" xfId="0" applyFont="1"/>
    <xf numFmtId="0" fontId="0" fillId="0" borderId="23" xfId="0" applyBorder="1"/>
    <xf numFmtId="0" fontId="36" fillId="0" borderId="7" xfId="0" applyFont="1" applyBorder="1"/>
    <xf numFmtId="0" fontId="0" fillId="0" borderId="7" xfId="0" applyBorder="1"/>
    <xf numFmtId="0" fontId="0" fillId="0" borderId="24" xfId="0" applyBorder="1"/>
    <xf numFmtId="9" fontId="0" fillId="0" borderId="0" xfId="0" applyNumberFormat="1"/>
    <xf numFmtId="9" fontId="13" fillId="0" borderId="0" xfId="0" applyNumberFormat="1" applyFont="1"/>
    <xf numFmtId="0" fontId="1" fillId="18" borderId="25" xfId="8" applyFill="1" applyBorder="1" applyAlignment="1">
      <alignment horizontal="center" wrapText="1"/>
    </xf>
    <xf numFmtId="0" fontId="1" fillId="18" borderId="26" xfId="8" applyFill="1" applyBorder="1" applyAlignment="1">
      <alignment horizontal="center" wrapText="1"/>
    </xf>
    <xf numFmtId="0" fontId="1" fillId="18" borderId="27" xfId="8" applyFill="1" applyBorder="1" applyAlignment="1">
      <alignment horizontal="center" wrapText="1"/>
    </xf>
    <xf numFmtId="0" fontId="1" fillId="18" borderId="28" xfId="8" applyFill="1" applyBorder="1" applyAlignment="1">
      <alignment horizontal="center" wrapText="1"/>
    </xf>
    <xf numFmtId="0" fontId="1" fillId="18" borderId="29" xfId="8" applyFill="1" applyBorder="1" applyAlignment="1">
      <alignment horizontal="center" wrapText="1"/>
    </xf>
    <xf numFmtId="0" fontId="1" fillId="18" borderId="30" xfId="8" applyFill="1" applyBorder="1" applyAlignment="1">
      <alignment horizontal="center" wrapText="1"/>
    </xf>
    <xf numFmtId="0" fontId="1" fillId="0" borderId="31" xfId="8" applyBorder="1" applyAlignment="1">
      <alignment horizontal="center" wrapText="1"/>
    </xf>
    <xf numFmtId="0" fontId="0" fillId="8" borderId="32" xfId="0" applyFill="1" applyBorder="1" applyAlignment="1">
      <alignment wrapText="1"/>
    </xf>
    <xf numFmtId="0" fontId="0" fillId="8" borderId="33" xfId="0" applyFill="1" applyBorder="1" applyAlignment="1">
      <alignment wrapText="1"/>
    </xf>
    <xf numFmtId="0" fontId="0" fillId="8" borderId="33" xfId="0" applyFill="1" applyBorder="1" applyAlignment="1">
      <alignment horizontal="center" wrapText="1"/>
    </xf>
    <xf numFmtId="0" fontId="13" fillId="8" borderId="33" xfId="0" applyFont="1" applyFill="1" applyBorder="1" applyAlignment="1">
      <alignment horizontal="center" wrapText="1"/>
    </xf>
    <xf numFmtId="0" fontId="0" fillId="8" borderId="34" xfId="0" applyFill="1" applyBorder="1" applyAlignment="1">
      <alignment wrapText="1"/>
    </xf>
    <xf numFmtId="0" fontId="13" fillId="0" borderId="0" xfId="0" applyFont="1" applyAlignment="1">
      <alignment horizontal="right"/>
    </xf>
    <xf numFmtId="0" fontId="36" fillId="0" borderId="13" xfId="8" applyFont="1" applyBorder="1" applyAlignment="1">
      <alignment horizontal="center"/>
    </xf>
    <xf numFmtId="0" fontId="36" fillId="0" borderId="35" xfId="8" applyFont="1" applyBorder="1" applyAlignment="1">
      <alignment horizontal="center"/>
    </xf>
    <xf numFmtId="0" fontId="36" fillId="0" borderId="36" xfId="8" applyFont="1" applyBorder="1" applyAlignment="1">
      <alignment horizontal="center" vertical="center"/>
    </xf>
    <xf numFmtId="0" fontId="36" fillId="0" borderId="15" xfId="8" applyFont="1" applyBorder="1" applyAlignment="1">
      <alignment horizontal="center" vertical="center"/>
    </xf>
    <xf numFmtId="0" fontId="36" fillId="0" borderId="37" xfId="8" applyFont="1" applyBorder="1" applyAlignment="1">
      <alignment horizontal="center" vertical="center"/>
    </xf>
    <xf numFmtId="0" fontId="36" fillId="0" borderId="38" xfId="8" applyFont="1" applyBorder="1" applyAlignment="1">
      <alignment horizontal="center" vertical="center"/>
    </xf>
    <xf numFmtId="8" fontId="36" fillId="0" borderId="10" xfId="8" applyNumberFormat="1" applyFont="1" applyBorder="1" applyAlignment="1">
      <alignment horizontal="center" vertical="center"/>
    </xf>
    <xf numFmtId="169" fontId="8" fillId="0" borderId="11" xfId="0" applyNumberFormat="1" applyFont="1" applyBorder="1"/>
    <xf numFmtId="169" fontId="8" fillId="0" borderId="17" xfId="0" applyNumberFormat="1" applyFont="1" applyBorder="1"/>
    <xf numFmtId="169" fontId="0" fillId="0" borderId="23" xfId="0" applyNumberFormat="1" applyBorder="1"/>
    <xf numFmtId="169" fontId="0" fillId="0" borderId="39" xfId="0" applyNumberFormat="1" applyBorder="1"/>
    <xf numFmtId="169" fontId="0" fillId="0" borderId="40" xfId="0" applyNumberFormat="1" applyBorder="1"/>
    <xf numFmtId="0" fontId="36" fillId="19" borderId="13" xfId="8" applyFont="1" applyFill="1" applyBorder="1" applyAlignment="1">
      <alignment horizontal="center"/>
    </xf>
    <xf numFmtId="0" fontId="36" fillId="19" borderId="35" xfId="8" applyFont="1" applyFill="1" applyBorder="1" applyAlignment="1">
      <alignment horizontal="center"/>
    </xf>
    <xf numFmtId="0" fontId="36" fillId="19" borderId="36" xfId="8" applyFont="1" applyFill="1" applyBorder="1" applyAlignment="1">
      <alignment horizontal="center" vertical="center"/>
    </xf>
    <xf numFmtId="0" fontId="36" fillId="19" borderId="15" xfId="8" applyFont="1" applyFill="1" applyBorder="1" applyAlignment="1">
      <alignment horizontal="center" vertical="center"/>
    </xf>
    <xf numFmtId="0" fontId="36" fillId="19" borderId="37" xfId="8" applyFont="1" applyFill="1" applyBorder="1" applyAlignment="1">
      <alignment horizontal="center" vertical="center"/>
    </xf>
    <xf numFmtId="0" fontId="36" fillId="19" borderId="38" xfId="8" applyFont="1" applyFill="1" applyBorder="1" applyAlignment="1">
      <alignment horizontal="center" vertical="center"/>
    </xf>
    <xf numFmtId="8" fontId="36" fillId="19" borderId="2" xfId="8" applyNumberFormat="1" applyFont="1" applyFill="1" applyBorder="1" applyAlignment="1">
      <alignment horizontal="center" vertical="center"/>
    </xf>
    <xf numFmtId="169" fontId="8" fillId="19" borderId="11" xfId="0" applyNumberFormat="1" applyFont="1" applyFill="1" applyBorder="1"/>
    <xf numFmtId="169" fontId="8" fillId="19" borderId="17" xfId="0" applyNumberFormat="1" applyFont="1" applyFill="1" applyBorder="1"/>
    <xf numFmtId="169" fontId="0" fillId="19" borderId="17" xfId="0" applyNumberFormat="1" applyFill="1" applyBorder="1"/>
    <xf numFmtId="169" fontId="0" fillId="19" borderId="23" xfId="0" applyNumberFormat="1" applyFill="1" applyBorder="1"/>
    <xf numFmtId="169" fontId="0" fillId="19" borderId="11" xfId="0" applyNumberFormat="1" applyFill="1" applyBorder="1"/>
    <xf numFmtId="169" fontId="0" fillId="19" borderId="41" xfId="0" applyNumberFormat="1" applyFill="1" applyBorder="1"/>
    <xf numFmtId="8" fontId="36" fillId="0" borderId="2" xfId="8" applyNumberFormat="1" applyFont="1" applyBorder="1" applyAlignment="1">
      <alignment horizontal="center" vertical="center"/>
    </xf>
    <xf numFmtId="169" fontId="0" fillId="0" borderId="17" xfId="0" applyNumberFormat="1" applyBorder="1"/>
    <xf numFmtId="169" fontId="0" fillId="0" borderId="11" xfId="0" applyNumberFormat="1" applyBorder="1"/>
    <xf numFmtId="169" fontId="0" fillId="0" borderId="41" xfId="0" applyNumberFormat="1" applyBorder="1"/>
    <xf numFmtId="169" fontId="8" fillId="19" borderId="41" xfId="0" applyNumberFormat="1" applyFont="1" applyFill="1" applyBorder="1"/>
    <xf numFmtId="169" fontId="8" fillId="0" borderId="41" xfId="0" applyNumberFormat="1" applyFont="1" applyBorder="1"/>
    <xf numFmtId="0" fontId="36" fillId="10" borderId="13" xfId="8" applyFont="1" applyFill="1" applyBorder="1" applyAlignment="1">
      <alignment horizontal="center"/>
    </xf>
    <xf numFmtId="0" fontId="18" fillId="19" borderId="13" xfId="8" applyFont="1" applyFill="1" applyBorder="1" applyAlignment="1">
      <alignment horizontal="center"/>
    </xf>
    <xf numFmtId="0" fontId="8" fillId="19" borderId="11" xfId="0" applyFont="1" applyFill="1" applyBorder="1" applyAlignment="1">
      <alignment horizontal="center"/>
    </xf>
    <xf numFmtId="0" fontId="8" fillId="19" borderId="42" xfId="0" applyFont="1" applyFill="1" applyBorder="1" applyAlignment="1">
      <alignment horizontal="center" vertical="center"/>
    </xf>
    <xf numFmtId="0" fontId="8" fillId="19" borderId="11" xfId="0" applyFont="1" applyFill="1" applyBorder="1" applyAlignment="1">
      <alignment horizontal="center" vertical="center"/>
    </xf>
    <xf numFmtId="0" fontId="8" fillId="19" borderId="17" xfId="0" applyFont="1" applyFill="1" applyBorder="1" applyAlignment="1">
      <alignment horizontal="center" vertical="center"/>
    </xf>
    <xf numFmtId="0" fontId="8" fillId="19" borderId="41" xfId="0" applyFont="1" applyFill="1" applyBorder="1" applyAlignment="1">
      <alignment horizontal="center" vertical="center"/>
    </xf>
    <xf numFmtId="0" fontId="8" fillId="19" borderId="9" xfId="0" applyFont="1" applyFill="1" applyBorder="1" applyAlignment="1">
      <alignment horizontal="center" vertical="center"/>
    </xf>
    <xf numFmtId="169" fontId="8" fillId="19" borderId="11" xfId="0" applyNumberFormat="1" applyFont="1" applyFill="1" applyBorder="1" applyAlignment="1">
      <alignment horizontal="center"/>
    </xf>
    <xf numFmtId="7" fontId="8" fillId="19" borderId="11" xfId="0" applyNumberFormat="1" applyFont="1" applyFill="1" applyBorder="1"/>
    <xf numFmtId="0" fontId="18" fillId="0" borderId="13" xfId="0" applyFont="1" applyBorder="1" applyAlignment="1">
      <alignment horizontal="center"/>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41" xfId="0" applyFont="1" applyBorder="1" applyAlignment="1">
      <alignment horizontal="center" vertical="center"/>
    </xf>
    <xf numFmtId="0" fontId="8" fillId="0" borderId="9" xfId="0" applyFont="1" applyBorder="1" applyAlignment="1">
      <alignment horizontal="center" vertical="center"/>
    </xf>
    <xf numFmtId="0" fontId="37" fillId="20" borderId="13" xfId="0" applyFont="1" applyFill="1" applyBorder="1" applyAlignment="1">
      <alignment horizontal="center"/>
    </xf>
    <xf numFmtId="0" fontId="8" fillId="19" borderId="11" xfId="0" applyFont="1" applyFill="1" applyBorder="1"/>
    <xf numFmtId="0" fontId="8" fillId="0" borderId="11" xfId="0" applyFont="1" applyBorder="1" applyAlignment="1">
      <alignment horizontal="center"/>
    </xf>
    <xf numFmtId="0" fontId="36" fillId="0" borderId="0" xfId="8" applyFont="1" applyAlignment="1">
      <alignment horizontal="center" vertical="center"/>
    </xf>
    <xf numFmtId="169" fontId="8" fillId="0" borderId="11" xfId="0" applyNumberFormat="1" applyFont="1" applyBorder="1" applyAlignment="1">
      <alignment horizontal="center"/>
    </xf>
    <xf numFmtId="0" fontId="8" fillId="0" borderId="11" xfId="0" applyFont="1" applyBorder="1"/>
    <xf numFmtId="0" fontId="37" fillId="20" borderId="14" xfId="0" applyFont="1" applyFill="1" applyBorder="1" applyAlignment="1">
      <alignment horizontal="center"/>
    </xf>
    <xf numFmtId="0" fontId="8" fillId="19" borderId="43" xfId="0" applyFont="1" applyFill="1" applyBorder="1" applyAlignment="1">
      <alignment horizontal="center"/>
    </xf>
    <xf numFmtId="0" fontId="8" fillId="19" borderId="44" xfId="0" applyFont="1" applyFill="1" applyBorder="1" applyAlignment="1">
      <alignment horizontal="center" vertical="center"/>
    </xf>
    <xf numFmtId="0" fontId="8" fillId="19" borderId="43" xfId="0" applyFont="1" applyFill="1" applyBorder="1" applyAlignment="1">
      <alignment horizontal="center" vertical="center"/>
    </xf>
    <xf numFmtId="0" fontId="8" fillId="19" borderId="18" xfId="0" applyFont="1" applyFill="1" applyBorder="1" applyAlignment="1">
      <alignment horizontal="center" vertical="center"/>
    </xf>
    <xf numFmtId="0" fontId="8" fillId="19" borderId="45" xfId="0" applyFont="1" applyFill="1" applyBorder="1" applyAlignment="1">
      <alignment horizontal="center" vertical="center"/>
    </xf>
    <xf numFmtId="0" fontId="8" fillId="19" borderId="46" xfId="0" applyFont="1" applyFill="1" applyBorder="1" applyAlignment="1">
      <alignment horizontal="center" vertical="center"/>
    </xf>
    <xf numFmtId="169" fontId="8" fillId="19" borderId="43" xfId="0" applyNumberFormat="1" applyFont="1" applyFill="1" applyBorder="1" applyAlignment="1">
      <alignment horizontal="center"/>
    </xf>
    <xf numFmtId="0" fontId="8" fillId="19" borderId="43" xfId="0" applyFont="1" applyFill="1" applyBorder="1"/>
    <xf numFmtId="169" fontId="8" fillId="19" borderId="18" xfId="0" applyNumberFormat="1" applyFont="1" applyFill="1" applyBorder="1"/>
    <xf numFmtId="169" fontId="8" fillId="19" borderId="43" xfId="0" applyNumberFormat="1" applyFont="1" applyFill="1" applyBorder="1"/>
    <xf numFmtId="169" fontId="8" fillId="19" borderId="45" xfId="0" applyNumberFormat="1" applyFont="1" applyFill="1" applyBorder="1"/>
    <xf numFmtId="0" fontId="32" fillId="3" borderId="0" xfId="0" applyFont="1" applyFill="1"/>
    <xf numFmtId="0" fontId="33" fillId="3" borderId="0" xfId="0" applyFont="1" applyFill="1"/>
    <xf numFmtId="0" fontId="34" fillId="3" borderId="0" xfId="0" applyFont="1" applyFill="1"/>
    <xf numFmtId="0" fontId="0" fillId="21" borderId="31" xfId="0" applyFill="1" applyBorder="1" applyAlignment="1">
      <alignment wrapText="1"/>
    </xf>
    <xf numFmtId="2" fontId="0" fillId="5" borderId="0" xfId="0" applyNumberFormat="1" applyFill="1" applyAlignment="1">
      <alignment horizontal="center"/>
    </xf>
    <xf numFmtId="10" fontId="4" fillId="16" borderId="0" xfId="3" applyNumberFormat="1" applyFont="1" applyFill="1" applyAlignment="1">
      <alignment horizontal="center" vertical="center"/>
    </xf>
    <xf numFmtId="0" fontId="4" fillId="3" borderId="0" xfId="0" applyFont="1" applyFill="1" applyAlignment="1">
      <alignment horizontal="right"/>
    </xf>
    <xf numFmtId="165" fontId="8" fillId="3" borderId="11" xfId="3" applyNumberFormat="1" applyFont="1" applyFill="1" applyBorder="1" applyAlignment="1">
      <alignment horizontal="center"/>
    </xf>
    <xf numFmtId="169" fontId="9" fillId="3" borderId="0" xfId="0" applyNumberFormat="1" applyFont="1" applyFill="1"/>
    <xf numFmtId="168" fontId="15" fillId="3" borderId="0" xfId="0" quotePrefix="1" applyNumberFormat="1" applyFont="1" applyFill="1" applyAlignment="1">
      <alignment horizontal="center"/>
    </xf>
    <xf numFmtId="9" fontId="4" fillId="3" borderId="0" xfId="3" quotePrefix="1" applyFont="1" applyFill="1" applyAlignment="1">
      <alignment horizontal="left"/>
    </xf>
    <xf numFmtId="0" fontId="13" fillId="0" borderId="0" xfId="0" applyFont="1" applyAlignment="1">
      <alignment wrapText="1"/>
    </xf>
    <xf numFmtId="0" fontId="13" fillId="0" borderId="0" xfId="0" applyFont="1" applyAlignment="1">
      <alignment horizontal="left"/>
    </xf>
    <xf numFmtId="165" fontId="4" fillId="0" borderId="0" xfId="3" applyNumberFormat="1" applyFont="1" applyFill="1" applyAlignment="1">
      <alignment horizontal="center"/>
    </xf>
    <xf numFmtId="43" fontId="5" fillId="0" borderId="0" xfId="1" applyFont="1" applyFill="1"/>
    <xf numFmtId="5" fontId="4" fillId="0" borderId="0" xfId="2" applyNumberFormat="1" applyFont="1" applyFill="1" applyAlignment="1">
      <alignment horizontal="center"/>
    </xf>
    <xf numFmtId="0" fontId="8" fillId="4" borderId="0" xfId="0" applyFont="1" applyFill="1" applyAlignment="1">
      <alignment vertical="center"/>
    </xf>
    <xf numFmtId="0" fontId="9" fillId="4" borderId="0" xfId="0" applyFont="1" applyFill="1" applyAlignment="1">
      <alignment horizontal="left" vertical="center"/>
    </xf>
    <xf numFmtId="0" fontId="9" fillId="4" borderId="7" xfId="0" applyFont="1" applyFill="1" applyBorder="1" applyAlignment="1">
      <alignment horizontal="left" vertical="center" wrapText="1"/>
    </xf>
    <xf numFmtId="0" fontId="11" fillId="4" borderId="0" xfId="0" applyFont="1" applyFill="1" applyAlignment="1">
      <alignment horizontal="left" vertical="center" wrapText="1"/>
    </xf>
    <xf numFmtId="0" fontId="0" fillId="3" borderId="0" xfId="0" applyFill="1" applyAlignment="1">
      <alignment wrapText="1"/>
    </xf>
    <xf numFmtId="10" fontId="4" fillId="3" borderId="0" xfId="3" applyNumberFormat="1" applyFont="1" applyFill="1" applyAlignment="1">
      <alignment vertical="center"/>
    </xf>
    <xf numFmtId="0" fontId="45" fillId="22" borderId="15" xfId="0" applyFont="1" applyFill="1" applyBorder="1" applyAlignment="1">
      <alignment vertical="center"/>
    </xf>
    <xf numFmtId="0" fontId="45" fillId="22" borderId="15" xfId="0" applyFont="1" applyFill="1" applyBorder="1" applyAlignment="1">
      <alignment horizontal="center" vertical="center" wrapText="1"/>
    </xf>
    <xf numFmtId="0" fontId="44" fillId="0" borderId="15" xfId="0" applyFont="1" applyBorder="1" applyAlignment="1">
      <alignment horizontal="center" vertical="center"/>
    </xf>
    <xf numFmtId="0" fontId="0" fillId="11" borderId="0" xfId="0" applyFill="1"/>
    <xf numFmtId="168" fontId="0" fillId="11" borderId="0" xfId="0" applyNumberFormat="1" applyFill="1"/>
    <xf numFmtId="0" fontId="47" fillId="3" borderId="0" xfId="0" applyFont="1" applyFill="1" applyAlignment="1">
      <alignment horizontal="left"/>
    </xf>
    <xf numFmtId="0" fontId="48" fillId="3" borderId="0" xfId="0" applyFont="1" applyFill="1" applyAlignment="1">
      <alignment vertical="center" wrapText="1"/>
    </xf>
    <xf numFmtId="0" fontId="48" fillId="3" borderId="0" xfId="0" applyFont="1" applyFill="1"/>
    <xf numFmtId="0" fontId="51" fillId="3" borderId="0" xfId="0" applyFont="1" applyFill="1"/>
    <xf numFmtId="0" fontId="20" fillId="0" borderId="0" xfId="0" applyFont="1"/>
    <xf numFmtId="0" fontId="19" fillId="0" borderId="0" xfId="0" applyFont="1"/>
    <xf numFmtId="0" fontId="49" fillId="0" borderId="0" xfId="0" applyFont="1"/>
    <xf numFmtId="0" fontId="42" fillId="0" borderId="0" xfId="9" applyFill="1"/>
    <xf numFmtId="0" fontId="52" fillId="0" borderId="0" xfId="0" applyFont="1"/>
    <xf numFmtId="0" fontId="50" fillId="0" borderId="0" xfId="0" applyFont="1"/>
    <xf numFmtId="0" fontId="53" fillId="0" borderId="0" xfId="0" applyFont="1"/>
    <xf numFmtId="0" fontId="25" fillId="0" borderId="48" xfId="0" applyFont="1" applyBorder="1"/>
    <xf numFmtId="0" fontId="0" fillId="0" borderId="49" xfId="0" applyBorder="1"/>
    <xf numFmtId="0" fontId="0" fillId="0" borderId="50" xfId="0" applyBorder="1"/>
    <xf numFmtId="0" fontId="0" fillId="0" borderId="51" xfId="0" applyBorder="1"/>
    <xf numFmtId="0" fontId="0" fillId="0" borderId="52" xfId="0" applyBorder="1"/>
    <xf numFmtId="0" fontId="54" fillId="0" borderId="51" xfId="0" applyFont="1" applyBorder="1" applyAlignment="1">
      <alignment wrapText="1"/>
    </xf>
    <xf numFmtId="0" fontId="55" fillId="0" borderId="0" xfId="0" applyFont="1"/>
    <xf numFmtId="0" fontId="56" fillId="0" borderId="51" xfId="0" applyFont="1" applyBorder="1" applyAlignment="1">
      <alignment wrapText="1"/>
    </xf>
    <xf numFmtId="0" fontId="56" fillId="0" borderId="52" xfId="0" applyFont="1" applyBorder="1"/>
    <xf numFmtId="0" fontId="55" fillId="0" borderId="51" xfId="0" applyFont="1" applyBorder="1"/>
    <xf numFmtId="0" fontId="55" fillId="0" borderId="52" xfId="0" applyFont="1" applyBorder="1"/>
    <xf numFmtId="0" fontId="57" fillId="3" borderId="51" xfId="0" applyFont="1" applyFill="1" applyBorder="1"/>
    <xf numFmtId="0" fontId="0" fillId="0" borderId="53" xfId="0" applyBorder="1"/>
    <xf numFmtId="0" fontId="0" fillId="0" borderId="1" xfId="0" applyBorder="1"/>
    <xf numFmtId="0" fontId="0" fillId="0" borderId="54" xfId="0" applyBorder="1"/>
    <xf numFmtId="0" fontId="55" fillId="24" borderId="51" xfId="0" applyFont="1" applyFill="1" applyBorder="1"/>
    <xf numFmtId="0" fontId="0" fillId="24" borderId="0" xfId="0" applyFill="1"/>
    <xf numFmtId="0" fontId="55" fillId="24" borderId="52" xfId="0" applyFont="1" applyFill="1" applyBorder="1"/>
    <xf numFmtId="0" fontId="6" fillId="3" borderId="0" xfId="0" applyFont="1" applyFill="1" applyAlignment="1">
      <alignment horizontal="center"/>
    </xf>
    <xf numFmtId="0" fontId="2" fillId="3" borderId="0" xfId="0" applyFont="1" applyFill="1" applyAlignment="1">
      <alignment wrapText="1"/>
    </xf>
    <xf numFmtId="0" fontId="18" fillId="5" borderId="0" xfId="0" applyFont="1" applyFill="1"/>
    <xf numFmtId="0" fontId="58" fillId="0" borderId="0" xfId="0" applyFont="1"/>
    <xf numFmtId="0" fontId="59" fillId="0" borderId="0" xfId="0" applyFont="1"/>
    <xf numFmtId="0" fontId="60" fillId="0" borderId="0" xfId="0" applyFont="1"/>
    <xf numFmtId="0" fontId="61" fillId="0" borderId="0" xfId="0" applyFont="1"/>
    <xf numFmtId="0" fontId="6" fillId="4" borderId="7" xfId="0" applyFont="1" applyFill="1" applyBorder="1" applyAlignment="1">
      <alignment horizontal="left" vertical="center" wrapText="1"/>
    </xf>
    <xf numFmtId="0" fontId="8" fillId="4" borderId="0" xfId="0" applyFont="1" applyFill="1" applyAlignment="1">
      <alignment vertical="top" wrapText="1"/>
    </xf>
    <xf numFmtId="0" fontId="66" fillId="0" borderId="0" xfId="0" applyFont="1"/>
    <xf numFmtId="0" fontId="67" fillId="0" borderId="0" xfId="0" applyFont="1"/>
    <xf numFmtId="0" fontId="68" fillId="0" borderId="0" xfId="0" applyFont="1"/>
    <xf numFmtId="0" fontId="69" fillId="0" borderId="0" xfId="0" applyFont="1"/>
    <xf numFmtId="0" fontId="67" fillId="0" borderId="0" xfId="0" applyFont="1" applyAlignment="1">
      <alignment wrapText="1"/>
    </xf>
    <xf numFmtId="0" fontId="0" fillId="3" borderId="0" xfId="0" applyFill="1" applyAlignment="1">
      <alignment vertical="top" wrapText="1"/>
    </xf>
    <xf numFmtId="0" fontId="70" fillId="4" borderId="0" xfId="0" applyFont="1" applyFill="1" applyAlignment="1">
      <alignment horizontal="center" vertical="center" wrapText="1"/>
    </xf>
    <xf numFmtId="0" fontId="71" fillId="4" borderId="0" xfId="0" applyFont="1" applyFill="1" applyAlignment="1">
      <alignment horizontal="center" vertical="center" wrapText="1"/>
    </xf>
    <xf numFmtId="0" fontId="3" fillId="3" borderId="0" xfId="0" applyFont="1" applyFill="1" applyAlignment="1">
      <alignment horizontal="center" vertical="center"/>
    </xf>
    <xf numFmtId="0" fontId="72" fillId="4" borderId="0" xfId="0" applyFont="1" applyFill="1" applyAlignment="1">
      <alignment horizontal="center" vertical="center" wrapText="1"/>
    </xf>
    <xf numFmtId="9" fontId="72" fillId="4" borderId="0" xfId="0" applyNumberFormat="1" applyFont="1" applyFill="1" applyAlignment="1">
      <alignment horizontal="center" vertical="center" wrapText="1"/>
    </xf>
    <xf numFmtId="165" fontId="72" fillId="4" borderId="0" xfId="0" applyNumberFormat="1" applyFont="1" applyFill="1" applyAlignment="1">
      <alignment horizontal="center" vertical="center" wrapText="1"/>
    </xf>
    <xf numFmtId="0" fontId="8" fillId="4" borderId="10" xfId="0" applyFont="1" applyFill="1" applyBorder="1" applyAlignment="1">
      <alignment vertical="center" wrapText="1"/>
    </xf>
    <xf numFmtId="0" fontId="47" fillId="4" borderId="0" xfId="0" applyFont="1" applyFill="1" applyAlignment="1">
      <alignment vertical="top"/>
    </xf>
    <xf numFmtId="0" fontId="47" fillId="4" borderId="0" xfId="0" applyFont="1" applyFill="1"/>
    <xf numFmtId="0" fontId="73" fillId="4" borderId="0" xfId="0" applyFont="1" applyFill="1"/>
    <xf numFmtId="0" fontId="74" fillId="3" borderId="0" xfId="0" applyFont="1" applyFill="1"/>
    <xf numFmtId="0" fontId="75" fillId="3" borderId="0" xfId="0" applyFont="1" applyFill="1"/>
    <xf numFmtId="0" fontId="9" fillId="4" borderId="0" xfId="0" applyFont="1" applyFill="1" applyAlignment="1">
      <alignment vertical="center"/>
    </xf>
    <xf numFmtId="0" fontId="9" fillId="4" borderId="0" xfId="0" applyFont="1" applyFill="1"/>
    <xf numFmtId="0" fontId="9" fillId="4" borderId="0" xfId="0" applyFont="1" applyFill="1" applyAlignment="1">
      <alignment wrapText="1"/>
    </xf>
    <xf numFmtId="0" fontId="8" fillId="0" borderId="0" xfId="0" applyFont="1"/>
    <xf numFmtId="0" fontId="5" fillId="3" borderId="0" xfId="0" applyFont="1" applyFill="1"/>
    <xf numFmtId="2" fontId="3" fillId="3" borderId="0" xfId="0" applyNumberFormat="1" applyFont="1" applyFill="1"/>
    <xf numFmtId="0" fontId="77" fillId="3" borderId="0" xfId="0" applyFont="1" applyFill="1"/>
    <xf numFmtId="0" fontId="6" fillId="4" borderId="10" xfId="0" applyFont="1" applyFill="1" applyBorder="1" applyAlignment="1">
      <alignment vertical="center"/>
    </xf>
    <xf numFmtId="0" fontId="9" fillId="4" borderId="0" xfId="0" applyFont="1" applyFill="1" applyAlignment="1">
      <alignment vertical="center" wrapText="1"/>
    </xf>
    <xf numFmtId="0" fontId="78" fillId="4" borderId="10" xfId="0" applyFont="1" applyFill="1" applyBorder="1" applyAlignment="1">
      <alignment vertical="center"/>
    </xf>
    <xf numFmtId="0" fontId="79" fillId="5" borderId="0" xfId="0" applyFont="1" applyFill="1"/>
    <xf numFmtId="171" fontId="2" fillId="3" borderId="0" xfId="0" applyNumberFormat="1" applyFont="1" applyFill="1" applyAlignment="1">
      <alignment horizontal="center"/>
    </xf>
    <xf numFmtId="0" fontId="80" fillId="0" borderId="0" xfId="0" applyFont="1"/>
    <xf numFmtId="0" fontId="81" fillId="0" borderId="0" xfId="0" applyFont="1"/>
    <xf numFmtId="0" fontId="82" fillId="0" borderId="0" xfId="0" applyFont="1"/>
    <xf numFmtId="0" fontId="83" fillId="0" borderId="0" xfId="0" applyFont="1"/>
    <xf numFmtId="0" fontId="84" fillId="0" borderId="0" xfId="0" applyFont="1"/>
    <xf numFmtId="0" fontId="85" fillId="0" borderId="0" xfId="0" applyFont="1"/>
    <xf numFmtId="0" fontId="86" fillId="0" borderId="0" xfId="0" applyFont="1"/>
    <xf numFmtId="0" fontId="87" fillId="0" borderId="0" xfId="0" applyFont="1"/>
    <xf numFmtId="0" fontId="88" fillId="0" borderId="0" xfId="0" applyFont="1"/>
    <xf numFmtId="0" fontId="89" fillId="0" borderId="0" xfId="0" applyFont="1"/>
    <xf numFmtId="0" fontId="78" fillId="4" borderId="7" xfId="0" applyFont="1" applyFill="1" applyBorder="1" applyAlignment="1">
      <alignment horizontal="left" vertical="center" wrapText="1"/>
    </xf>
    <xf numFmtId="0" fontId="6" fillId="4" borderId="10" xfId="0" applyFont="1" applyFill="1" applyBorder="1" applyAlignment="1">
      <alignment vertical="center" wrapText="1"/>
    </xf>
    <xf numFmtId="0" fontId="6" fillId="4" borderId="0" xfId="0" applyFont="1" applyFill="1" applyAlignment="1">
      <alignment vertical="center" wrapText="1"/>
    </xf>
    <xf numFmtId="0" fontId="43" fillId="3" borderId="0" xfId="0" applyFont="1" applyFill="1"/>
    <xf numFmtId="0" fontId="67" fillId="3" borderId="0" xfId="0" applyFont="1" applyFill="1"/>
    <xf numFmtId="2" fontId="67" fillId="3" borderId="0" xfId="0" applyNumberFormat="1" applyFont="1" applyFill="1" applyAlignment="1">
      <alignment horizontal="center"/>
    </xf>
    <xf numFmtId="0" fontId="90" fillId="4" borderId="10" xfId="0" applyFont="1" applyFill="1" applyBorder="1" applyAlignment="1">
      <alignment vertical="center"/>
    </xf>
    <xf numFmtId="0" fontId="90" fillId="4" borderId="0" xfId="0" applyFont="1" applyFill="1" applyAlignment="1">
      <alignment vertical="center"/>
    </xf>
    <xf numFmtId="0" fontId="90" fillId="4" borderId="10" xfId="0" applyFont="1" applyFill="1" applyBorder="1" applyAlignment="1">
      <alignment vertical="center" wrapText="1"/>
    </xf>
    <xf numFmtId="0" fontId="18" fillId="3" borderId="0" xfId="0" applyFont="1" applyFill="1" applyAlignment="1">
      <alignment vertical="top"/>
    </xf>
    <xf numFmtId="0" fontId="90" fillId="4" borderId="7" xfId="0" applyFont="1" applyFill="1" applyBorder="1" applyAlignment="1">
      <alignment horizontal="left" vertical="center" wrapText="1"/>
    </xf>
    <xf numFmtId="1" fontId="8" fillId="4" borderId="0" xfId="0" applyNumberFormat="1" applyFont="1" applyFill="1" applyAlignment="1">
      <alignment horizontal="center" vertical="center" wrapText="1"/>
    </xf>
    <xf numFmtId="0" fontId="8" fillId="3" borderId="0" xfId="0" applyFont="1" applyFill="1" applyAlignment="1">
      <alignment horizontal="center" vertical="center"/>
    </xf>
    <xf numFmtId="0" fontId="78" fillId="3" borderId="0" xfId="0" applyFont="1" applyFill="1"/>
    <xf numFmtId="170" fontId="65" fillId="3" borderId="0" xfId="1" applyNumberFormat="1" applyFont="1" applyFill="1" applyAlignment="1">
      <alignment horizontal="right" vertical="center"/>
    </xf>
    <xf numFmtId="0" fontId="13" fillId="4" borderId="0" xfId="0" applyFont="1" applyFill="1" applyAlignment="1">
      <alignment horizontal="left" vertical="top"/>
    </xf>
    <xf numFmtId="0" fontId="13" fillId="4" borderId="0" xfId="0" applyFont="1" applyFill="1"/>
    <xf numFmtId="0" fontId="6" fillId="4" borderId="0" xfId="0" applyFont="1" applyFill="1" applyAlignment="1">
      <alignment horizontal="center" vertical="center" wrapText="1"/>
    </xf>
    <xf numFmtId="0" fontId="13"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vertical="center"/>
    </xf>
    <xf numFmtId="0" fontId="93" fillId="4" borderId="10" xfId="0" applyFont="1" applyFill="1" applyBorder="1" applyAlignment="1">
      <alignment vertical="center"/>
    </xf>
    <xf numFmtId="0" fontId="94" fillId="3" borderId="0" xfId="0" applyFont="1" applyFill="1"/>
    <xf numFmtId="0" fontId="76" fillId="3" borderId="0" xfId="0" applyFont="1" applyFill="1"/>
    <xf numFmtId="0" fontId="95" fillId="4" borderId="10" xfId="0" applyFont="1" applyFill="1" applyBorder="1" applyAlignment="1">
      <alignment vertical="center"/>
    </xf>
    <xf numFmtId="0" fontId="96" fillId="3" borderId="0" xfId="0" applyFont="1" applyFill="1"/>
    <xf numFmtId="0" fontId="93" fillId="4" borderId="7" xfId="0" applyFont="1" applyFill="1" applyBorder="1" applyAlignment="1">
      <alignment horizontal="left" vertical="center" wrapText="1"/>
    </xf>
    <xf numFmtId="2" fontId="94" fillId="3" borderId="0" xfId="0" applyNumberFormat="1" applyFont="1" applyFill="1" applyAlignment="1">
      <alignment horizontal="center"/>
    </xf>
    <xf numFmtId="0" fontId="3" fillId="0" borderId="0" xfId="0" applyFont="1" applyAlignment="1">
      <alignment horizontal="center" vertical="center"/>
    </xf>
    <xf numFmtId="0" fontId="97" fillId="4" borderId="0" xfId="0" applyFont="1" applyFill="1" applyAlignment="1">
      <alignment horizontal="left" vertical="top"/>
    </xf>
    <xf numFmtId="0" fontId="91" fillId="3" borderId="0" xfId="0" applyFont="1" applyFill="1" applyAlignment="1">
      <alignment horizontal="center" vertical="center"/>
    </xf>
    <xf numFmtId="0" fontId="65" fillId="3" borderId="0" xfId="0" applyFont="1" applyFill="1" applyAlignment="1">
      <alignment horizontal="center"/>
    </xf>
    <xf numFmtId="0" fontId="91" fillId="3" borderId="0" xfId="0" applyFont="1" applyFill="1"/>
    <xf numFmtId="44" fontId="91" fillId="3" borderId="0" xfId="2" applyFont="1" applyFill="1"/>
    <xf numFmtId="168" fontId="91" fillId="25" borderId="0" xfId="0" applyNumberFormat="1" applyFont="1" applyFill="1" applyAlignment="1">
      <alignment horizontal="center"/>
    </xf>
    <xf numFmtId="0" fontId="6" fillId="3" borderId="7" xfId="0" applyFont="1" applyFill="1" applyBorder="1" applyAlignment="1">
      <alignment horizontal="left" vertical="center" wrapText="1"/>
    </xf>
    <xf numFmtId="0" fontId="78" fillId="4" borderId="10" xfId="0" applyFont="1" applyFill="1" applyBorder="1" applyAlignment="1">
      <alignment vertical="center" wrapText="1"/>
    </xf>
    <xf numFmtId="2" fontId="43" fillId="3" borderId="0" xfId="0" applyNumberFormat="1" applyFont="1" applyFill="1"/>
    <xf numFmtId="2" fontId="43" fillId="3" borderId="0" xfId="0" applyNumberFormat="1" applyFont="1" applyFill="1" applyAlignment="1">
      <alignment horizontal="center"/>
    </xf>
    <xf numFmtId="2" fontId="0" fillId="3" borderId="0" xfId="0" applyNumberFormat="1" applyFill="1"/>
    <xf numFmtId="2" fontId="67" fillId="3" borderId="0" xfId="0" applyNumberFormat="1" applyFont="1" applyFill="1"/>
    <xf numFmtId="0" fontId="26" fillId="12" borderId="2" xfId="0" applyFont="1" applyFill="1" applyBorder="1" applyAlignment="1">
      <alignment vertical="center"/>
    </xf>
    <xf numFmtId="2" fontId="43" fillId="5" borderId="0" xfId="0" applyNumberFormat="1" applyFont="1" applyFill="1" applyAlignment="1">
      <alignment horizontal="center"/>
    </xf>
    <xf numFmtId="0" fontId="17" fillId="23" borderId="0" xfId="0" applyFont="1" applyFill="1"/>
    <xf numFmtId="9" fontId="2" fillId="23" borderId="0" xfId="0" applyNumberFormat="1" applyFont="1" applyFill="1" applyAlignment="1">
      <alignment horizontal="center"/>
    </xf>
    <xf numFmtId="0" fontId="3" fillId="23" borderId="0" xfId="0" applyFont="1" applyFill="1"/>
    <xf numFmtId="0" fontId="2" fillId="23" borderId="0" xfId="0" applyFont="1" applyFill="1"/>
    <xf numFmtId="0" fontId="105" fillId="4" borderId="0" xfId="0" applyFont="1" applyFill="1" applyAlignment="1">
      <alignment vertical="center" wrapText="1"/>
    </xf>
    <xf numFmtId="2" fontId="106" fillId="3" borderId="0" xfId="0" applyNumberFormat="1" applyFont="1" applyFill="1"/>
    <xf numFmtId="0" fontId="15" fillId="0" borderId="1" xfId="17" applyFont="1" applyBorder="1"/>
    <xf numFmtId="0" fontId="15" fillId="0" borderId="1" xfId="17" applyFont="1" applyBorder="1" applyAlignment="1">
      <alignment horizontal="center"/>
    </xf>
    <xf numFmtId="0" fontId="6" fillId="0" borderId="0" xfId="17"/>
    <xf numFmtId="0" fontId="15" fillId="0" borderId="0" xfId="17" applyFont="1"/>
    <xf numFmtId="0" fontId="15" fillId="0" borderId="49" xfId="17" applyFont="1" applyBorder="1" applyAlignment="1">
      <alignment horizontal="left"/>
    </xf>
    <xf numFmtId="0" fontId="15" fillId="0" borderId="0" xfId="17" applyFont="1" applyAlignment="1">
      <alignment horizontal="right"/>
    </xf>
    <xf numFmtId="0" fontId="15" fillId="0" borderId="0" xfId="17" applyFont="1" applyAlignment="1">
      <alignment horizontal="left"/>
    </xf>
    <xf numFmtId="0" fontId="107" fillId="0" borderId="0" xfId="17" applyFont="1" applyAlignment="1">
      <alignment horizontal="center"/>
    </xf>
    <xf numFmtId="0" fontId="15" fillId="0" borderId="1" xfId="17" applyFont="1" applyBorder="1" applyAlignment="1">
      <alignment horizontal="left"/>
    </xf>
    <xf numFmtId="0" fontId="107" fillId="0" borderId="1" xfId="17" applyFont="1" applyBorder="1" applyAlignment="1">
      <alignment horizontal="right"/>
    </xf>
    <xf numFmtId="165" fontId="108" fillId="0" borderId="1" xfId="18" applyNumberFormat="1" applyFont="1" applyBorder="1" applyAlignment="1">
      <alignment horizontal="center"/>
    </xf>
    <xf numFmtId="0" fontId="15" fillId="0" borderId="0" xfId="17" quotePrefix="1" applyFont="1" applyAlignment="1">
      <alignment horizontal="center"/>
    </xf>
    <xf numFmtId="0" fontId="15" fillId="0" borderId="0" xfId="17" applyFont="1" applyAlignment="1">
      <alignment horizontal="center"/>
    </xf>
    <xf numFmtId="0" fontId="109" fillId="0" borderId="0" xfId="17" quotePrefix="1" applyFont="1" applyAlignment="1">
      <alignment horizontal="center"/>
    </xf>
    <xf numFmtId="175" fontId="15" fillId="0" borderId="0" xfId="19" quotePrefix="1" applyNumberFormat="1" applyFont="1" applyAlignment="1">
      <alignment horizontal="center"/>
    </xf>
    <xf numFmtId="0" fontId="15" fillId="0" borderId="10" xfId="17" quotePrefix="1" applyFont="1" applyBorder="1" applyAlignment="1">
      <alignment horizontal="center"/>
    </xf>
    <xf numFmtId="0" fontId="15" fillId="0" borderId="10" xfId="17" applyFont="1" applyBorder="1" applyAlignment="1">
      <alignment horizontal="center"/>
    </xf>
    <xf numFmtId="0" fontId="15" fillId="0" borderId="1" xfId="17" quotePrefix="1" applyFont="1" applyBorder="1" applyAlignment="1">
      <alignment horizontal="center"/>
    </xf>
    <xf numFmtId="0" fontId="111" fillId="0" borderId="0" xfId="20" quotePrefix="1" applyFont="1" applyAlignment="1">
      <alignment wrapText="1"/>
    </xf>
    <xf numFmtId="175" fontId="15" fillId="0" borderId="0" xfId="19" applyNumberFormat="1" applyFont="1"/>
    <xf numFmtId="175" fontId="15" fillId="0" borderId="0" xfId="19" applyNumberFormat="1" applyFont="1" applyBorder="1"/>
    <xf numFmtId="0" fontId="111" fillId="0" borderId="0" xfId="20" applyFont="1" applyAlignment="1">
      <alignment wrapText="1"/>
    </xf>
    <xf numFmtId="0" fontId="112" fillId="0" borderId="0" xfId="17" applyFont="1"/>
    <xf numFmtId="175" fontId="15" fillId="0" borderId="0" xfId="19" quotePrefix="1" applyNumberFormat="1" applyFont="1" applyAlignment="1">
      <alignment horizontal="right"/>
    </xf>
    <xf numFmtId="170" fontId="15" fillId="0" borderId="0" xfId="21" applyNumberFormat="1" applyFont="1" applyBorder="1"/>
    <xf numFmtId="170" fontId="15" fillId="0" borderId="0" xfId="21" applyNumberFormat="1" applyFont="1"/>
    <xf numFmtId="0" fontId="111" fillId="0" borderId="0" xfId="20" applyFont="1" applyAlignment="1">
      <alignment horizontal="right" wrapText="1"/>
    </xf>
    <xf numFmtId="170" fontId="15" fillId="0" borderId="0" xfId="21" applyNumberFormat="1" applyFont="1" applyFill="1"/>
    <xf numFmtId="9" fontId="15" fillId="0" borderId="0" xfId="18" applyFont="1" applyBorder="1"/>
    <xf numFmtId="176" fontId="15" fillId="0" borderId="0" xfId="21" applyNumberFormat="1" applyFont="1" applyFill="1" applyBorder="1"/>
    <xf numFmtId="44" fontId="15" fillId="0" borderId="0" xfId="19" applyFont="1" applyBorder="1"/>
    <xf numFmtId="10" fontId="15" fillId="0" borderId="0" xfId="18" applyNumberFormat="1" applyFont="1" applyBorder="1" applyAlignment="1">
      <alignment horizontal="center"/>
    </xf>
    <xf numFmtId="175" fontId="15" fillId="0" borderId="0" xfId="19" applyNumberFormat="1" applyFont="1" applyFill="1"/>
    <xf numFmtId="42" fontId="15" fillId="0" borderId="0" xfId="19" applyNumberFormat="1" applyFont="1" applyBorder="1"/>
    <xf numFmtId="175" fontId="15" fillId="0" borderId="0" xfId="19" quotePrefix="1" applyNumberFormat="1" applyFont="1" applyFill="1"/>
    <xf numFmtId="176" fontId="15" fillId="0" borderId="0" xfId="21" applyNumberFormat="1" applyFont="1" applyBorder="1"/>
    <xf numFmtId="44" fontId="15" fillId="0" borderId="0" xfId="19" applyFont="1"/>
    <xf numFmtId="10" fontId="15" fillId="0" borderId="0" xfId="17" applyNumberFormat="1" applyFont="1" applyAlignment="1">
      <alignment horizontal="center"/>
    </xf>
    <xf numFmtId="9" fontId="15" fillId="0" borderId="0" xfId="18" applyFont="1" applyBorder="1" applyAlignment="1">
      <alignment horizontal="center"/>
    </xf>
    <xf numFmtId="170" fontId="15" fillId="0" borderId="0" xfId="21" applyNumberFormat="1" applyFont="1" applyBorder="1" applyAlignment="1">
      <alignment horizontal="center"/>
    </xf>
    <xf numFmtId="175" fontId="15" fillId="0" borderId="0" xfId="19" applyNumberFormat="1" applyFont="1" applyFill="1" applyBorder="1"/>
    <xf numFmtId="10" fontId="15" fillId="0" borderId="0" xfId="21" applyNumberFormat="1" applyFont="1" applyBorder="1" applyAlignment="1">
      <alignment horizontal="center"/>
    </xf>
    <xf numFmtId="170" fontId="15" fillId="0" borderId="0" xfId="21" applyNumberFormat="1" applyFont="1" applyFill="1" applyAlignment="1">
      <alignment horizontal="right"/>
    </xf>
    <xf numFmtId="3" fontId="15" fillId="0" borderId="0" xfId="21" applyNumberFormat="1" applyFont="1" applyBorder="1"/>
    <xf numFmtId="3" fontId="15" fillId="0" borderId="0" xfId="21" applyNumberFormat="1" applyFont="1"/>
    <xf numFmtId="175" fontId="15" fillId="0" borderId="0" xfId="21" applyNumberFormat="1" applyFont="1" applyBorder="1"/>
    <xf numFmtId="43" fontId="15" fillId="0" borderId="0" xfId="21" applyFont="1" applyBorder="1"/>
    <xf numFmtId="175" fontId="15" fillId="0" borderId="0" xfId="21" applyNumberFormat="1" applyFont="1"/>
    <xf numFmtId="170" fontId="15" fillId="0" borderId="0" xfId="21" applyNumberFormat="1" applyFont="1" applyAlignment="1">
      <alignment horizontal="right"/>
    </xf>
    <xf numFmtId="170" fontId="15" fillId="0" borderId="0" xfId="21" applyNumberFormat="1" applyFont="1" applyBorder="1" applyAlignment="1">
      <alignment horizontal="right"/>
    </xf>
    <xf numFmtId="43" fontId="15" fillId="0" borderId="0" xfId="21" applyFont="1" applyBorder="1" applyAlignment="1">
      <alignment horizontal="right"/>
    </xf>
    <xf numFmtId="44" fontId="15" fillId="0" borderId="0" xfId="19" applyFont="1" applyBorder="1" applyAlignment="1">
      <alignment horizontal="right"/>
    </xf>
    <xf numFmtId="175" fontId="15" fillId="0" borderId="6" xfId="19" applyNumberFormat="1" applyFont="1" applyBorder="1"/>
    <xf numFmtId="0" fontId="111" fillId="0" borderId="0" xfId="20" quotePrefix="1" applyFont="1" applyAlignment="1">
      <alignment horizontal="right" wrapText="1"/>
    </xf>
    <xf numFmtId="0" fontId="6" fillId="0" borderId="1" xfId="17" applyBorder="1"/>
    <xf numFmtId="0" fontId="15" fillId="0" borderId="0" xfId="0" applyFont="1" applyAlignment="1">
      <alignment horizontal="right"/>
    </xf>
    <xf numFmtId="0" fontId="15" fillId="0" borderId="0" xfId="0" applyFont="1" applyAlignment="1">
      <alignment horizontal="left"/>
    </xf>
    <xf numFmtId="0" fontId="15" fillId="0" borderId="0" xfId="0" applyFont="1"/>
    <xf numFmtId="0" fontId="15" fillId="0" borderId="0" xfId="6" applyFont="1" applyAlignment="1">
      <alignment horizontal="right"/>
    </xf>
    <xf numFmtId="0" fontId="15" fillId="0" borderId="1" xfId="6" applyFont="1" applyBorder="1"/>
    <xf numFmtId="0" fontId="15" fillId="0" borderId="1" xfId="0" applyFont="1" applyBorder="1"/>
    <xf numFmtId="0" fontId="4" fillId="0" borderId="0" xfId="4" applyFont="1" applyAlignment="1">
      <alignment vertical="top" wrapText="1"/>
    </xf>
    <xf numFmtId="0" fontId="8" fillId="0" borderId="0" xfId="0" applyFont="1" applyAlignment="1">
      <alignment vertical="top" wrapText="1"/>
    </xf>
    <xf numFmtId="0" fontId="8" fillId="0" borderId="0" xfId="0" applyFont="1" applyAlignment="1">
      <alignment wrapText="1"/>
    </xf>
    <xf numFmtId="0" fontId="4" fillId="3" borderId="0" xfId="0" quotePrefix="1" applyFont="1" applyFill="1" applyAlignment="1">
      <alignment horizontal="left" wrapText="1"/>
    </xf>
    <xf numFmtId="0" fontId="4" fillId="3" borderId="0" xfId="0" quotePrefix="1" applyFont="1" applyFill="1" applyAlignment="1">
      <alignment horizontal="center" wrapText="1"/>
    </xf>
    <xf numFmtId="0" fontId="46" fillId="11" borderId="0" xfId="0" applyFont="1" applyFill="1" applyAlignment="1">
      <alignment horizontal="center"/>
    </xf>
    <xf numFmtId="0" fontId="45" fillId="22" borderId="15" xfId="0" applyFont="1" applyFill="1" applyBorder="1" applyAlignment="1">
      <alignment horizontal="center" vertical="center"/>
    </xf>
    <xf numFmtId="0" fontId="8" fillId="0" borderId="10" xfId="0" applyFont="1" applyBorder="1" applyAlignment="1">
      <alignment vertical="top" wrapText="1"/>
    </xf>
    <xf numFmtId="0" fontId="8" fillId="0" borderId="10" xfId="0" applyFont="1" applyBorder="1" applyAlignment="1">
      <alignment wrapText="1"/>
    </xf>
    <xf numFmtId="0" fontId="19" fillId="0" borderId="0" xfId="0" applyFont="1" applyFill="1"/>
    <xf numFmtId="0" fontId="39" fillId="0" borderId="0" xfId="0" applyFont="1" applyFill="1" applyAlignment="1">
      <alignment horizontal="right" vertical="center"/>
    </xf>
    <xf numFmtId="0" fontId="39" fillId="0" borderId="0" xfId="0" quotePrefix="1" applyFont="1" applyFill="1" applyAlignment="1">
      <alignment horizontal="center" vertical="center"/>
    </xf>
    <xf numFmtId="0" fontId="40" fillId="0" borderId="0" xfId="0" applyFont="1" applyFill="1" applyAlignment="1">
      <alignment horizontal="center" vertical="center" wrapText="1"/>
    </xf>
    <xf numFmtId="0" fontId="55" fillId="0" borderId="0" xfId="0" applyFont="1" applyFill="1" applyAlignment="1">
      <alignment wrapText="1"/>
    </xf>
    <xf numFmtId="0" fontId="19" fillId="0" borderId="0" xfId="6" applyFont="1" applyFill="1"/>
    <xf numFmtId="0" fontId="19" fillId="0" borderId="10" xfId="6" applyFont="1" applyFill="1" applyBorder="1" applyAlignment="1">
      <alignment horizontal="center"/>
    </xf>
    <xf numFmtId="0" fontId="19" fillId="0" borderId="0" xfId="6" applyFont="1" applyFill="1" applyAlignment="1">
      <alignment horizontal="center"/>
    </xf>
    <xf numFmtId="0" fontId="21" fillId="0" borderId="15" xfId="6" applyFont="1" applyFill="1" applyBorder="1" applyAlignment="1">
      <alignment horizontal="center" vertical="center" wrapText="1"/>
    </xf>
    <xf numFmtId="0" fontId="23" fillId="0" borderId="15" xfId="6" applyFont="1" applyFill="1" applyBorder="1" applyAlignment="1">
      <alignment vertical="center" wrapText="1"/>
    </xf>
    <xf numFmtId="0" fontId="22" fillId="0" borderId="15" xfId="6" applyFont="1" applyFill="1" applyBorder="1" applyAlignment="1">
      <alignment vertical="center" wrapText="1"/>
    </xf>
    <xf numFmtId="0" fontId="22" fillId="0" borderId="15" xfId="6" applyFont="1" applyFill="1" applyBorder="1" applyAlignment="1">
      <alignment horizontal="center" vertical="center" wrapText="1"/>
    </xf>
    <xf numFmtId="0" fontId="56" fillId="0" borderId="0" xfId="0" applyFont="1" applyFill="1"/>
    <xf numFmtId="0" fontId="62" fillId="0" borderId="15" xfId="6" applyFont="1" applyFill="1" applyBorder="1" applyAlignment="1">
      <alignment horizontal="center" vertical="center" wrapText="1"/>
    </xf>
    <xf numFmtId="0" fontId="24" fillId="0" borderId="15" xfId="0" applyFont="1" applyFill="1" applyBorder="1" applyAlignment="1">
      <alignment wrapText="1"/>
    </xf>
    <xf numFmtId="0" fontId="19" fillId="0" borderId="15" xfId="0" applyFont="1" applyFill="1" applyBorder="1"/>
    <xf numFmtId="0" fontId="55" fillId="0" borderId="0" xfId="0" applyFont="1" applyFill="1"/>
    <xf numFmtId="0" fontId="21" fillId="0" borderId="37" xfId="6" applyFont="1" applyFill="1" applyBorder="1" applyAlignment="1">
      <alignment horizontal="center"/>
    </xf>
    <xf numFmtId="0" fontId="21" fillId="0" borderId="16" xfId="6" applyFont="1" applyFill="1" applyBorder="1" applyAlignment="1">
      <alignment horizontal="left"/>
    </xf>
    <xf numFmtId="44" fontId="21" fillId="0" borderId="15" xfId="6" applyNumberFormat="1" applyFont="1" applyFill="1" applyBorder="1" applyAlignment="1">
      <alignment horizontal="center" vertical="center"/>
    </xf>
    <xf numFmtId="175" fontId="21" fillId="0" borderId="15" xfId="2" applyNumberFormat="1" applyFont="1" applyFill="1" applyBorder="1" applyAlignment="1">
      <alignment horizontal="center" vertical="center"/>
    </xf>
    <xf numFmtId="170" fontId="24" fillId="0" borderId="15" xfId="1" applyNumberFormat="1" applyFont="1" applyFill="1" applyBorder="1" applyAlignment="1">
      <alignment horizontal="right" vertical="center"/>
    </xf>
    <xf numFmtId="9" fontId="24" fillId="0" borderId="15" xfId="3" applyFont="1" applyFill="1" applyBorder="1" applyAlignment="1">
      <alignment horizontal="right" vertical="center"/>
    </xf>
    <xf numFmtId="0" fontId="55" fillId="0" borderId="0" xfId="0" quotePrefix="1" applyFont="1" applyFill="1"/>
    <xf numFmtId="6" fontId="62" fillId="0" borderId="15" xfId="6" applyNumberFormat="1" applyFont="1" applyFill="1" applyBorder="1" applyAlignment="1">
      <alignment horizontal="center" vertical="center"/>
    </xf>
    <xf numFmtId="170" fontId="62" fillId="0" borderId="15" xfId="10" applyNumberFormat="1" applyFont="1" applyFill="1" applyBorder="1" applyAlignment="1">
      <alignment horizontal="center" vertical="center"/>
    </xf>
    <xf numFmtId="9" fontId="19" fillId="0" borderId="15" xfId="3" applyFont="1" applyFill="1" applyBorder="1" applyAlignment="1">
      <alignment horizontal="center"/>
    </xf>
    <xf numFmtId="0" fontId="20" fillId="0" borderId="0" xfId="0" applyFont="1" applyFill="1"/>
    <xf numFmtId="43" fontId="19" fillId="0" borderId="0" xfId="0" applyNumberFormat="1" applyFont="1" applyFill="1"/>
    <xf numFmtId="0" fontId="41" fillId="0" borderId="37" xfId="6" applyFont="1" applyFill="1" applyBorder="1" applyAlignment="1">
      <alignment horizontal="center"/>
    </xf>
    <xf numFmtId="0" fontId="22" fillId="0" borderId="17" xfId="6" applyFont="1" applyFill="1" applyBorder="1" applyAlignment="1">
      <alignment horizontal="left"/>
    </xf>
    <xf numFmtId="0" fontId="24" fillId="0" borderId="15" xfId="6" applyFont="1" applyFill="1" applyBorder="1" applyAlignment="1">
      <alignment vertical="center"/>
    </xf>
    <xf numFmtId="0" fontId="22" fillId="0" borderId="15" xfId="6" applyFont="1" applyFill="1" applyBorder="1" applyAlignment="1">
      <alignment horizontal="center" vertical="center"/>
    </xf>
    <xf numFmtId="0" fontId="24" fillId="0" borderId="15" xfId="6" applyFont="1" applyFill="1" applyBorder="1"/>
    <xf numFmtId="0" fontId="22" fillId="0" borderId="15" xfId="6" applyFont="1" applyFill="1" applyBorder="1" applyAlignment="1">
      <alignment horizontal="right" vertical="center"/>
    </xf>
    <xf numFmtId="6" fontId="63" fillId="0" borderId="15" xfId="6" applyNumberFormat="1" applyFont="1" applyFill="1" applyBorder="1" applyAlignment="1">
      <alignment vertical="center"/>
    </xf>
    <xf numFmtId="0" fontId="22" fillId="0" borderId="47" xfId="6" applyFont="1" applyFill="1" applyBorder="1" applyAlignment="1">
      <alignment horizontal="left"/>
    </xf>
    <xf numFmtId="0" fontId="19" fillId="0" borderId="0" xfId="0" applyFont="1" applyFill="1" applyAlignment="1">
      <alignment horizontal="center"/>
    </xf>
    <xf numFmtId="175" fontId="102" fillId="0" borderId="0" xfId="0" applyNumberFormat="1" applyFont="1" applyFill="1"/>
    <xf numFmtId="6" fontId="64" fillId="0" borderId="0" xfId="6" applyNumberFormat="1" applyFont="1" applyFill="1"/>
    <xf numFmtId="170" fontId="65" fillId="0" borderId="0" xfId="10" applyNumberFormat="1" applyFont="1" applyFill="1"/>
    <xf numFmtId="0" fontId="19" fillId="0" borderId="0" xfId="6" applyFont="1" applyFill="1" applyAlignment="1">
      <alignment horizontal="center" vertical="center" wrapText="1"/>
    </xf>
    <xf numFmtId="0" fontId="19" fillId="0" borderId="0" xfId="0" applyFont="1" applyFill="1" applyAlignment="1">
      <alignment horizontal="center" vertical="center"/>
    </xf>
    <xf numFmtId="170" fontId="19" fillId="0" borderId="0" xfId="1" applyNumberFormat="1" applyFont="1" applyFill="1"/>
    <xf numFmtId="44" fontId="19" fillId="0" borderId="0" xfId="0" applyNumberFormat="1" applyFont="1" applyFill="1"/>
    <xf numFmtId="0" fontId="49" fillId="0" borderId="0" xfId="0" applyFont="1" applyFill="1"/>
    <xf numFmtId="0" fontId="52" fillId="0" borderId="0" xfId="0" applyFont="1" applyFill="1"/>
    <xf numFmtId="0" fontId="50" fillId="0" borderId="0" xfId="0" applyFont="1" applyFill="1"/>
    <xf numFmtId="0" fontId="53" fillId="0" borderId="0" xfId="0" applyFont="1" applyFill="1"/>
    <xf numFmtId="0" fontId="100" fillId="0" borderId="0" xfId="11" applyNumberFormat="1" applyFont="1" applyFill="1" applyBorder="1" applyAlignment="1">
      <alignment horizontal="center" vertical="center"/>
    </xf>
    <xf numFmtId="0" fontId="1" fillId="0" borderId="0" xfId="8" applyFill="1"/>
    <xf numFmtId="0" fontId="101" fillId="0" borderId="56" xfId="12" quotePrefix="1" applyNumberFormat="1" applyFill="1" applyAlignment="1"/>
    <xf numFmtId="0" fontId="99" fillId="0" borderId="56" xfId="13" quotePrefix="1" applyNumberFormat="1" applyFill="1" applyAlignment="1"/>
    <xf numFmtId="0" fontId="0" fillId="0" borderId="0" xfId="0" applyFill="1"/>
    <xf numFmtId="173" fontId="99" fillId="0" borderId="55" xfId="14" applyNumberFormat="1" applyFill="1">
      <alignment horizontal="right" vertical="center"/>
    </xf>
    <xf numFmtId="174" fontId="99" fillId="0" borderId="55" xfId="14" applyNumberFormat="1" applyFill="1">
      <alignment horizontal="right" vertical="center"/>
    </xf>
    <xf numFmtId="174" fontId="99" fillId="0" borderId="57" xfId="14" applyNumberFormat="1" applyFill="1" applyBorder="1">
      <alignment horizontal="right" vertical="center"/>
    </xf>
    <xf numFmtId="0" fontId="99" fillId="0" borderId="56" xfId="13" applyNumberFormat="1" applyFill="1" applyAlignment="1"/>
    <xf numFmtId="0" fontId="101" fillId="0" borderId="58" xfId="15" quotePrefix="1" applyNumberFormat="1" applyFill="1" applyAlignment="1"/>
    <xf numFmtId="0" fontId="101" fillId="0" borderId="58" xfId="15" applyNumberFormat="1" applyFill="1" applyAlignment="1"/>
    <xf numFmtId="0" fontId="101" fillId="0" borderId="59" xfId="15" applyNumberFormat="1" applyFill="1" applyBorder="1" applyAlignment="1"/>
    <xf numFmtId="173" fontId="101" fillId="0" borderId="58" xfId="16" applyNumberFormat="1" applyFill="1">
      <alignment horizontal="right" vertical="center"/>
    </xf>
    <xf numFmtId="174" fontId="101" fillId="0" borderId="58" xfId="16" applyNumberFormat="1" applyFill="1">
      <alignment horizontal="right" vertical="center"/>
    </xf>
    <xf numFmtId="174" fontId="101" fillId="0" borderId="59" xfId="16" applyNumberFormat="1" applyFill="1" applyBorder="1">
      <alignment horizontal="right" vertical="center"/>
    </xf>
    <xf numFmtId="0" fontId="114" fillId="0" borderId="0" xfId="0" applyFont="1" applyFill="1"/>
    <xf numFmtId="17" fontId="115" fillId="0" borderId="0" xfId="1" quotePrefix="1" applyNumberFormat="1" applyFont="1" applyFill="1" applyBorder="1" applyAlignment="1">
      <alignment horizontal="center"/>
    </xf>
    <xf numFmtId="0" fontId="115" fillId="0" borderId="0" xfId="0" applyFont="1" applyFill="1" applyAlignment="1">
      <alignment horizontal="center"/>
    </xf>
    <xf numFmtId="0" fontId="2" fillId="0" borderId="0" xfId="0" applyFont="1" applyFill="1" applyAlignment="1">
      <alignment horizontal="center"/>
    </xf>
    <xf numFmtId="0" fontId="115" fillId="0" borderId="1" xfId="0" applyFont="1" applyFill="1" applyBorder="1" applyAlignment="1">
      <alignment horizontal="center"/>
    </xf>
    <xf numFmtId="0" fontId="16" fillId="0" borderId="0" xfId="0" applyFont="1" applyFill="1" applyAlignment="1">
      <alignment horizontal="center"/>
    </xf>
    <xf numFmtId="0" fontId="0" fillId="0" borderId="0" xfId="0" applyFill="1" applyAlignment="1">
      <alignment horizontal="center"/>
    </xf>
    <xf numFmtId="37" fontId="114" fillId="0" borderId="0" xfId="1" applyNumberFormat="1" applyFont="1" applyFill="1" applyAlignment="1">
      <alignment horizontal="right"/>
    </xf>
    <xf numFmtId="37" fontId="0" fillId="0" borderId="0" xfId="0" applyNumberFormat="1" applyFill="1" applyAlignment="1">
      <alignment horizontal="center"/>
    </xf>
    <xf numFmtId="0" fontId="6" fillId="0" borderId="7" xfId="0" applyFont="1" applyFill="1" applyBorder="1" applyAlignment="1">
      <alignment horizontal="center" vertical="center" wrapText="1"/>
    </xf>
    <xf numFmtId="0" fontId="9" fillId="0" borderId="0" xfId="0" applyFont="1" applyFill="1" applyAlignment="1">
      <alignment horizontal="left" vertical="center" wrapText="1"/>
    </xf>
    <xf numFmtId="9" fontId="6" fillId="0" borderId="7" xfId="3" applyFont="1" applyFill="1" applyBorder="1" applyAlignment="1">
      <alignment horizontal="center" vertical="center" wrapText="1"/>
    </xf>
    <xf numFmtId="0" fontId="43" fillId="0" borderId="0" xfId="0" applyFont="1" applyFill="1"/>
    <xf numFmtId="0" fontId="8" fillId="0" borderId="0" xfId="0" applyFont="1" applyFill="1" applyAlignment="1">
      <alignment horizontal="center" vertical="center" wrapText="1"/>
    </xf>
    <xf numFmtId="1" fontId="8" fillId="0" borderId="7" xfId="0" applyNumberFormat="1" applyFont="1" applyFill="1" applyBorder="1" applyAlignment="1">
      <alignment horizontal="center" vertical="center" wrapText="1"/>
    </xf>
    <xf numFmtId="171" fontId="8"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47" fillId="0" borderId="0" xfId="0" applyFont="1" applyFill="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center" vertical="center" wrapText="1"/>
    </xf>
    <xf numFmtId="9" fontId="6" fillId="0" borderId="0" xfId="3" applyFont="1" applyFill="1" applyBorder="1" applyAlignment="1">
      <alignment horizontal="center" vertical="center" wrapText="1"/>
    </xf>
    <xf numFmtId="9" fontId="78" fillId="0" borderId="7" xfId="3" applyFont="1" applyFill="1" applyBorder="1" applyAlignment="1">
      <alignment horizontal="center" vertical="center" wrapText="1"/>
    </xf>
    <xf numFmtId="0" fontId="78" fillId="0" borderId="7"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0" xfId="0" applyNumberFormat="1" applyFont="1" applyFill="1" applyAlignment="1">
      <alignment horizontal="center" vertical="center" wrapText="1"/>
    </xf>
    <xf numFmtId="9" fontId="8"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165" fontId="8" fillId="0" borderId="0" xfId="0" applyNumberFormat="1" applyFont="1" applyFill="1" applyAlignment="1">
      <alignment horizontal="left" vertical="center" wrapText="1"/>
    </xf>
    <xf numFmtId="2" fontId="0" fillId="0" borderId="0" xfId="0" applyNumberFormat="1" applyFill="1" applyAlignment="1">
      <alignment horizontal="center"/>
    </xf>
    <xf numFmtId="0" fontId="78" fillId="0" borderId="0" xfId="0" applyFont="1" applyFill="1" applyAlignment="1">
      <alignment horizontal="center" vertical="center" wrapText="1"/>
    </xf>
    <xf numFmtId="9" fontId="8" fillId="0" borderId="7" xfId="3"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5" fillId="0" borderId="0" xfId="0" applyFont="1" applyFill="1"/>
    <xf numFmtId="0" fontId="2" fillId="0" borderId="0" xfId="0" applyFont="1" applyFill="1"/>
    <xf numFmtId="0" fontId="2" fillId="0" borderId="0" xfId="0" applyFont="1" applyFill="1" applyAlignment="1">
      <alignment horizontal="center" wrapText="1"/>
    </xf>
    <xf numFmtId="44" fontId="0" fillId="0" borderId="0" xfId="2" applyFont="1" applyFill="1"/>
    <xf numFmtId="0" fontId="0" fillId="0" borderId="0" xfId="0" applyFill="1" applyAlignment="1">
      <alignment horizontal="left"/>
    </xf>
    <xf numFmtId="9" fontId="0" fillId="0" borderId="0" xfId="3" applyFont="1" applyFill="1" applyBorder="1" applyAlignment="1">
      <alignment horizontal="center"/>
    </xf>
    <xf numFmtId="9" fontId="0" fillId="0" borderId="0" xfId="3" applyFont="1" applyFill="1" applyAlignment="1">
      <alignment horizontal="center"/>
    </xf>
    <xf numFmtId="0" fontId="38" fillId="0" borderId="0" xfId="0" applyFont="1" applyFill="1"/>
    <xf numFmtId="0" fontId="28" fillId="0" borderId="0" xfId="0" applyFont="1" applyFill="1" applyAlignment="1">
      <alignment horizontal="left"/>
    </xf>
    <xf numFmtId="0" fontId="26" fillId="0" borderId="0" xfId="0" applyFont="1" applyFill="1" applyAlignment="1">
      <alignment horizontal="left"/>
    </xf>
    <xf numFmtId="0" fontId="11" fillId="0" borderId="0" xfId="0" applyFont="1" applyFill="1" applyAlignment="1">
      <alignment horizontal="left"/>
    </xf>
    <xf numFmtId="0" fontId="11" fillId="0" borderId="0" xfId="0" applyFont="1" applyFill="1" applyAlignment="1">
      <alignment horizontal="center"/>
    </xf>
    <xf numFmtId="0" fontId="31" fillId="0" borderId="0" xfId="0" applyFont="1" applyFill="1" applyAlignment="1">
      <alignment horizontal="left"/>
    </xf>
    <xf numFmtId="0" fontId="12" fillId="0" borderId="0" xfId="0" applyFont="1" applyFill="1"/>
    <xf numFmtId="0" fontId="8" fillId="0" borderId="0" xfId="0" quotePrefix="1" applyFont="1" applyFill="1" applyAlignment="1">
      <alignment horizontal="left"/>
    </xf>
    <xf numFmtId="0" fontId="6" fillId="0" borderId="0" xfId="0" applyFont="1" applyFill="1"/>
    <xf numFmtId="165" fontId="11" fillId="0" borderId="0" xfId="3" applyNumberFormat="1" applyFont="1" applyFill="1" applyAlignment="1">
      <alignment horizontal="center"/>
    </xf>
    <xf numFmtId="0" fontId="0" fillId="0" borderId="0" xfId="0" applyFill="1" applyAlignment="1">
      <alignment vertical="top"/>
    </xf>
    <xf numFmtId="0" fontId="103" fillId="0" borderId="0" xfId="0" applyFont="1" applyFill="1"/>
    <xf numFmtId="0" fontId="103" fillId="0" borderId="0" xfId="0" applyFont="1" applyFill="1" applyAlignment="1">
      <alignment horizontal="center"/>
    </xf>
    <xf numFmtId="0" fontId="11" fillId="0" borderId="0" xfId="0" applyFont="1" applyFill="1"/>
    <xf numFmtId="0" fontId="8" fillId="0" borderId="0" xfId="0" applyFont="1" applyFill="1"/>
    <xf numFmtId="0" fontId="9" fillId="0" borderId="0" xfId="0" applyFont="1" applyFill="1"/>
    <xf numFmtId="0" fontId="104" fillId="0" borderId="0" xfId="0" applyFont="1" applyFill="1" applyAlignment="1">
      <alignment horizontal="center"/>
    </xf>
    <xf numFmtId="0" fontId="29" fillId="0" borderId="0" xfId="0" applyFont="1" applyFill="1" applyAlignment="1">
      <alignment horizontal="center"/>
    </xf>
    <xf numFmtId="0" fontId="14" fillId="0" borderId="0" xfId="0" applyFont="1" applyFill="1"/>
    <xf numFmtId="0" fontId="14" fillId="0" borderId="0" xfId="0" quotePrefix="1" applyFont="1" applyFill="1" applyAlignment="1">
      <alignment horizontal="center"/>
    </xf>
    <xf numFmtId="0" fontId="14" fillId="0" borderId="0" xfId="0" quotePrefix="1" applyFont="1" applyFill="1" applyAlignment="1">
      <alignment horizontal="left" wrapText="1"/>
    </xf>
    <xf numFmtId="0" fontId="14" fillId="0" borderId="0" xfId="0" quotePrefix="1" applyFont="1" applyFill="1" applyAlignment="1">
      <alignment horizontal="left"/>
    </xf>
    <xf numFmtId="44" fontId="103" fillId="0" borderId="0" xfId="2" applyFont="1" applyFill="1"/>
    <xf numFmtId="44" fontId="0" fillId="0" borderId="0" xfId="0" applyNumberFormat="1" applyFill="1"/>
    <xf numFmtId="44" fontId="103" fillId="0" borderId="0" xfId="0" applyNumberFormat="1" applyFont="1" applyFill="1"/>
    <xf numFmtId="44" fontId="2" fillId="0" borderId="0" xfId="2" applyFont="1" applyFill="1"/>
    <xf numFmtId="44" fontId="8" fillId="0" borderId="0" xfId="2" applyFont="1" applyFill="1"/>
    <xf numFmtId="168" fontId="8" fillId="0" borderId="0" xfId="0" applyNumberFormat="1" applyFont="1" applyFill="1" applyAlignment="1">
      <alignment horizontal="center"/>
    </xf>
    <xf numFmtId="44" fontId="8" fillId="0" borderId="0" xfId="0" applyNumberFormat="1" applyFont="1" applyFill="1"/>
    <xf numFmtId="44" fontId="11" fillId="0" borderId="0" xfId="0" applyNumberFormat="1" applyFont="1" applyFill="1"/>
    <xf numFmtId="168" fontId="0" fillId="0" borderId="0" xfId="0" applyNumberFormat="1" applyFill="1"/>
    <xf numFmtId="168" fontId="8" fillId="28" borderId="0" xfId="0" applyNumberFormat="1" applyFont="1" applyFill="1" applyAlignment="1">
      <alignment horizontal="center"/>
    </xf>
    <xf numFmtId="6" fontId="44" fillId="29" borderId="15" xfId="0" applyNumberFormat="1" applyFont="1" applyFill="1" applyBorder="1" applyAlignment="1">
      <alignment horizontal="center" vertical="center"/>
    </xf>
    <xf numFmtId="44" fontId="8" fillId="29" borderId="0" xfId="2" applyFont="1" applyFill="1"/>
    <xf numFmtId="168" fontId="8" fillId="29" borderId="0" xfId="0" applyNumberFormat="1" applyFont="1" applyFill="1" applyAlignment="1">
      <alignment horizontal="center"/>
    </xf>
    <xf numFmtId="168" fontId="91" fillId="28" borderId="0" xfId="0" applyNumberFormat="1" applyFont="1" applyFill="1" applyAlignment="1">
      <alignment horizontal="center"/>
    </xf>
    <xf numFmtId="0" fontId="8" fillId="29" borderId="0" xfId="0" applyFont="1" applyFill="1" applyAlignment="1">
      <alignment horizontal="center"/>
    </xf>
    <xf numFmtId="0" fontId="6" fillId="29" borderId="0" xfId="0" applyFont="1" applyFill="1" applyAlignment="1">
      <alignment horizontal="center"/>
    </xf>
    <xf numFmtId="0" fontId="91" fillId="29" borderId="0" xfId="0" applyFont="1" applyFill="1"/>
    <xf numFmtId="0" fontId="91" fillId="29" borderId="0" xfId="0" applyFont="1" applyFill="1" applyAlignment="1">
      <alignment horizontal="center"/>
    </xf>
    <xf numFmtId="0" fontId="0" fillId="29" borderId="0" xfId="0" applyFill="1" applyAlignment="1">
      <alignment horizontal="center"/>
    </xf>
    <xf numFmtId="170" fontId="0" fillId="29" borderId="0" xfId="1" applyNumberFormat="1" applyFont="1" applyFill="1" applyAlignment="1">
      <alignment vertical="center"/>
    </xf>
    <xf numFmtId="170" fontId="0" fillId="29" borderId="0" xfId="0" applyNumberFormat="1" applyFill="1"/>
    <xf numFmtId="44" fontId="2" fillId="29" borderId="0" xfId="2" applyFont="1" applyFill="1"/>
    <xf numFmtId="170" fontId="65" fillId="29" borderId="0" xfId="1" applyNumberFormat="1" applyFont="1" applyFill="1" applyAlignment="1">
      <alignment vertical="center"/>
    </xf>
    <xf numFmtId="44" fontId="92" fillId="29" borderId="0" xfId="2" applyFont="1" applyFill="1"/>
    <xf numFmtId="0" fontId="8" fillId="29" borderId="0" xfId="0" applyFont="1" applyFill="1"/>
    <xf numFmtId="44" fontId="0" fillId="29" borderId="0" xfId="2" applyFont="1" applyFill="1" applyAlignment="1"/>
    <xf numFmtId="44" fontId="2" fillId="29" borderId="0" xfId="2" applyFont="1" applyFill="1" applyAlignment="1"/>
    <xf numFmtId="44" fontId="43" fillId="29" borderId="0" xfId="2" applyFont="1" applyFill="1" applyAlignment="1"/>
    <xf numFmtId="44" fontId="16" fillId="29" borderId="0" xfId="2" applyFont="1" applyFill="1" applyAlignment="1"/>
    <xf numFmtId="0" fontId="0" fillId="29" borderId="0" xfId="0" applyFill="1"/>
    <xf numFmtId="44" fontId="76" fillId="29" borderId="0" xfId="2" applyFont="1" applyFill="1" applyAlignment="1"/>
    <xf numFmtId="44" fontId="65" fillId="29" borderId="0" xfId="2" applyFont="1" applyFill="1" applyAlignment="1"/>
    <xf numFmtId="0" fontId="65" fillId="29" borderId="0" xfId="0" applyFont="1" applyFill="1"/>
    <xf numFmtId="44" fontId="92" fillId="29" borderId="0" xfId="2" applyFont="1" applyFill="1" applyAlignment="1"/>
    <xf numFmtId="44" fontId="65" fillId="29" borderId="0" xfId="0" applyNumberFormat="1" applyFont="1" applyFill="1"/>
  </cellXfs>
  <cellStyles count="22">
    <cellStyle name="Comma" xfId="1" builtinId="3"/>
    <cellStyle name="Comma 2" xfId="10" xr:uid="{88CB44DA-0C5A-4346-9A6D-1B33183725A1}"/>
    <cellStyle name="Comma 3" xfId="21" xr:uid="{475C04D6-008D-47CA-8748-623BA47CF6E6}"/>
    <cellStyle name="Currency" xfId="2" builtinId="4"/>
    <cellStyle name="Currency 2" xfId="7" xr:uid="{4B2182C0-44CC-48DB-A1A7-8AD0C05C7849}"/>
    <cellStyle name="Currency 3" xfId="19" xr:uid="{DE5947C5-52DE-420B-8DD6-624BF2F87CCC}"/>
    <cellStyle name="Hyperlink" xfId="9" builtinId="8"/>
    <cellStyle name="Normal" xfId="0" builtinId="0"/>
    <cellStyle name="Normal 2" xfId="8" xr:uid="{DAA21338-25FA-4D40-8AC3-8FF20F19F45C}"/>
    <cellStyle name="Normal 3" xfId="6" xr:uid="{0DE61088-F6E2-45D3-88AD-6BAB9D18104B}"/>
    <cellStyle name="Normal 4" xfId="17" xr:uid="{65D985DE-7A66-4CBF-9DF8-625366A8F9CD}"/>
    <cellStyle name="Normal_Sch_E10_02" xfId="4" xr:uid="{54D33D5E-D84E-4DB0-920D-CA5EAB845D25}"/>
    <cellStyle name="Normal_Sch_E10_v052102" xfId="5" xr:uid="{5CB828D1-E9E8-48C2-A0A4-6A5F574708BF}"/>
    <cellStyle name="Normal_Sheet1" xfId="20" xr:uid="{D6057019-F7C0-4F87-9863-FB98F4FF0429}"/>
    <cellStyle name="Percent" xfId="3" builtinId="5"/>
    <cellStyle name="Percent 2" xfId="18" xr:uid="{82EECB6A-2407-4727-966B-F826B2E96934}"/>
    <cellStyle name="SAPDataCell" xfId="14" xr:uid="{54A69B22-0B62-41B3-BCAA-D4A11ACE64D7}"/>
    <cellStyle name="SAPDataTotalCell" xfId="16" xr:uid="{76EAA63F-A52C-442B-A443-0095A23086FA}"/>
    <cellStyle name="SAPDimensionCell" xfId="12" xr:uid="{C9211C83-B92F-4382-81B2-601C1FA7A287}"/>
    <cellStyle name="SAPFormula" xfId="11" xr:uid="{85CCC590-C6DB-4781-935C-C6B045B8BA9A}"/>
    <cellStyle name="SAPMemberCell" xfId="13" xr:uid="{FBFF67E7-39A4-474C-88F6-D64E021C99BB}"/>
    <cellStyle name="SAPMemberTotalCell" xfId="15" xr:uid="{6F571501-33DA-45F1-8A10-7D79A2F9ABEA}"/>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0066"/>
      <color rgb="FF548235"/>
      <color rgb="FF66FF66"/>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76200</xdr:colOff>
          <xdr:row>0</xdr:row>
          <xdr:rowOff>161925</xdr:rowOff>
        </xdr:from>
        <xdr:to>
          <xdr:col>12</xdr:col>
          <xdr:colOff>647700</xdr:colOff>
          <xdr:row>1</xdr:row>
          <xdr:rowOff>742950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Hide Prompts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0</xdr:row>
          <xdr:rowOff>171450</xdr:rowOff>
        </xdr:from>
        <xdr:to>
          <xdr:col>13</xdr:col>
          <xdr:colOff>704850</xdr:colOff>
          <xdr:row>1</xdr:row>
          <xdr:rowOff>733425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Unhide Prompts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452438</xdr:colOff>
      <xdr:row>30</xdr:row>
      <xdr:rowOff>83344</xdr:rowOff>
    </xdr:from>
    <xdr:to>
      <xdr:col>1</xdr:col>
      <xdr:colOff>1845468</xdr:colOff>
      <xdr:row>33</xdr:row>
      <xdr:rowOff>73819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52438" y="5905500"/>
          <a:ext cx="4131468"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554830</xdr:colOff>
      <xdr:row>7</xdr:row>
      <xdr:rowOff>66675</xdr:rowOff>
    </xdr:from>
    <xdr:to>
      <xdr:col>36</xdr:col>
      <xdr:colOff>453865</xdr:colOff>
      <xdr:row>21</xdr:row>
      <xdr:rowOff>133350</xdr:rowOff>
    </xdr:to>
    <xdr:pic>
      <xdr:nvPicPr>
        <xdr:cNvPr id="2" name="Picture 1">
          <a:extLst>
            <a:ext uri="{FF2B5EF4-FFF2-40B4-BE49-F238E27FC236}">
              <a16:creationId xmlns:a16="http://schemas.microsoft.com/office/drawing/2014/main" id="{00000000-0008-0000-0B00-000002000000}"/>
            </a:ext>
            <a:ext uri="{147F2762-F138-4A5C-976F-8EAC2B608ADB}">
              <a16:predDERef xmlns:a16="http://schemas.microsoft.com/office/drawing/2014/main" pred="{31D90C58-09A4-4B38-8B1B-2CE30E8E2C1E}"/>
            </a:ext>
          </a:extLst>
        </xdr:cNvPr>
        <xdr:cNvPicPr>
          <a:picLocks noChangeAspect="1"/>
        </xdr:cNvPicPr>
      </xdr:nvPicPr>
      <xdr:blipFill>
        <a:blip xmlns:r="http://schemas.openxmlformats.org/officeDocument/2006/relationships" r:embed="rId1"/>
        <a:stretch>
          <a:fillRect/>
        </a:stretch>
      </xdr:blipFill>
      <xdr:spPr>
        <a:xfrm>
          <a:off x="19785805" y="1533525"/>
          <a:ext cx="9652635" cy="2867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DATA\COMMON\JordanW\TEC%20Tasks\Rate%20Case\Rate%20Design\Rate%20Design%20Spreadsheets\2021%20Settlement%20Agreement\Final%20Rates%20Settlement%202021%20%20Aug%2019%202021%20%20%20_A-02_A-03_E-13a_E-13b_E-13C_E-14SuppA%20and%20B.xlsx" TargetMode="External"/><Relationship Id="rId1" Type="http://schemas.openxmlformats.org/officeDocument/2006/relationships/externalLinkPath" Target="/DATA/COMMON/JordanW/TEC%20Tasks/Rate%20Case/Rate%20Design/Rate%20Design%20Spreadsheets/2021%20Settlement%20Agreement/Final%20Rates%20Settlement%202021%20%20Aug%2019%202021%20%20%20_A-02_A-03_E-13a_E-13b_E-13C_E-14SuppA%20and%20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borfs\PLZAFP1V\VOL1\CORP\RGAF\SHARDATA\DATA\PRICING&amp;RATES\Sheri\Service%20Charges\Model\Final%20Copy%20of%20Service%20Charge%20E-07%202022%20-%20WORKING%20FILE.xlsx" TargetMode="External"/><Relationship Id="rId1" Type="http://schemas.openxmlformats.org/officeDocument/2006/relationships/externalLinkPath" Target="file:///\\Yborfs\PLZAFP1V\VOL1\CORP\RGAF\SHARDATA\DATA\PRICING&amp;RATES\Sheri\Service%20Charges\Model\Final%20Copy%20of%20Service%20Charge%20E-07%202022%20-%20WOR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Set-up"/>
      <sheetName val="A-2 for RS_GS_GSD"/>
      <sheetName val="A-2 FOR GSLDPR_GSLDTPR_GSLDSU_G"/>
      <sheetName val="A-3"/>
      <sheetName val="E-13a"/>
      <sheetName val="E-13b"/>
      <sheetName val="E-13c"/>
      <sheetName val="E-14 Supp A Pages 1-6 of 6"/>
      <sheetName val="E-14 Supp B Pages 1-10 of 12"/>
      <sheetName val="E-14 SUPP B PAGES 11-12 OF 12"/>
      <sheetName val="Rev Allocation"/>
      <sheetName val="CALCs"/>
      <sheetName val="Moved BDs to new rates"/>
      <sheetName val="BD FCST"/>
    </sheetNames>
    <sheetDataSet>
      <sheetData sheetId="0">
        <row r="5">
          <cell r="B5" t="str">
            <v xml:space="preserve">  20210034 EI</v>
          </cell>
        </row>
        <row r="8">
          <cell r="B8" t="str">
            <v>Projected Test year Ended  12/31/2022</v>
          </cell>
        </row>
        <row r="9">
          <cell r="B9" t="str">
            <v>Projected Prior Year Ended 12/31/2021</v>
          </cell>
        </row>
        <row r="10">
          <cell r="B10" t="str">
            <v>Historical Prior Year Ended 12/31/2020</v>
          </cell>
        </row>
        <row r="11">
          <cell r="B11" t="str">
            <v>Witness:  W. R. Ashburn</v>
          </cell>
        </row>
        <row r="15">
          <cell r="B15">
            <v>2022</v>
          </cell>
        </row>
        <row r="16">
          <cell r="B16">
            <v>2021</v>
          </cell>
        </row>
        <row r="17">
          <cell r="B17">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2 Proposed SC Cost Suppt"/>
      <sheetName val="Team Assignments"/>
      <sheetName val="Hourly  Rates"/>
      <sheetName val="SCH_E7"/>
      <sheetName val="SC1ROH"/>
      <sheetName val="SC1RUG"/>
      <sheetName val="SC1COH"/>
      <sheetName val="SC1CUG"/>
      <sheetName val="SC2"/>
      <sheetName val="SC3"/>
      <sheetName val="SC4"/>
      <sheetName val="SC5"/>
      <sheetName val="SC6"/>
      <sheetName val="SC7OH"/>
      <sheetName val="SC7UG"/>
      <sheetName val="SC8"/>
      <sheetName val="SC9"/>
      <sheetName val="S10"/>
      <sheetName val="SC11"/>
      <sheetName val="SC12"/>
      <sheetName val="SCNEW TEMPLATE"/>
    </sheetNames>
    <sheetDataSet>
      <sheetData sheetId="0"/>
      <sheetData sheetId="1"/>
      <sheetData sheetId="2">
        <row r="37">
          <cell r="B37" t="str">
            <v xml:space="preserve">(1)  Loading Factor for non-productive </v>
          </cell>
        </row>
      </sheetData>
      <sheetData sheetId="3">
        <row r="27">
          <cell r="I27">
            <v>252.10739264825096</v>
          </cell>
        </row>
        <row r="83">
          <cell r="I83">
            <v>9.2600423889481878</v>
          </cell>
        </row>
        <row r="138">
          <cell r="I138">
            <v>11.75274295602598</v>
          </cell>
        </row>
        <row r="191">
          <cell r="I191">
            <v>184.04990313971177</v>
          </cell>
        </row>
        <row r="248">
          <cell r="I248">
            <v>28.728358375048078</v>
          </cell>
        </row>
        <row r="303">
          <cell r="I303">
            <v>49.08634888514424</v>
          </cell>
        </row>
        <row r="356">
          <cell r="I356">
            <v>322.38622783739851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Achebarrou, Sheri L." id="{71323A1E-322C-4926-A0E7-82F130349D10}" userId="S-1-5-21-1739600508-1680686236-2130403006-13124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3-07-28T13:28:23.02" personId="{71323A1E-322C-4926-A0E7-82F130349D10}" id="{2729E594-3435-45D6-8FAB-9CB11D7808F3}">
    <text>Returns E-7 value if the increase is less than 150%, otherwise 150% increase is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tecoedge.tecoenergy.com/data/assets/files/2019IBEW108CBAIntent032421.pdf" TargetMode="External"/><Relationship Id="rId4" Type="http://schemas.openxmlformats.org/officeDocument/2006/relationships/customProperty" Target="../customProperty2.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customProperty" Target="../customProperty18.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1.bin"/><Relationship Id="rId2" Type="http://schemas.openxmlformats.org/officeDocument/2006/relationships/customProperty" Target="../customProperty30.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5.bin"/><Relationship Id="rId2" Type="http://schemas.openxmlformats.org/officeDocument/2006/relationships/customProperty" Target="../customProperty34.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37.bin"/><Relationship Id="rId2" Type="http://schemas.openxmlformats.org/officeDocument/2006/relationships/customProperty" Target="../customProperty36.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39.bin"/><Relationship Id="rId2" Type="http://schemas.openxmlformats.org/officeDocument/2006/relationships/customProperty" Target="../customProperty38.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41.bin"/><Relationship Id="rId2" Type="http://schemas.openxmlformats.org/officeDocument/2006/relationships/customProperty" Target="../customProperty40.bin"/><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customProperty" Target="../customProperty42.bin"/><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45.bin"/><Relationship Id="rId2" Type="http://schemas.openxmlformats.org/officeDocument/2006/relationships/customProperty" Target="../customProperty44.bin"/><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ustomProperty" Target="../customProperty47.bin"/><Relationship Id="rId2" Type="http://schemas.openxmlformats.org/officeDocument/2006/relationships/customProperty" Target="../customProperty46.bin"/><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ustomProperty" Target="../customProperty49.bin"/><Relationship Id="rId2" Type="http://schemas.openxmlformats.org/officeDocument/2006/relationships/customProperty" Target="../customProperty48.bin"/><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ustomProperty" Target="../customProperty51.bin"/><Relationship Id="rId2" Type="http://schemas.openxmlformats.org/officeDocument/2006/relationships/customProperty" Target="../customProperty50.bin"/><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ustomProperty" Target="../customProperty53.bin"/><Relationship Id="rId2" Type="http://schemas.openxmlformats.org/officeDocument/2006/relationships/customProperty" Target="../customProperty52.bin"/><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ustomProperty" Target="../customProperty55.bin"/><Relationship Id="rId2" Type="http://schemas.openxmlformats.org/officeDocument/2006/relationships/customProperty" Target="../customProperty54.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5.bin"/><Relationship Id="rId7" Type="http://schemas.microsoft.com/office/2017/10/relationships/threadedComment" Target="../threadedComments/threadedComment1.xml"/><Relationship Id="rId2" Type="http://schemas.openxmlformats.org/officeDocument/2006/relationships/customProperty" Target="../customProperty14.bin"/><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A521-80B9-4971-B590-64860B568697}">
  <dimension ref="B3:V116"/>
  <sheetViews>
    <sheetView topLeftCell="A25" zoomScale="90" zoomScaleNormal="90" workbookViewId="0">
      <selection activeCell="V66" sqref="V66"/>
    </sheetView>
  </sheetViews>
  <sheetFormatPr defaultRowHeight="15" x14ac:dyDescent="0.25"/>
  <cols>
    <col min="2" max="2" width="31.28515625" customWidth="1"/>
    <col min="4" max="4" width="47.7109375" bestFit="1" customWidth="1"/>
    <col min="8" max="8" width="44.42578125" bestFit="1" customWidth="1"/>
  </cols>
  <sheetData>
    <row r="3" spans="2:20" x14ac:dyDescent="0.25">
      <c r="B3" s="318" t="s">
        <v>397</v>
      </c>
      <c r="C3" s="318"/>
      <c r="D3" s="318"/>
      <c r="E3" s="318"/>
      <c r="F3" s="318"/>
      <c r="G3" s="318"/>
      <c r="H3" s="318"/>
      <c r="I3" s="318"/>
      <c r="J3" s="319"/>
      <c r="K3" s="319"/>
      <c r="L3" s="319"/>
      <c r="M3" s="319"/>
      <c r="N3" s="319"/>
      <c r="O3" s="319"/>
      <c r="P3" s="319"/>
      <c r="Q3" s="319"/>
      <c r="R3" s="319"/>
      <c r="S3" s="319"/>
      <c r="T3" s="319"/>
    </row>
    <row r="4" spans="2:20" x14ac:dyDescent="0.25">
      <c r="B4" s="318" t="s">
        <v>398</v>
      </c>
      <c r="C4" s="318"/>
      <c r="D4" s="318"/>
      <c r="E4" s="318"/>
      <c r="F4" s="318"/>
      <c r="G4" s="318"/>
      <c r="H4" s="318"/>
      <c r="I4" s="318"/>
      <c r="J4" s="319"/>
      <c r="K4" s="319" t="s">
        <v>402</v>
      </c>
      <c r="L4" s="319"/>
      <c r="M4" s="319"/>
      <c r="N4" s="319"/>
      <c r="O4" s="319"/>
      <c r="P4" s="319"/>
      <c r="Q4" s="319"/>
      <c r="R4" s="319"/>
      <c r="S4" s="319"/>
      <c r="T4" s="319"/>
    </row>
    <row r="5" spans="2:20" x14ac:dyDescent="0.25">
      <c r="B5" s="318" t="s">
        <v>399</v>
      </c>
      <c r="C5" s="318"/>
      <c r="D5" s="318"/>
      <c r="E5" s="318"/>
      <c r="F5" s="318"/>
      <c r="G5" s="318"/>
      <c r="H5" s="318"/>
      <c r="I5" s="318"/>
      <c r="J5" s="319"/>
      <c r="K5" s="319" t="s">
        <v>406</v>
      </c>
      <c r="L5" s="319"/>
      <c r="M5" s="319"/>
      <c r="N5" s="319"/>
      <c r="O5" s="319"/>
      <c r="P5" s="319"/>
      <c r="Q5" s="319"/>
      <c r="R5" s="319"/>
      <c r="S5" s="319"/>
      <c r="T5" s="319"/>
    </row>
    <row r="6" spans="2:20" x14ac:dyDescent="0.25">
      <c r="B6" s="320" t="s">
        <v>416</v>
      </c>
      <c r="C6" s="319"/>
      <c r="D6" s="319"/>
      <c r="E6" s="319"/>
      <c r="F6" s="319"/>
      <c r="G6" s="319"/>
      <c r="H6" s="319"/>
      <c r="I6" s="319"/>
      <c r="J6" s="319"/>
      <c r="K6" s="321" t="s">
        <v>400</v>
      </c>
      <c r="L6" s="319"/>
      <c r="M6" s="319"/>
      <c r="N6" s="319"/>
      <c r="O6" s="319"/>
      <c r="P6" s="319"/>
      <c r="Q6" s="319"/>
      <c r="R6" s="319"/>
      <c r="S6" s="319"/>
      <c r="T6" s="319"/>
    </row>
    <row r="7" spans="2:20" x14ac:dyDescent="0.25">
      <c r="B7" s="320" t="s">
        <v>420</v>
      </c>
      <c r="C7" s="318"/>
      <c r="D7" s="318"/>
      <c r="E7" s="318"/>
      <c r="F7" s="318"/>
      <c r="G7" s="318"/>
      <c r="H7" s="318"/>
      <c r="I7" s="318"/>
      <c r="J7" s="319"/>
      <c r="K7" s="319" t="s">
        <v>401</v>
      </c>
      <c r="L7" s="319"/>
      <c r="M7" s="319"/>
      <c r="N7" s="319"/>
      <c r="O7" s="319"/>
      <c r="P7" s="319"/>
      <c r="Q7" s="319"/>
      <c r="R7" s="319"/>
      <c r="S7" s="319"/>
      <c r="T7" s="319"/>
    </row>
    <row r="8" spans="2:20" x14ac:dyDescent="0.25">
      <c r="B8" s="319"/>
      <c r="C8" s="319"/>
      <c r="D8" s="319"/>
      <c r="E8" s="319"/>
      <c r="F8" s="319"/>
      <c r="G8" s="319"/>
      <c r="H8" s="319"/>
      <c r="I8" s="319"/>
      <c r="J8" s="319"/>
      <c r="K8" s="319"/>
      <c r="L8" s="319"/>
      <c r="M8" s="319"/>
      <c r="N8" s="319"/>
      <c r="O8" s="319"/>
      <c r="P8" s="319"/>
      <c r="Q8" s="319"/>
      <c r="R8" s="319"/>
      <c r="S8" s="319"/>
      <c r="T8" s="319"/>
    </row>
    <row r="9" spans="2:20" x14ac:dyDescent="0.25">
      <c r="B9" s="319"/>
      <c r="C9" s="319"/>
      <c r="D9" s="319"/>
      <c r="E9" s="319"/>
      <c r="F9" s="319"/>
      <c r="G9" s="319"/>
      <c r="H9" s="319"/>
      <c r="I9" s="319"/>
      <c r="J9" s="319"/>
      <c r="K9" s="319"/>
      <c r="L9" s="319"/>
      <c r="M9" s="319"/>
      <c r="N9" s="319"/>
      <c r="O9" s="319"/>
      <c r="P9" s="319"/>
      <c r="Q9" s="319"/>
      <c r="R9" s="319"/>
      <c r="S9" s="319"/>
      <c r="T9" s="319"/>
    </row>
    <row r="10" spans="2:20" x14ac:dyDescent="0.25">
      <c r="B10" s="319"/>
      <c r="C10" s="319"/>
      <c r="D10" s="319"/>
      <c r="E10" s="319"/>
      <c r="F10" s="319"/>
      <c r="G10" s="319"/>
      <c r="H10" s="319"/>
      <c r="I10" s="319"/>
      <c r="J10" s="319"/>
      <c r="K10" s="319"/>
      <c r="L10" s="319"/>
      <c r="M10" s="319"/>
      <c r="N10" s="319"/>
      <c r="O10" s="319"/>
      <c r="P10" s="319"/>
      <c r="Q10" s="319"/>
      <c r="R10" s="319"/>
      <c r="S10" s="319"/>
      <c r="T10" s="319"/>
    </row>
    <row r="11" spans="2:20" x14ac:dyDescent="0.25">
      <c r="B11" s="322" t="s">
        <v>422</v>
      </c>
      <c r="C11" s="319"/>
      <c r="D11" s="319"/>
      <c r="E11" s="319"/>
      <c r="F11" s="319"/>
      <c r="G11" s="319"/>
      <c r="H11" s="319"/>
      <c r="I11" s="319"/>
      <c r="J11" s="319"/>
      <c r="K11" s="319"/>
      <c r="L11" s="319"/>
      <c r="M11" s="319"/>
      <c r="N11" s="319"/>
      <c r="O11" s="319"/>
      <c r="P11" s="319"/>
      <c r="Q11" s="319"/>
      <c r="R11" s="319"/>
      <c r="S11" s="319"/>
      <c r="T11" s="319"/>
    </row>
    <row r="12" spans="2:20" x14ac:dyDescent="0.25">
      <c r="B12" s="323" t="s">
        <v>431</v>
      </c>
      <c r="C12" s="319"/>
      <c r="D12" s="319"/>
      <c r="E12" s="319"/>
      <c r="F12" s="319"/>
      <c r="G12" s="319"/>
      <c r="H12" s="319"/>
      <c r="I12" s="319"/>
      <c r="J12" s="319"/>
      <c r="K12" s="319"/>
      <c r="L12" s="319"/>
      <c r="M12" s="319"/>
      <c r="N12" s="319"/>
      <c r="O12" s="319"/>
      <c r="P12" s="319"/>
      <c r="Q12" s="319"/>
      <c r="R12" s="319"/>
      <c r="S12" s="319"/>
      <c r="T12" s="319"/>
    </row>
    <row r="13" spans="2:20" x14ac:dyDescent="0.25">
      <c r="B13" s="323" t="s">
        <v>421</v>
      </c>
      <c r="C13" s="319"/>
      <c r="D13" s="319"/>
      <c r="E13" s="319"/>
      <c r="F13" s="319"/>
      <c r="G13" s="319"/>
      <c r="H13" s="319"/>
      <c r="I13" s="319"/>
      <c r="J13" s="319"/>
      <c r="K13" s="319"/>
      <c r="L13" s="319"/>
      <c r="M13" s="319"/>
      <c r="N13" s="319"/>
      <c r="O13" s="319"/>
      <c r="P13" s="319"/>
      <c r="Q13" s="319"/>
      <c r="R13" s="319"/>
      <c r="S13" s="319"/>
      <c r="T13" s="319"/>
    </row>
    <row r="14" spans="2:20" x14ac:dyDescent="0.25">
      <c r="B14" s="323" t="s">
        <v>423</v>
      </c>
      <c r="C14" s="319"/>
      <c r="D14" s="319"/>
      <c r="E14" s="319"/>
      <c r="F14" s="319"/>
      <c r="G14" s="319"/>
      <c r="H14" s="319"/>
      <c r="I14" s="319"/>
      <c r="J14" s="319"/>
      <c r="K14" s="317" t="s">
        <v>424</v>
      </c>
      <c r="L14" s="107"/>
      <c r="M14" s="107"/>
      <c r="N14" s="107"/>
      <c r="O14" s="107"/>
      <c r="P14" s="107"/>
      <c r="Q14" s="107"/>
      <c r="R14" s="107"/>
      <c r="S14" s="319"/>
      <c r="T14" s="319"/>
    </row>
    <row r="15" spans="2:20" x14ac:dyDescent="0.25">
      <c r="B15" s="323" t="s">
        <v>425</v>
      </c>
      <c r="C15" s="319"/>
      <c r="D15" s="319"/>
      <c r="E15" s="319"/>
      <c r="F15" s="319"/>
      <c r="G15" s="319"/>
      <c r="H15" s="319"/>
      <c r="I15" s="319"/>
      <c r="J15" s="319"/>
      <c r="K15" s="107"/>
      <c r="L15" s="107"/>
      <c r="M15" s="107"/>
      <c r="N15" s="107"/>
      <c r="O15" s="107"/>
      <c r="P15" s="107"/>
      <c r="Q15" s="107"/>
      <c r="R15" s="107"/>
      <c r="S15" s="319"/>
      <c r="T15" s="319"/>
    </row>
    <row r="16" spans="2:20" x14ac:dyDescent="0.25">
      <c r="B16" s="323" t="s">
        <v>428</v>
      </c>
      <c r="C16" s="319"/>
      <c r="D16" s="319"/>
      <c r="E16" s="319"/>
      <c r="F16" s="319"/>
      <c r="G16" s="319"/>
      <c r="H16" s="319"/>
      <c r="I16" s="319"/>
      <c r="J16" s="319"/>
      <c r="K16" s="107" t="s">
        <v>427</v>
      </c>
      <c r="L16" s="107" t="s">
        <v>426</v>
      </c>
      <c r="M16" s="107"/>
      <c r="N16" s="107"/>
      <c r="O16" s="107"/>
      <c r="P16" s="107"/>
      <c r="Q16" s="107"/>
      <c r="R16" s="107"/>
      <c r="S16" s="319"/>
      <c r="T16" s="319"/>
    </row>
    <row r="17" spans="2:20" x14ac:dyDescent="0.25">
      <c r="B17" s="323" t="s">
        <v>432</v>
      </c>
      <c r="C17" s="319"/>
      <c r="D17" s="319"/>
      <c r="E17" s="319"/>
      <c r="F17" s="319"/>
      <c r="G17" s="319"/>
      <c r="H17" s="319"/>
      <c r="I17" s="319"/>
      <c r="J17" s="319"/>
      <c r="K17" s="107"/>
      <c r="L17" s="107" t="s">
        <v>467</v>
      </c>
      <c r="M17" s="107"/>
      <c r="N17" s="107"/>
      <c r="O17" s="107"/>
      <c r="P17" s="107"/>
      <c r="Q17" s="107"/>
      <c r="R17" s="107"/>
      <c r="S17" s="319"/>
      <c r="T17" s="319"/>
    </row>
    <row r="18" spans="2:20" x14ac:dyDescent="0.25">
      <c r="B18" s="323" t="s">
        <v>433</v>
      </c>
      <c r="C18" s="319"/>
      <c r="D18" s="319"/>
      <c r="E18" s="319"/>
      <c r="F18" s="319"/>
      <c r="G18" s="319"/>
      <c r="H18" s="319"/>
      <c r="I18" s="319"/>
      <c r="J18" s="319"/>
      <c r="K18" s="107"/>
      <c r="L18" s="107" t="s">
        <v>429</v>
      </c>
      <c r="M18" s="107"/>
      <c r="N18" s="107"/>
      <c r="O18" s="107"/>
      <c r="P18" s="107"/>
      <c r="Q18" s="107"/>
      <c r="R18" s="107"/>
      <c r="S18" s="319"/>
      <c r="T18" s="319"/>
    </row>
    <row r="19" spans="2:20" x14ac:dyDescent="0.25">
      <c r="B19" s="323" t="s">
        <v>434</v>
      </c>
      <c r="C19" s="319"/>
      <c r="D19" s="319"/>
      <c r="E19" s="319"/>
      <c r="F19" s="319"/>
      <c r="G19" s="319"/>
      <c r="H19" s="319"/>
      <c r="I19" s="319"/>
      <c r="J19" s="319"/>
      <c r="K19" s="107"/>
      <c r="L19" s="107" t="s">
        <v>430</v>
      </c>
      <c r="M19" s="107"/>
      <c r="N19" s="107"/>
      <c r="O19" s="107"/>
      <c r="P19" s="107"/>
      <c r="Q19" s="107"/>
      <c r="R19" s="107"/>
      <c r="S19" s="319"/>
      <c r="T19" s="319"/>
    </row>
    <row r="20" spans="2:20" x14ac:dyDescent="0.25">
      <c r="B20" s="323" t="s">
        <v>435</v>
      </c>
      <c r="C20" s="319"/>
      <c r="D20" s="319"/>
      <c r="E20" s="319" t="s">
        <v>437</v>
      </c>
      <c r="F20" s="319"/>
      <c r="G20" s="319"/>
      <c r="H20" s="319"/>
      <c r="I20" s="319"/>
      <c r="J20" s="319"/>
      <c r="K20" s="319"/>
      <c r="L20" s="319"/>
      <c r="M20" s="319"/>
      <c r="N20" s="319"/>
      <c r="O20" s="319"/>
      <c r="P20" s="319"/>
      <c r="Q20" s="319"/>
      <c r="R20" s="319"/>
      <c r="S20" s="319"/>
      <c r="T20" s="319"/>
    </row>
    <row r="21" spans="2:20" x14ac:dyDescent="0.25">
      <c r="B21" s="324" t="s">
        <v>436</v>
      </c>
      <c r="C21" s="319"/>
      <c r="D21" s="319"/>
      <c r="E21" s="319"/>
      <c r="F21" s="319"/>
      <c r="G21" s="319"/>
      <c r="H21" s="319"/>
      <c r="I21" s="319"/>
      <c r="J21" s="319"/>
      <c r="K21" s="319"/>
      <c r="L21" s="319"/>
      <c r="M21" s="319"/>
      <c r="N21" s="319"/>
      <c r="O21" s="319"/>
      <c r="P21" s="319"/>
      <c r="Q21" s="319"/>
      <c r="R21" s="319"/>
      <c r="S21" s="319"/>
      <c r="T21" s="319"/>
    </row>
    <row r="22" spans="2:20" x14ac:dyDescent="0.25">
      <c r="B22" s="323" t="s">
        <v>452</v>
      </c>
      <c r="C22" s="319"/>
      <c r="D22" s="319"/>
      <c r="E22" s="319"/>
      <c r="F22" s="319"/>
      <c r="G22" s="319"/>
      <c r="H22" s="319"/>
      <c r="I22" s="319"/>
      <c r="J22" s="319"/>
      <c r="K22" s="319"/>
      <c r="L22" s="319"/>
      <c r="M22" s="319"/>
      <c r="N22" s="319"/>
      <c r="O22" s="319"/>
      <c r="P22" s="319"/>
      <c r="Q22" s="319"/>
      <c r="R22" s="319"/>
      <c r="S22" s="319"/>
      <c r="T22" s="319"/>
    </row>
    <row r="26" spans="2:20" ht="15.75" thickBot="1" x14ac:dyDescent="0.3"/>
    <row r="27" spans="2:20" ht="23.25" x14ac:dyDescent="0.35">
      <c r="B27" s="325" t="s">
        <v>458</v>
      </c>
      <c r="C27" s="326"/>
      <c r="D27" s="326"/>
      <c r="E27" s="326" t="s">
        <v>459</v>
      </c>
      <c r="F27" s="326"/>
      <c r="G27" s="326"/>
      <c r="H27" s="327"/>
    </row>
    <row r="28" spans="2:20" x14ac:dyDescent="0.25">
      <c r="B28" s="328"/>
      <c r="H28" s="329"/>
    </row>
    <row r="29" spans="2:20" x14ac:dyDescent="0.25">
      <c r="B29" s="328"/>
      <c r="H29" s="329"/>
    </row>
    <row r="30" spans="2:20" x14ac:dyDescent="0.25">
      <c r="B30" s="330" t="s">
        <v>443</v>
      </c>
      <c r="C30" s="331" t="s">
        <v>444</v>
      </c>
      <c r="H30" s="329"/>
    </row>
    <row r="31" spans="2:20" ht="30" x14ac:dyDescent="0.25">
      <c r="B31" s="332" t="s">
        <v>445</v>
      </c>
      <c r="C31" s="331" t="s">
        <v>446</v>
      </c>
      <c r="H31" s="329"/>
    </row>
    <row r="32" spans="2:20" x14ac:dyDescent="0.25">
      <c r="B32" s="328"/>
      <c r="H32" s="329"/>
    </row>
    <row r="33" spans="2:18" x14ac:dyDescent="0.25">
      <c r="B33" s="328"/>
      <c r="H33" s="329"/>
    </row>
    <row r="34" spans="2:18" x14ac:dyDescent="0.25">
      <c r="B34" s="328"/>
      <c r="H34" s="329"/>
    </row>
    <row r="35" spans="2:18" x14ac:dyDescent="0.25">
      <c r="B35" s="328"/>
      <c r="E35" t="s">
        <v>151</v>
      </c>
      <c r="F35" t="s">
        <v>253</v>
      </c>
      <c r="G35" t="s">
        <v>415</v>
      </c>
      <c r="H35" s="333" t="s">
        <v>439</v>
      </c>
      <c r="I35" s="319"/>
    </row>
    <row r="36" spans="2:18" x14ac:dyDescent="0.25">
      <c r="B36" s="334" t="s">
        <v>438</v>
      </c>
      <c r="C36" t="s">
        <v>158</v>
      </c>
      <c r="D36" t="s">
        <v>11</v>
      </c>
      <c r="E36">
        <v>116.55</v>
      </c>
      <c r="F36">
        <v>75</v>
      </c>
      <c r="G36">
        <v>112</v>
      </c>
      <c r="H36" s="335" t="s">
        <v>440</v>
      </c>
      <c r="I36" s="319"/>
    </row>
    <row r="37" spans="2:18" x14ac:dyDescent="0.25">
      <c r="B37" s="340" t="s">
        <v>442</v>
      </c>
      <c r="C37" s="341" t="s">
        <v>60</v>
      </c>
      <c r="D37" s="341" t="s">
        <v>159</v>
      </c>
      <c r="E37" s="341">
        <v>23.79</v>
      </c>
      <c r="F37" s="341">
        <v>28</v>
      </c>
      <c r="G37" s="341">
        <v>10</v>
      </c>
      <c r="H37" s="342" t="s">
        <v>441</v>
      </c>
      <c r="I37" s="319"/>
    </row>
    <row r="38" spans="2:18" x14ac:dyDescent="0.25">
      <c r="B38" s="340" t="s">
        <v>442</v>
      </c>
      <c r="C38" s="341" t="s">
        <v>148</v>
      </c>
      <c r="D38" s="341" t="s">
        <v>160</v>
      </c>
      <c r="E38" s="341">
        <v>49.44</v>
      </c>
      <c r="F38" s="341">
        <v>55</v>
      </c>
      <c r="G38" s="341">
        <v>12</v>
      </c>
      <c r="H38" s="342" t="s">
        <v>441</v>
      </c>
      <c r="I38" s="319"/>
    </row>
    <row r="39" spans="2:18" x14ac:dyDescent="0.25">
      <c r="B39" s="334" t="s">
        <v>449</v>
      </c>
      <c r="C39" t="s">
        <v>161</v>
      </c>
      <c r="D39" t="s">
        <v>162</v>
      </c>
      <c r="E39">
        <v>139.9</v>
      </c>
      <c r="F39">
        <v>165</v>
      </c>
      <c r="G39">
        <v>185</v>
      </c>
      <c r="H39" s="335" t="s">
        <v>447</v>
      </c>
      <c r="I39" s="319"/>
    </row>
    <row r="40" spans="2:18" x14ac:dyDescent="0.25">
      <c r="B40" s="340"/>
      <c r="C40" s="341" t="s">
        <v>163</v>
      </c>
      <c r="D40" s="341" t="s">
        <v>48</v>
      </c>
      <c r="E40" s="341">
        <v>20.79</v>
      </c>
      <c r="F40" s="341">
        <v>25</v>
      </c>
      <c r="G40" s="341">
        <v>25</v>
      </c>
      <c r="H40" s="342" t="s">
        <v>448</v>
      </c>
      <c r="I40" s="319"/>
    </row>
    <row r="41" spans="2:18" x14ac:dyDescent="0.25">
      <c r="B41" s="334"/>
      <c r="C41" t="s">
        <v>164</v>
      </c>
      <c r="D41" t="s">
        <v>165</v>
      </c>
      <c r="E41">
        <v>47.53</v>
      </c>
      <c r="F41">
        <v>55</v>
      </c>
      <c r="G41">
        <v>50</v>
      </c>
      <c r="H41" s="335" t="s">
        <v>451</v>
      </c>
      <c r="I41" s="319"/>
    </row>
    <row r="42" spans="2:18" x14ac:dyDescent="0.25">
      <c r="B42" s="334" t="s">
        <v>438</v>
      </c>
      <c r="C42" t="s">
        <v>167</v>
      </c>
      <c r="D42" t="s">
        <v>168</v>
      </c>
      <c r="E42">
        <v>233.36</v>
      </c>
      <c r="F42">
        <v>260</v>
      </c>
      <c r="G42">
        <v>320</v>
      </c>
      <c r="H42" s="335" t="s">
        <v>440</v>
      </c>
      <c r="I42" s="319"/>
    </row>
    <row r="43" spans="2:18" x14ac:dyDescent="0.25">
      <c r="B43" s="328"/>
      <c r="H43" s="329"/>
    </row>
    <row r="44" spans="2:18" x14ac:dyDescent="0.25">
      <c r="B44" s="328"/>
      <c r="H44" s="329"/>
    </row>
    <row r="45" spans="2:18" x14ac:dyDescent="0.25">
      <c r="B45" s="336" t="s">
        <v>450</v>
      </c>
      <c r="H45" s="329"/>
    </row>
    <row r="46" spans="2:18" x14ac:dyDescent="0.25">
      <c r="B46" s="336" t="s">
        <v>457</v>
      </c>
      <c r="H46" s="329"/>
    </row>
    <row r="47" spans="2:18" ht="15.75" thickBot="1" x14ac:dyDescent="0.3">
      <c r="B47" s="337"/>
      <c r="C47" s="338"/>
      <c r="D47" s="338"/>
      <c r="E47" s="338"/>
      <c r="F47" s="338"/>
      <c r="G47" s="338"/>
      <c r="H47" s="339"/>
    </row>
    <row r="48" spans="2:18" x14ac:dyDescent="0.25">
      <c r="R48" s="196"/>
    </row>
    <row r="50" spans="2:22" ht="23.25" x14ac:dyDescent="0.35">
      <c r="R50" s="349"/>
    </row>
    <row r="53" spans="2:22" ht="23.25" x14ac:dyDescent="0.35">
      <c r="B53" s="346" t="s">
        <v>361</v>
      </c>
      <c r="C53" s="347" t="s">
        <v>470</v>
      </c>
      <c r="D53" s="347"/>
      <c r="E53" s="347"/>
      <c r="F53" s="347"/>
      <c r="G53" s="347" t="s">
        <v>163</v>
      </c>
      <c r="H53" s="347"/>
      <c r="I53" s="347"/>
      <c r="J53" s="348"/>
      <c r="K53" s="348"/>
      <c r="V53" s="196" t="s">
        <v>483</v>
      </c>
    </row>
    <row r="54" spans="2:22" ht="23.25" x14ac:dyDescent="0.35">
      <c r="B54" s="346"/>
      <c r="C54" s="347"/>
      <c r="D54" s="347"/>
      <c r="E54" s="347"/>
      <c r="F54" s="347"/>
      <c r="G54" s="347"/>
      <c r="H54" s="347"/>
      <c r="I54" s="347"/>
      <c r="J54" s="348"/>
      <c r="K54" s="348"/>
    </row>
    <row r="55" spans="2:22" ht="23.25" x14ac:dyDescent="0.35">
      <c r="B55" s="346"/>
      <c r="C55" s="347"/>
      <c r="D55" s="347"/>
      <c r="E55" s="347"/>
      <c r="F55" s="347"/>
      <c r="G55" s="347"/>
      <c r="H55" s="347"/>
      <c r="I55" s="347"/>
      <c r="J55" s="348"/>
      <c r="K55" s="348"/>
      <c r="V55" s="349" t="s">
        <v>482</v>
      </c>
    </row>
    <row r="56" spans="2:22" ht="23.25" x14ac:dyDescent="0.35">
      <c r="B56" s="346"/>
      <c r="C56" s="347"/>
      <c r="D56" s="347"/>
      <c r="E56" s="347"/>
      <c r="F56" s="347"/>
      <c r="G56" s="347"/>
      <c r="H56" s="347"/>
      <c r="I56" s="347"/>
      <c r="J56" s="348"/>
      <c r="K56" s="348"/>
    </row>
    <row r="57" spans="2:22" ht="23.25" x14ac:dyDescent="0.35">
      <c r="B57" s="346"/>
      <c r="C57" s="347"/>
      <c r="D57" s="347"/>
      <c r="E57" s="347"/>
      <c r="F57" s="347"/>
      <c r="G57" s="347"/>
      <c r="H57" s="347"/>
      <c r="I57" s="347"/>
      <c r="J57" s="348"/>
      <c r="K57" s="348"/>
    </row>
    <row r="58" spans="2:22" ht="21" x14ac:dyDescent="0.35">
      <c r="B58" s="196"/>
      <c r="C58" s="347"/>
      <c r="D58" s="347"/>
      <c r="E58" s="347"/>
      <c r="F58" s="347"/>
      <c r="G58" s="347"/>
      <c r="H58" s="347"/>
      <c r="I58" s="347"/>
      <c r="J58" s="348"/>
      <c r="K58" s="348"/>
    </row>
    <row r="59" spans="2:22" ht="21" x14ac:dyDescent="0.35">
      <c r="B59" s="196"/>
      <c r="C59" s="347"/>
      <c r="D59" s="347"/>
      <c r="E59" s="347"/>
      <c r="F59" s="347"/>
      <c r="G59" s="347"/>
      <c r="H59" s="347"/>
      <c r="I59" s="347"/>
      <c r="J59" s="348"/>
      <c r="K59" s="348"/>
    </row>
    <row r="60" spans="2:22" ht="23.25" x14ac:dyDescent="0.35">
      <c r="B60" s="346" t="s">
        <v>471</v>
      </c>
      <c r="C60" s="347" t="s">
        <v>472</v>
      </c>
      <c r="D60" s="347"/>
      <c r="E60" s="347" t="s">
        <v>473</v>
      </c>
      <c r="F60" s="347"/>
      <c r="G60" s="347"/>
      <c r="H60" s="347"/>
      <c r="I60" s="347"/>
      <c r="J60" s="348"/>
      <c r="K60" s="348"/>
    </row>
    <row r="61" spans="2:22" ht="21" x14ac:dyDescent="0.35">
      <c r="B61" s="196"/>
      <c r="C61" s="347"/>
      <c r="D61" s="347"/>
      <c r="E61" s="347"/>
      <c r="F61" s="347"/>
      <c r="G61" s="347"/>
      <c r="H61" s="347"/>
      <c r="I61" s="347"/>
      <c r="J61" s="348"/>
      <c r="K61" s="348"/>
    </row>
    <row r="62" spans="2:22" ht="21" x14ac:dyDescent="0.35">
      <c r="B62" s="196"/>
      <c r="C62" s="347" t="s">
        <v>384</v>
      </c>
      <c r="D62" s="347"/>
      <c r="E62" s="347" t="s">
        <v>161</v>
      </c>
      <c r="F62" s="347"/>
      <c r="G62" s="347"/>
      <c r="H62" s="347"/>
      <c r="I62" s="347"/>
      <c r="J62" s="348"/>
      <c r="K62" s="348"/>
    </row>
    <row r="63" spans="2:22" ht="21" x14ac:dyDescent="0.35">
      <c r="B63" s="196"/>
      <c r="C63" s="347"/>
      <c r="D63" s="347"/>
      <c r="E63" s="347"/>
      <c r="F63" s="347"/>
      <c r="G63" s="347"/>
      <c r="H63" s="347"/>
      <c r="I63" s="347"/>
      <c r="J63" s="348"/>
      <c r="K63" s="348"/>
    </row>
    <row r="64" spans="2:22" ht="21" x14ac:dyDescent="0.35">
      <c r="B64" s="196"/>
      <c r="C64" s="347"/>
      <c r="D64" s="347"/>
      <c r="E64" s="347"/>
      <c r="F64" s="347"/>
      <c r="G64" s="347"/>
      <c r="H64" s="347"/>
      <c r="I64" s="347"/>
      <c r="J64" s="348"/>
      <c r="K64" s="348"/>
    </row>
    <row r="65" spans="2:11" ht="21" x14ac:dyDescent="0.35">
      <c r="B65" s="196"/>
      <c r="C65" s="347"/>
      <c r="D65" s="347"/>
      <c r="E65" s="347"/>
      <c r="F65" s="347"/>
      <c r="G65" s="347"/>
      <c r="H65" s="347"/>
      <c r="I65" s="347"/>
      <c r="J65" s="348"/>
      <c r="K65" s="348"/>
    </row>
    <row r="66" spans="2:11" ht="21" x14ac:dyDescent="0.35">
      <c r="B66" s="196"/>
      <c r="C66" s="347"/>
      <c r="D66" s="347"/>
      <c r="E66" s="347"/>
      <c r="F66" s="347"/>
      <c r="G66" s="347"/>
      <c r="H66" s="347"/>
      <c r="I66" s="347"/>
      <c r="J66" s="348"/>
      <c r="K66" s="348"/>
    </row>
    <row r="67" spans="2:11" ht="21" x14ac:dyDescent="0.35">
      <c r="B67" s="196"/>
      <c r="C67" s="347"/>
      <c r="D67" s="347"/>
      <c r="E67" s="347"/>
      <c r="F67" s="347"/>
      <c r="G67" s="347"/>
      <c r="H67" s="347"/>
      <c r="I67" s="347"/>
      <c r="J67" s="348"/>
      <c r="K67" s="348"/>
    </row>
    <row r="68" spans="2:11" ht="21" x14ac:dyDescent="0.35">
      <c r="B68" s="196"/>
      <c r="C68" s="347"/>
      <c r="D68" s="347"/>
      <c r="E68" s="347"/>
      <c r="F68" s="347"/>
      <c r="G68" s="347"/>
      <c r="H68" s="347"/>
      <c r="I68" s="347"/>
      <c r="J68" s="348"/>
      <c r="K68" s="348"/>
    </row>
    <row r="69" spans="2:11" ht="21" x14ac:dyDescent="0.35">
      <c r="B69" s="196"/>
      <c r="C69" s="347"/>
      <c r="D69" s="347"/>
      <c r="E69" s="347"/>
      <c r="F69" s="347"/>
      <c r="G69" s="347"/>
      <c r="H69" s="347"/>
      <c r="I69" s="347"/>
      <c r="J69" s="348"/>
      <c r="K69" s="348"/>
    </row>
    <row r="70" spans="2:11" ht="23.25" x14ac:dyDescent="0.35">
      <c r="B70" s="346" t="s">
        <v>474</v>
      </c>
      <c r="C70" s="347" t="s">
        <v>475</v>
      </c>
      <c r="D70" s="347"/>
      <c r="E70" s="347"/>
      <c r="F70" s="347"/>
      <c r="G70" s="347" t="s">
        <v>163</v>
      </c>
      <c r="H70" s="347" t="s">
        <v>476</v>
      </c>
      <c r="I70" s="347"/>
      <c r="J70" s="348"/>
      <c r="K70" s="348"/>
    </row>
    <row r="71" spans="2:11" ht="21" x14ac:dyDescent="0.35">
      <c r="B71" s="196"/>
      <c r="C71" s="347"/>
      <c r="D71" s="347"/>
      <c r="E71" s="347"/>
      <c r="F71" s="347"/>
      <c r="G71" s="347"/>
      <c r="H71" s="347"/>
      <c r="I71" s="347"/>
      <c r="J71" s="348"/>
      <c r="K71" s="348"/>
    </row>
    <row r="72" spans="2:11" ht="21" x14ac:dyDescent="0.35">
      <c r="B72" s="196"/>
      <c r="C72" s="347" t="s">
        <v>477</v>
      </c>
      <c r="D72" s="347" t="s">
        <v>478</v>
      </c>
      <c r="E72" s="347"/>
      <c r="F72" s="347" t="s">
        <v>479</v>
      </c>
      <c r="G72" s="347"/>
      <c r="H72" s="347"/>
      <c r="I72" s="347" t="s">
        <v>480</v>
      </c>
      <c r="J72" s="348"/>
      <c r="K72" s="348"/>
    </row>
    <row r="73" spans="2:11" ht="21" x14ac:dyDescent="0.35">
      <c r="B73" s="196"/>
      <c r="C73" s="347"/>
      <c r="D73" s="347"/>
      <c r="E73" s="347"/>
      <c r="F73" s="347"/>
      <c r="G73" s="347"/>
      <c r="H73" s="347"/>
      <c r="I73" s="347"/>
      <c r="J73" s="348"/>
      <c r="K73" s="348"/>
    </row>
    <row r="74" spans="2:11" ht="21" x14ac:dyDescent="0.35">
      <c r="C74" s="347" t="s">
        <v>481</v>
      </c>
      <c r="D74" s="348"/>
      <c r="E74" s="348"/>
      <c r="F74" s="348"/>
      <c r="G74" s="348"/>
      <c r="H74" s="348"/>
      <c r="I74" s="347"/>
      <c r="J74" s="348"/>
      <c r="K74" s="348"/>
    </row>
    <row r="75" spans="2:11" ht="21" x14ac:dyDescent="0.35">
      <c r="B75" s="196"/>
      <c r="C75" s="347"/>
      <c r="D75" s="347"/>
      <c r="E75" s="347"/>
      <c r="F75" s="347"/>
      <c r="G75" s="347"/>
      <c r="H75" s="347"/>
      <c r="I75" s="347"/>
      <c r="J75" s="348"/>
      <c r="K75" s="348"/>
    </row>
    <row r="85" spans="2:8" ht="23.25" x14ac:dyDescent="0.35">
      <c r="B85" s="352" t="s">
        <v>358</v>
      </c>
      <c r="C85" s="353"/>
      <c r="D85" s="354" t="s">
        <v>500</v>
      </c>
      <c r="E85" s="353"/>
      <c r="F85" s="353"/>
      <c r="G85" s="354" t="s">
        <v>505</v>
      </c>
      <c r="H85" s="353"/>
    </row>
    <row r="86" spans="2:8" ht="21" x14ac:dyDescent="0.35">
      <c r="B86" s="353"/>
      <c r="C86" s="353"/>
      <c r="D86" s="354" t="s">
        <v>501</v>
      </c>
      <c r="E86" s="353"/>
      <c r="F86" s="353"/>
      <c r="G86" s="353"/>
      <c r="H86" s="353"/>
    </row>
    <row r="87" spans="2:8" ht="21" x14ac:dyDescent="0.35">
      <c r="B87" s="353"/>
      <c r="C87" s="353"/>
      <c r="D87" s="354" t="s">
        <v>502</v>
      </c>
      <c r="E87" s="353"/>
      <c r="F87" s="353"/>
      <c r="G87" s="353"/>
      <c r="H87" s="353"/>
    </row>
    <row r="88" spans="2:8" ht="21" x14ac:dyDescent="0.35">
      <c r="B88" s="353"/>
      <c r="C88" s="353"/>
      <c r="D88" s="354"/>
      <c r="E88" s="353"/>
      <c r="F88" s="353"/>
      <c r="G88" s="353"/>
      <c r="H88" s="353"/>
    </row>
    <row r="89" spans="2:8" x14ac:dyDescent="0.25">
      <c r="B89" s="353"/>
      <c r="C89" s="353"/>
      <c r="D89" s="353"/>
      <c r="E89" s="353"/>
      <c r="F89" s="353"/>
      <c r="G89" s="353"/>
      <c r="H89" s="353"/>
    </row>
    <row r="90" spans="2:8" ht="18.75" x14ac:dyDescent="0.3">
      <c r="B90" s="353"/>
      <c r="C90" s="353"/>
      <c r="D90" s="355" t="s">
        <v>504</v>
      </c>
      <c r="E90" s="353"/>
      <c r="F90" s="353"/>
      <c r="G90" s="353"/>
      <c r="H90" s="353"/>
    </row>
    <row r="91" spans="2:8" ht="45" x14ac:dyDescent="0.25">
      <c r="B91" s="353" t="s">
        <v>508</v>
      </c>
      <c r="C91" s="353"/>
      <c r="D91" s="356" t="s">
        <v>506</v>
      </c>
      <c r="E91" s="353"/>
      <c r="F91" s="353"/>
      <c r="G91" s="353"/>
      <c r="H91" s="353"/>
    </row>
    <row r="92" spans="2:8" ht="45" x14ac:dyDescent="0.25">
      <c r="B92" s="353" t="s">
        <v>509</v>
      </c>
      <c r="C92" s="353"/>
      <c r="D92" s="356" t="s">
        <v>507</v>
      </c>
      <c r="E92" s="353"/>
      <c r="F92" s="353"/>
      <c r="G92" s="353"/>
      <c r="H92" s="353" t="s">
        <v>503</v>
      </c>
    </row>
    <row r="93" spans="2:8" x14ac:dyDescent="0.25">
      <c r="B93" s="353"/>
      <c r="C93" s="353"/>
      <c r="D93" s="353"/>
      <c r="E93" s="353"/>
      <c r="F93" s="353"/>
      <c r="G93" s="353"/>
      <c r="H93" s="353"/>
    </row>
    <row r="94" spans="2:8" x14ac:dyDescent="0.25">
      <c r="B94" s="353"/>
      <c r="C94" s="353"/>
      <c r="D94" s="353" t="s">
        <v>510</v>
      </c>
      <c r="E94" s="353"/>
      <c r="F94" s="353"/>
      <c r="G94" s="353"/>
      <c r="H94" s="353"/>
    </row>
    <row r="95" spans="2:8" x14ac:dyDescent="0.25">
      <c r="B95" s="353"/>
      <c r="C95" s="353"/>
      <c r="D95" s="356" t="s">
        <v>512</v>
      </c>
      <c r="E95" s="353"/>
      <c r="F95" s="353"/>
      <c r="G95" s="353"/>
      <c r="H95" s="353"/>
    </row>
    <row r="96" spans="2:8" ht="30" x14ac:dyDescent="0.25">
      <c r="B96" s="353"/>
      <c r="C96" s="353"/>
      <c r="D96" s="356" t="s">
        <v>511</v>
      </c>
      <c r="E96" s="353"/>
      <c r="F96" s="353"/>
      <c r="G96" s="353"/>
      <c r="H96" s="353"/>
    </row>
    <row r="101" spans="2:8" ht="33.75" x14ac:dyDescent="0.5">
      <c r="B101" s="385" t="s">
        <v>553</v>
      </c>
      <c r="C101" s="386"/>
      <c r="D101" s="385" t="s">
        <v>547</v>
      </c>
      <c r="E101" s="386"/>
      <c r="F101" s="386"/>
      <c r="G101" s="385" t="s">
        <v>167</v>
      </c>
      <c r="H101" s="387" t="s">
        <v>554</v>
      </c>
    </row>
    <row r="106" spans="2:8" ht="21" x14ac:dyDescent="0.35">
      <c r="B106" s="383" t="s">
        <v>548</v>
      </c>
      <c r="C106" s="383"/>
      <c r="D106" s="383" t="s">
        <v>382</v>
      </c>
      <c r="E106" s="382" t="s">
        <v>551</v>
      </c>
      <c r="F106" s="383"/>
      <c r="H106" s="383" t="s">
        <v>523</v>
      </c>
    </row>
    <row r="109" spans="2:8" ht="23.25" x14ac:dyDescent="0.35">
      <c r="B109" s="384"/>
      <c r="C109" s="384"/>
      <c r="D109" s="384"/>
      <c r="E109" s="384"/>
      <c r="F109" s="384"/>
    </row>
    <row r="110" spans="2:8" ht="23.25" x14ac:dyDescent="0.35">
      <c r="B110" s="384" t="s">
        <v>384</v>
      </c>
      <c r="C110" s="384"/>
      <c r="D110" s="384" t="s">
        <v>549</v>
      </c>
      <c r="E110" s="384"/>
      <c r="F110" s="384" t="s">
        <v>550</v>
      </c>
    </row>
    <row r="116" spans="2:7" s="389" customFormat="1" ht="23.25" x14ac:dyDescent="0.35">
      <c r="B116" s="388" t="s">
        <v>561</v>
      </c>
      <c r="D116" s="390" t="s">
        <v>562</v>
      </c>
      <c r="E116" s="391" t="s">
        <v>167</v>
      </c>
      <c r="G116" s="390"/>
    </row>
  </sheetData>
  <hyperlinks>
    <hyperlink ref="K6" r:id="rId1" display="https://tecoedge.tecoenergy.com/data/assets/files/2019IBEW108CBAIntent032421.pdf" xr:uid="{B98F0851-779E-4C1B-B417-6731A18068ED}"/>
  </hyperlinks>
  <pageMargins left="0.7" right="0.7" top="0.75" bottom="0.75" header="0.3" footer="0.3"/>
  <pageSetup orientation="portrait" horizontalDpi="90" verticalDpi="90" r:id="rId2"/>
  <customProperties>
    <customPr name="_pios_id" r:id="rId3"/>
    <customPr name="EpmWorksheetKeyString_GUID" r:id="rId4"/>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5F4CE-759F-432A-8BC0-16CB5714B25C}">
  <dimension ref="A1:Z31"/>
  <sheetViews>
    <sheetView zoomScaleNormal="100" workbookViewId="0"/>
  </sheetViews>
  <sheetFormatPr defaultRowHeight="15" x14ac:dyDescent="0.25"/>
  <cols>
    <col min="1" max="1" width="40.140625" style="564" bestFit="1" customWidth="1"/>
    <col min="2" max="2" width="16.42578125" style="564" customWidth="1"/>
    <col min="3" max="3" width="19" style="564" bestFit="1" customWidth="1"/>
    <col min="4" max="5" width="13.5703125" style="564" customWidth="1"/>
    <col min="6" max="6" width="13.140625" style="564" customWidth="1"/>
    <col min="7" max="7" width="12.85546875" style="564" customWidth="1"/>
    <col min="8" max="9" width="12.42578125" style="564" bestFit="1" customWidth="1"/>
    <col min="10" max="10" width="11.85546875" style="564" customWidth="1"/>
    <col min="11" max="11" width="9.140625" style="564"/>
    <col min="12" max="12" width="18.7109375" style="564" customWidth="1"/>
    <col min="13" max="13" width="10.140625" style="564" hidden="1" customWidth="1"/>
    <col min="14" max="14" width="10.140625" style="564" customWidth="1"/>
    <col min="15" max="16" width="12.5703125" style="564" customWidth="1"/>
    <col min="17" max="17" width="10.7109375" style="564" customWidth="1"/>
    <col min="18" max="18" width="13" style="564" customWidth="1"/>
    <col min="19" max="19" width="9.140625" style="564"/>
    <col min="20" max="20" width="27" style="564" customWidth="1"/>
    <col min="21" max="16384" width="9.140625" style="564"/>
  </cols>
  <sheetData>
    <row r="1" spans="1:21" ht="20.25" x14ac:dyDescent="0.3">
      <c r="A1" s="618" t="s">
        <v>87</v>
      </c>
      <c r="B1" s="619" t="s">
        <v>287</v>
      </c>
      <c r="C1" s="620"/>
      <c r="D1" s="621">
        <v>2025</v>
      </c>
    </row>
    <row r="2" spans="1:21" ht="20.25" x14ac:dyDescent="0.3">
      <c r="A2" s="622" t="s">
        <v>121</v>
      </c>
      <c r="B2" s="620"/>
      <c r="C2" s="619"/>
      <c r="D2" s="620"/>
      <c r="E2" s="621"/>
      <c r="F2" s="621"/>
      <c r="M2" s="623" t="s">
        <v>316</v>
      </c>
      <c r="N2" s="623"/>
      <c r="O2" s="623"/>
      <c r="P2" s="623"/>
      <c r="R2" s="578"/>
      <c r="U2" s="623" t="s">
        <v>320</v>
      </c>
    </row>
    <row r="3" spans="1:21" x14ac:dyDescent="0.25">
      <c r="M3" s="564" t="s">
        <v>85</v>
      </c>
      <c r="R3" s="624" t="s">
        <v>689</v>
      </c>
      <c r="S3" s="625"/>
      <c r="U3" s="564" t="s">
        <v>321</v>
      </c>
    </row>
    <row r="4" spans="1:21" x14ac:dyDescent="0.25">
      <c r="A4" s="564" t="s">
        <v>293</v>
      </c>
      <c r="C4" s="620"/>
      <c r="D4" s="626">
        <v>2.8000000000000001E-2</v>
      </c>
      <c r="E4" s="626">
        <v>2.8000000000000001E-2</v>
      </c>
      <c r="F4" s="626"/>
      <c r="H4" s="626">
        <v>0.03</v>
      </c>
      <c r="I4" s="626">
        <v>0.03</v>
      </c>
      <c r="R4" s="625"/>
      <c r="S4" s="625"/>
      <c r="U4" s="627" t="s">
        <v>83</v>
      </c>
    </row>
    <row r="5" spans="1:21" x14ac:dyDescent="0.25">
      <c r="B5" s="628" t="s">
        <v>691</v>
      </c>
      <c r="C5" s="581">
        <v>2020</v>
      </c>
      <c r="D5" s="581">
        <v>2021</v>
      </c>
      <c r="E5" s="581">
        <v>2022</v>
      </c>
      <c r="F5" s="629" t="s">
        <v>692</v>
      </c>
      <c r="G5" s="581">
        <v>2023</v>
      </c>
      <c r="H5" s="581">
        <v>2024</v>
      </c>
      <c r="I5" s="581">
        <v>2025</v>
      </c>
      <c r="M5" s="630" t="s">
        <v>86</v>
      </c>
      <c r="N5" s="621">
        <v>2009</v>
      </c>
      <c r="O5" s="621">
        <v>2020</v>
      </c>
      <c r="P5" s="621">
        <v>2023</v>
      </c>
      <c r="Q5" s="621">
        <v>2025</v>
      </c>
      <c r="R5" s="631"/>
      <c r="S5" s="632"/>
      <c r="U5" s="564" t="s">
        <v>322</v>
      </c>
    </row>
    <row r="6" spans="1:21" x14ac:dyDescent="0.25">
      <c r="A6" s="630" t="s">
        <v>120</v>
      </c>
      <c r="B6" s="633" t="s">
        <v>313</v>
      </c>
      <c r="C6" s="634" t="s">
        <v>688</v>
      </c>
      <c r="D6" s="634" t="s">
        <v>314</v>
      </c>
      <c r="E6" s="634" t="s">
        <v>314</v>
      </c>
      <c r="F6" s="633" t="s">
        <v>690</v>
      </c>
      <c r="G6" s="634" t="s">
        <v>314</v>
      </c>
      <c r="H6" s="634" t="s">
        <v>314</v>
      </c>
      <c r="I6" s="634" t="s">
        <v>314</v>
      </c>
      <c r="J6" s="634" t="s">
        <v>294</v>
      </c>
      <c r="M6" s="635" t="s">
        <v>182</v>
      </c>
      <c r="N6" s="636" t="s">
        <v>90</v>
      </c>
      <c r="O6" s="636" t="s">
        <v>90</v>
      </c>
      <c r="P6" s="636" t="s">
        <v>90</v>
      </c>
      <c r="Q6" s="636" t="s">
        <v>90</v>
      </c>
      <c r="R6" s="637" t="s">
        <v>88</v>
      </c>
      <c r="S6" s="638" t="s">
        <v>134</v>
      </c>
    </row>
    <row r="7" spans="1:21" x14ac:dyDescent="0.25">
      <c r="A7" s="631" t="s">
        <v>122</v>
      </c>
      <c r="B7" s="639">
        <v>30.57</v>
      </c>
      <c r="C7" s="640">
        <v>3.82125</v>
      </c>
      <c r="D7" s="640">
        <v>3.928245</v>
      </c>
      <c r="E7" s="640">
        <v>4.0382358600000003</v>
      </c>
      <c r="F7" s="641">
        <v>60.72</v>
      </c>
      <c r="G7" s="640">
        <v>7.59</v>
      </c>
      <c r="H7" s="640">
        <v>7.8177000000000003</v>
      </c>
      <c r="I7" s="640">
        <v>8.0522310000000008</v>
      </c>
      <c r="J7" s="642">
        <v>8.0522310000000008</v>
      </c>
      <c r="K7" s="634"/>
      <c r="M7" s="631" t="s">
        <v>122</v>
      </c>
      <c r="N7" s="643">
        <v>5.3250102404043087</v>
      </c>
      <c r="O7" s="643">
        <v>3.82125</v>
      </c>
      <c r="P7" s="643">
        <v>7.59</v>
      </c>
      <c r="Q7" s="643">
        <v>8.0522310000000008</v>
      </c>
      <c r="R7" s="644">
        <v>4.2309810000000008</v>
      </c>
      <c r="S7" s="631" t="s">
        <v>123</v>
      </c>
    </row>
    <row r="8" spans="1:21" x14ac:dyDescent="0.25">
      <c r="A8" s="631" t="s">
        <v>124</v>
      </c>
      <c r="B8" s="639">
        <v>166.73</v>
      </c>
      <c r="C8" s="640">
        <v>20.841249999999999</v>
      </c>
      <c r="D8" s="640">
        <v>21.424804999999999</v>
      </c>
      <c r="E8" s="640">
        <v>22.02469954</v>
      </c>
      <c r="F8" s="641">
        <v>149.08000000000001</v>
      </c>
      <c r="G8" s="640">
        <v>18.635000000000002</v>
      </c>
      <c r="H8" s="640">
        <v>19.194050000000001</v>
      </c>
      <c r="I8" s="640">
        <v>19.769871500000001</v>
      </c>
      <c r="J8" s="642">
        <v>19.769871500000001</v>
      </c>
      <c r="M8" s="631" t="s">
        <v>124</v>
      </c>
      <c r="N8" s="643">
        <v>21.020001961542235</v>
      </c>
      <c r="O8" s="643">
        <v>20.841249999999999</v>
      </c>
      <c r="P8" s="643">
        <v>18.635000000000002</v>
      </c>
      <c r="Q8" s="643">
        <v>19.769871500000001</v>
      </c>
      <c r="R8" s="644">
        <v>-1.071378499999998</v>
      </c>
      <c r="S8" s="631" t="s">
        <v>125</v>
      </c>
    </row>
    <row r="9" spans="1:21" x14ac:dyDescent="0.25">
      <c r="A9" s="631" t="s">
        <v>126</v>
      </c>
      <c r="B9" s="639">
        <v>30.57</v>
      </c>
      <c r="C9" s="640">
        <v>3.82125</v>
      </c>
      <c r="D9" s="640">
        <v>3.928245</v>
      </c>
      <c r="E9" s="640">
        <v>4.0382358600000003</v>
      </c>
      <c r="F9" s="641">
        <v>60.72</v>
      </c>
      <c r="G9" s="640">
        <v>7.59</v>
      </c>
      <c r="H9" s="640">
        <v>7.8177000000000003</v>
      </c>
      <c r="I9" s="640">
        <v>8.0522310000000008</v>
      </c>
      <c r="J9" s="642">
        <v>8.0522310000000008</v>
      </c>
      <c r="M9" s="631" t="s">
        <v>126</v>
      </c>
      <c r="N9" s="643">
        <v>4.8500285577472262</v>
      </c>
      <c r="O9" s="643">
        <v>3.82125</v>
      </c>
      <c r="P9" s="643">
        <v>7.59</v>
      </c>
      <c r="Q9" s="643">
        <v>8.0522310000000008</v>
      </c>
      <c r="R9" s="644">
        <v>4.2309810000000008</v>
      </c>
      <c r="S9" s="631" t="s">
        <v>127</v>
      </c>
    </row>
    <row r="10" spans="1:21" x14ac:dyDescent="0.25">
      <c r="A10" s="631" t="s">
        <v>128</v>
      </c>
      <c r="B10" s="639">
        <v>95.34</v>
      </c>
      <c r="C10" s="640">
        <v>11.9175</v>
      </c>
      <c r="D10" s="640">
        <v>12.251190000000001</v>
      </c>
      <c r="E10" s="640">
        <v>12.594223320000001</v>
      </c>
      <c r="F10" s="641">
        <v>140.88</v>
      </c>
      <c r="G10" s="640">
        <v>17.61</v>
      </c>
      <c r="H10" s="640">
        <v>18.138300000000001</v>
      </c>
      <c r="I10" s="640">
        <v>18.682449000000002</v>
      </c>
      <c r="J10" s="642">
        <v>18.682449000000002</v>
      </c>
      <c r="M10" s="631" t="s">
        <v>128</v>
      </c>
      <c r="N10" s="643">
        <v>20.65</v>
      </c>
      <c r="O10" s="643">
        <v>11.9175</v>
      </c>
      <c r="P10" s="643">
        <v>17.61</v>
      </c>
      <c r="Q10" s="643">
        <v>18.682449000000002</v>
      </c>
      <c r="R10" s="644">
        <v>6.7649490000000014</v>
      </c>
      <c r="S10" s="631" t="s">
        <v>129</v>
      </c>
    </row>
    <row r="11" spans="1:21" x14ac:dyDescent="0.25">
      <c r="A11" s="631" t="s">
        <v>130</v>
      </c>
      <c r="B11" s="639">
        <v>30.57</v>
      </c>
      <c r="C11" s="640">
        <v>3.82125</v>
      </c>
      <c r="D11" s="640">
        <v>3.928245</v>
      </c>
      <c r="E11" s="640">
        <v>4.0382358600000003</v>
      </c>
      <c r="F11" s="641">
        <v>60.72</v>
      </c>
      <c r="G11" s="640">
        <v>7.59</v>
      </c>
      <c r="H11" s="640">
        <v>7.8177000000000003</v>
      </c>
      <c r="I11" s="640">
        <v>8.0522310000000008</v>
      </c>
      <c r="J11" s="642">
        <v>8.0522310000000008</v>
      </c>
      <c r="M11" s="631" t="s">
        <v>130</v>
      </c>
      <c r="N11" s="643">
        <v>5.3250102404043087</v>
      </c>
      <c r="O11" s="643">
        <v>3.82125</v>
      </c>
      <c r="P11" s="643">
        <v>7.59</v>
      </c>
      <c r="Q11" s="643">
        <v>8.0522310000000008</v>
      </c>
      <c r="R11" s="644">
        <v>4.2309810000000008</v>
      </c>
      <c r="S11" s="631" t="s">
        <v>131</v>
      </c>
    </row>
    <row r="12" spans="1:21" x14ac:dyDescent="0.25">
      <c r="A12" s="631" t="s">
        <v>132</v>
      </c>
      <c r="B12" s="639">
        <v>95.34</v>
      </c>
      <c r="C12" s="640">
        <v>11.9175</v>
      </c>
      <c r="D12" s="640">
        <v>12.251190000000001</v>
      </c>
      <c r="E12" s="640">
        <v>12.594223320000001</v>
      </c>
      <c r="F12" s="641">
        <v>140.88</v>
      </c>
      <c r="G12" s="640">
        <v>17.61</v>
      </c>
      <c r="H12" s="640">
        <v>18.138300000000001</v>
      </c>
      <c r="I12" s="640">
        <v>18.682449000000002</v>
      </c>
      <c r="J12" s="642">
        <v>18.682449000000002</v>
      </c>
      <c r="M12" s="631" t="s">
        <v>132</v>
      </c>
      <c r="N12" s="643">
        <v>19.12</v>
      </c>
      <c r="O12" s="643">
        <v>11.9175</v>
      </c>
      <c r="P12" s="643">
        <v>17.61</v>
      </c>
      <c r="Q12" s="643">
        <v>18.682449000000002</v>
      </c>
      <c r="R12" s="644">
        <v>6.7649490000000014</v>
      </c>
      <c r="S12" s="631" t="s">
        <v>132</v>
      </c>
    </row>
    <row r="13" spans="1:21" x14ac:dyDescent="0.25">
      <c r="A13" s="631" t="s">
        <v>609</v>
      </c>
      <c r="B13" s="629" t="s">
        <v>109</v>
      </c>
      <c r="C13" s="581" t="s">
        <v>109</v>
      </c>
      <c r="D13" s="581" t="s">
        <v>109</v>
      </c>
      <c r="E13" s="640">
        <v>33</v>
      </c>
      <c r="F13" s="641">
        <v>264</v>
      </c>
      <c r="G13" s="640">
        <v>33.659999999999997</v>
      </c>
      <c r="H13" s="640">
        <v>34.33</v>
      </c>
      <c r="I13" s="640">
        <v>35.359899999999996</v>
      </c>
      <c r="J13" s="642">
        <v>35.359899999999996</v>
      </c>
      <c r="M13" s="631" t="s">
        <v>609</v>
      </c>
      <c r="N13" s="581" t="s">
        <v>109</v>
      </c>
      <c r="O13" s="643" t="s">
        <v>109</v>
      </c>
      <c r="P13" s="643" t="s">
        <v>109</v>
      </c>
      <c r="Q13" s="643">
        <v>35.359899999999996</v>
      </c>
      <c r="R13" s="644" t="s">
        <v>109</v>
      </c>
    </row>
    <row r="14" spans="1:21" x14ac:dyDescent="0.25">
      <c r="A14" s="631" t="s">
        <v>606</v>
      </c>
      <c r="B14" s="629" t="s">
        <v>109</v>
      </c>
      <c r="C14" s="581" t="s">
        <v>109</v>
      </c>
      <c r="D14" s="581" t="s">
        <v>109</v>
      </c>
      <c r="E14" s="640">
        <v>37</v>
      </c>
      <c r="F14" s="641">
        <v>296</v>
      </c>
      <c r="G14" s="640">
        <v>32.82</v>
      </c>
      <c r="H14" s="640">
        <v>33.47</v>
      </c>
      <c r="I14" s="640">
        <v>34.4741</v>
      </c>
      <c r="J14" s="642">
        <v>34.4741</v>
      </c>
      <c r="M14" s="631" t="s">
        <v>606</v>
      </c>
      <c r="N14" s="581" t="s">
        <v>109</v>
      </c>
      <c r="O14" s="643" t="s">
        <v>109</v>
      </c>
      <c r="P14" s="643" t="s">
        <v>109</v>
      </c>
      <c r="Q14" s="643">
        <v>34.4741</v>
      </c>
      <c r="R14" s="644" t="s">
        <v>109</v>
      </c>
    </row>
    <row r="20" spans="1:26" ht="20.25" x14ac:dyDescent="0.3">
      <c r="A20" s="622" t="s">
        <v>317</v>
      </c>
    </row>
    <row r="21" spans="1:26" ht="20.25" x14ac:dyDescent="0.3">
      <c r="A21" s="622"/>
      <c r="B21" s="622"/>
    </row>
    <row r="22" spans="1:26" x14ac:dyDescent="0.25">
      <c r="A22" s="564" t="s">
        <v>293</v>
      </c>
      <c r="D22" s="626">
        <v>0.03</v>
      </c>
      <c r="E22" s="626">
        <v>0.03</v>
      </c>
      <c r="F22" s="626">
        <v>0.02</v>
      </c>
      <c r="G22" s="626">
        <v>0</v>
      </c>
      <c r="H22" s="626">
        <v>0.01</v>
      </c>
    </row>
    <row r="23" spans="1:26" ht="20.25" x14ac:dyDescent="0.3">
      <c r="A23" s="622"/>
      <c r="B23" s="622"/>
      <c r="C23" s="581">
        <v>2020</v>
      </c>
      <c r="D23" s="581">
        <v>2021</v>
      </c>
      <c r="E23" s="581">
        <v>2022</v>
      </c>
      <c r="F23" s="581">
        <v>2023</v>
      </c>
      <c r="G23" s="581">
        <v>2024</v>
      </c>
      <c r="H23" s="581">
        <v>2025</v>
      </c>
      <c r="I23" s="634" t="s">
        <v>419</v>
      </c>
      <c r="J23" s="631"/>
    </row>
    <row r="24" spans="1:26" x14ac:dyDescent="0.25">
      <c r="A24" s="631" t="s">
        <v>319</v>
      </c>
      <c r="B24" s="631" t="s">
        <v>135</v>
      </c>
      <c r="C24" s="643">
        <v>89.88</v>
      </c>
      <c r="D24" s="645">
        <v>92.576399999999992</v>
      </c>
      <c r="E24" s="645">
        <v>95.353691999999995</v>
      </c>
      <c r="F24" s="645">
        <v>97.260765839999991</v>
      </c>
      <c r="G24" s="645">
        <v>97.260765839999991</v>
      </c>
      <c r="H24" s="640">
        <v>98.233373498399985</v>
      </c>
      <c r="I24" s="646">
        <v>98.233373498399985</v>
      </c>
    </row>
    <row r="25" spans="1:26" x14ac:dyDescent="0.25">
      <c r="A25" s="631" t="s">
        <v>318</v>
      </c>
      <c r="B25" s="631"/>
      <c r="C25" s="643">
        <v>12.61</v>
      </c>
      <c r="D25" s="645">
        <v>12.988300000000001</v>
      </c>
      <c r="E25" s="645">
        <v>13.377949000000001</v>
      </c>
      <c r="F25" s="645">
        <v>13.645507980000001</v>
      </c>
      <c r="G25" s="645">
        <v>13.645507980000001</v>
      </c>
      <c r="H25" s="640">
        <v>13.781963059800001</v>
      </c>
      <c r="I25" s="646">
        <v>13.781963059800001</v>
      </c>
      <c r="J25" s="647"/>
      <c r="K25" s="647"/>
    </row>
    <row r="26" spans="1:26" x14ac:dyDescent="0.25">
      <c r="A26" s="631" t="s">
        <v>404</v>
      </c>
      <c r="B26" s="631"/>
      <c r="C26" s="643">
        <v>0.21</v>
      </c>
      <c r="D26" s="645">
        <v>0.21629999999999999</v>
      </c>
      <c r="E26" s="645">
        <v>0.22278899999999999</v>
      </c>
      <c r="F26" s="645">
        <v>0.22724477999999998</v>
      </c>
      <c r="G26" s="645">
        <v>0.22724477999999998</v>
      </c>
      <c r="H26" s="640">
        <v>0.22951722779999997</v>
      </c>
      <c r="I26" s="646">
        <v>0.22951722779999997</v>
      </c>
      <c r="J26" s="647"/>
      <c r="K26" s="647"/>
    </row>
    <row r="27" spans="1:26" x14ac:dyDescent="0.25">
      <c r="A27" s="631" t="s">
        <v>136</v>
      </c>
      <c r="B27" s="631"/>
      <c r="C27" s="643">
        <v>3.5000000000000003E-2</v>
      </c>
      <c r="D27" s="645">
        <v>3.6050000000000006E-2</v>
      </c>
      <c r="E27" s="645">
        <v>3.7131500000000005E-2</v>
      </c>
      <c r="F27" s="645">
        <v>3.7874130000000006E-2</v>
      </c>
      <c r="G27" s="645">
        <v>3.7874130000000006E-2</v>
      </c>
      <c r="H27" s="640">
        <v>3.8252871300000005E-2</v>
      </c>
      <c r="I27" s="646">
        <v>3.8252871300000005E-2</v>
      </c>
      <c r="J27" s="647"/>
    </row>
    <row r="28" spans="1:26" x14ac:dyDescent="0.25">
      <c r="A28" s="564" t="s">
        <v>403</v>
      </c>
      <c r="C28" s="643">
        <v>1.8720999999999999</v>
      </c>
      <c r="D28" s="643">
        <v>1.8720999999999999</v>
      </c>
      <c r="E28" s="643">
        <v>1.93</v>
      </c>
      <c r="F28" s="645">
        <v>1.9685999999999999</v>
      </c>
      <c r="G28" s="645">
        <v>1.9685999999999999</v>
      </c>
      <c r="H28" s="640">
        <v>1.988286</v>
      </c>
      <c r="I28" s="646">
        <v>1.988286</v>
      </c>
    </row>
    <row r="29" spans="1:26" x14ac:dyDescent="0.25">
      <c r="E29" s="647"/>
      <c r="F29" s="647"/>
      <c r="G29" s="647"/>
      <c r="J29" s="632"/>
      <c r="K29" s="632"/>
      <c r="L29" s="632"/>
    </row>
    <row r="30" spans="1:26" x14ac:dyDescent="0.25">
      <c r="E30" s="632"/>
      <c r="F30" s="632"/>
      <c r="G30" s="632"/>
      <c r="X30" s="647"/>
      <c r="Z30" s="647"/>
    </row>
    <row r="31" spans="1:26" x14ac:dyDescent="0.25">
      <c r="D31" s="640"/>
      <c r="H31" s="632"/>
      <c r="I31" s="632"/>
    </row>
  </sheetData>
  <pageMargins left="0.7" right="0.7" top="0.75" bottom="0.75" header="0.3" footer="0.3"/>
  <pageSetup orientation="portrait" horizontalDpi="90" verticalDpi="90" r:id="rId1"/>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89385-54C0-4BF8-893B-DAF4E60DBD09}">
  <dimension ref="A1:Q50"/>
  <sheetViews>
    <sheetView topLeftCell="C1" zoomScaleNormal="10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41.7109375" style="71" customWidth="1"/>
    <col min="4" max="4" width="24.28515625" style="71" customWidth="1"/>
    <col min="5" max="5" width="15"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200</v>
      </c>
      <c r="C1" s="101" t="s">
        <v>191</v>
      </c>
      <c r="D1" s="88"/>
      <c r="E1" s="88"/>
    </row>
    <row r="2" spans="1:17" x14ac:dyDescent="0.25">
      <c r="A2" s="89">
        <v>2025</v>
      </c>
    </row>
    <row r="5" spans="1:17" ht="39.75" customHeight="1" x14ac:dyDescent="0.25">
      <c r="A5" s="83" t="s">
        <v>81</v>
      </c>
      <c r="B5" s="72"/>
      <c r="C5" s="83" t="s">
        <v>84</v>
      </c>
      <c r="D5" s="83" t="s">
        <v>62</v>
      </c>
      <c r="E5" s="84" t="s">
        <v>63</v>
      </c>
      <c r="F5" s="358" t="s">
        <v>514</v>
      </c>
      <c r="G5" s="358"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71</v>
      </c>
      <c r="K6" s="375">
        <v>30.865920865384616</v>
      </c>
      <c r="L6" s="71" t="s">
        <v>107</v>
      </c>
      <c r="M6" s="98">
        <v>150</v>
      </c>
      <c r="N6" s="375">
        <v>36.273480288461535</v>
      </c>
      <c r="O6" s="71" t="s">
        <v>122</v>
      </c>
      <c r="P6" s="98">
        <v>0</v>
      </c>
      <c r="Q6" s="375">
        <v>8.0522310000000008</v>
      </c>
    </row>
    <row r="7" spans="1:17" ht="31.5" customHeight="1" x14ac:dyDescent="0.25">
      <c r="A7" s="97"/>
      <c r="B7" s="72"/>
      <c r="C7" s="147" t="s">
        <v>201</v>
      </c>
      <c r="D7" s="72"/>
      <c r="E7" s="73"/>
      <c r="F7" s="359"/>
      <c r="G7" s="359"/>
      <c r="I7" s="71" t="s">
        <v>94</v>
      </c>
      <c r="J7" s="98">
        <v>0</v>
      </c>
      <c r="K7" s="375">
        <v>36.273480288461535</v>
      </c>
      <c r="L7" s="71" t="s">
        <v>108</v>
      </c>
      <c r="M7" s="98">
        <v>50</v>
      </c>
      <c r="N7" s="375">
        <v>51.941663999999996</v>
      </c>
      <c r="O7" s="71" t="s">
        <v>124</v>
      </c>
      <c r="P7" s="98">
        <v>25</v>
      </c>
      <c r="Q7" s="375">
        <v>19.769871500000001</v>
      </c>
    </row>
    <row r="8" spans="1:17" ht="31.5" customHeight="1" x14ac:dyDescent="0.25">
      <c r="A8" s="366"/>
      <c r="B8" s="72"/>
      <c r="C8" s="151" t="s">
        <v>202</v>
      </c>
      <c r="D8" s="151" t="s">
        <v>92</v>
      </c>
      <c r="E8" s="584">
        <v>16</v>
      </c>
      <c r="F8" s="360">
        <v>0</v>
      </c>
      <c r="G8" s="360">
        <v>0</v>
      </c>
      <c r="I8" s="71" t="s">
        <v>96</v>
      </c>
      <c r="J8" s="98">
        <v>0</v>
      </c>
      <c r="K8" s="375">
        <v>60.060983653846158</v>
      </c>
      <c r="L8" s="71" t="s">
        <v>110</v>
      </c>
      <c r="M8" s="98">
        <v>0</v>
      </c>
      <c r="N8" s="375">
        <v>36.151145999999997</v>
      </c>
      <c r="O8" s="71" t="s">
        <v>126</v>
      </c>
      <c r="P8" s="98">
        <v>60</v>
      </c>
      <c r="Q8" s="375">
        <v>8.0522310000000008</v>
      </c>
    </row>
    <row r="9" spans="1:17" ht="31.5" customHeight="1" x14ac:dyDescent="0.25">
      <c r="A9" s="72"/>
      <c r="B9" s="72"/>
      <c r="C9" s="151" t="s">
        <v>203</v>
      </c>
      <c r="D9" s="151" t="s">
        <v>92</v>
      </c>
      <c r="E9" s="584">
        <v>5</v>
      </c>
      <c r="F9" s="360">
        <v>0</v>
      </c>
      <c r="G9" s="360">
        <v>0</v>
      </c>
      <c r="I9" s="71" t="s">
        <v>97</v>
      </c>
      <c r="J9" s="98">
        <v>3.5</v>
      </c>
      <c r="K9" s="375">
        <v>30.865920865384616</v>
      </c>
      <c r="L9" s="71" t="s">
        <v>112</v>
      </c>
      <c r="M9" s="98">
        <v>0</v>
      </c>
      <c r="N9" s="375">
        <v>56.742906000000005</v>
      </c>
      <c r="O9" s="71" t="s">
        <v>128</v>
      </c>
      <c r="P9" s="98">
        <v>0</v>
      </c>
      <c r="Q9" s="375">
        <v>18.682449000000002</v>
      </c>
    </row>
    <row r="10" spans="1:17" ht="31.5" customHeight="1" x14ac:dyDescent="0.25">
      <c r="A10" s="72"/>
      <c r="B10" s="72"/>
      <c r="C10" s="151" t="s">
        <v>204</v>
      </c>
      <c r="D10" s="151" t="s">
        <v>92</v>
      </c>
      <c r="E10" s="584">
        <v>15</v>
      </c>
      <c r="F10" s="360">
        <v>0</v>
      </c>
      <c r="G10" s="360">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72"/>
      <c r="B11" s="72"/>
      <c r="C11" s="151" t="s">
        <v>205</v>
      </c>
      <c r="D11" s="151" t="s">
        <v>92</v>
      </c>
      <c r="E11" s="584">
        <v>5</v>
      </c>
      <c r="F11" s="360">
        <v>0</v>
      </c>
      <c r="G11" s="360">
        <v>0</v>
      </c>
      <c r="I11" s="71" t="s">
        <v>99</v>
      </c>
      <c r="J11" s="98">
        <v>0</v>
      </c>
      <c r="K11" s="375">
        <v>43.198348557692306</v>
      </c>
      <c r="L11" s="71" t="s">
        <v>116</v>
      </c>
      <c r="M11" s="98">
        <v>0</v>
      </c>
      <c r="N11" s="375">
        <v>31.192314000000007</v>
      </c>
      <c r="O11" s="71" t="s">
        <v>132</v>
      </c>
      <c r="P11" s="98">
        <v>0</v>
      </c>
      <c r="Q11" s="375">
        <v>18.682449000000002</v>
      </c>
    </row>
    <row r="12" spans="1:17" ht="31.5" customHeight="1" x14ac:dyDescent="0.25">
      <c r="A12" s="72"/>
      <c r="B12" s="72"/>
      <c r="C12" s="151" t="s">
        <v>206</v>
      </c>
      <c r="D12" s="151" t="s">
        <v>92</v>
      </c>
      <c r="E12" s="584">
        <v>5</v>
      </c>
      <c r="F12" s="360">
        <v>0</v>
      </c>
      <c r="G12" s="360">
        <v>0</v>
      </c>
      <c r="I12" s="396" t="s">
        <v>65</v>
      </c>
      <c r="J12" s="397">
        <v>17.72</v>
      </c>
      <c r="K12" s="375">
        <v>29.217185999999998</v>
      </c>
      <c r="L12" s="71" t="s">
        <v>494</v>
      </c>
      <c r="M12" s="98">
        <v>50</v>
      </c>
      <c r="N12" s="375">
        <v>35.730906000000004</v>
      </c>
      <c r="Q12" s="375"/>
    </row>
    <row r="13" spans="1:17" ht="31.5" customHeight="1" x14ac:dyDescent="0.25">
      <c r="A13" s="72"/>
      <c r="B13" s="72"/>
      <c r="C13" s="151" t="s">
        <v>207</v>
      </c>
      <c r="D13" s="151" t="s">
        <v>92</v>
      </c>
      <c r="E13" s="584">
        <v>5</v>
      </c>
      <c r="F13" s="360">
        <v>0</v>
      </c>
      <c r="G13" s="360">
        <v>0</v>
      </c>
      <c r="I13" s="71" t="s">
        <v>100</v>
      </c>
      <c r="J13" s="98">
        <v>0</v>
      </c>
      <c r="K13" s="375">
        <v>43.825779000000004</v>
      </c>
    </row>
    <row r="14" spans="1:17" ht="31.5" customHeight="1" x14ac:dyDescent="0.25">
      <c r="A14" s="72"/>
      <c r="B14" s="72"/>
      <c r="C14" s="151" t="s">
        <v>208</v>
      </c>
      <c r="D14" s="151" t="s">
        <v>92</v>
      </c>
      <c r="E14" s="584">
        <v>10</v>
      </c>
      <c r="F14" s="360">
        <v>0</v>
      </c>
      <c r="G14" s="360">
        <v>0</v>
      </c>
      <c r="I14" s="71" t="s">
        <v>102</v>
      </c>
      <c r="J14" s="98">
        <v>0</v>
      </c>
      <c r="K14" s="375">
        <v>36.273480288461535</v>
      </c>
    </row>
    <row r="15" spans="1:17" ht="31.5" customHeight="1" x14ac:dyDescent="0.25">
      <c r="A15" s="72"/>
      <c r="B15" s="72"/>
      <c r="C15" s="151" t="s">
        <v>209</v>
      </c>
      <c r="D15" s="151" t="s">
        <v>92</v>
      </c>
      <c r="E15" s="584">
        <v>5</v>
      </c>
      <c r="F15" s="360">
        <v>0</v>
      </c>
      <c r="G15" s="360">
        <v>0</v>
      </c>
      <c r="I15" s="71" t="s">
        <v>74</v>
      </c>
      <c r="J15" s="98">
        <v>0</v>
      </c>
      <c r="K15" s="375">
        <v>43.198348557692306</v>
      </c>
    </row>
    <row r="16" spans="1:17" ht="31.5" customHeight="1" x14ac:dyDescent="0.25">
      <c r="A16" s="72"/>
      <c r="B16" s="72"/>
      <c r="C16" s="151" t="s">
        <v>210</v>
      </c>
      <c r="D16" s="151" t="s">
        <v>92</v>
      </c>
      <c r="E16" s="584">
        <v>5</v>
      </c>
      <c r="F16" s="360">
        <v>0</v>
      </c>
      <c r="G16" s="360">
        <v>0</v>
      </c>
      <c r="I16" s="71" t="s">
        <v>103</v>
      </c>
      <c r="J16" s="98">
        <v>0</v>
      </c>
      <c r="K16" s="375">
        <v>60.060983653846158</v>
      </c>
    </row>
    <row r="17" spans="1:16" ht="31.5" customHeight="1" x14ac:dyDescent="0.25">
      <c r="A17" s="72"/>
      <c r="B17" s="72"/>
      <c r="C17" s="303"/>
      <c r="D17" s="139"/>
      <c r="E17" s="409"/>
      <c r="F17" s="360"/>
      <c r="G17" s="360"/>
      <c r="I17" s="71" t="s">
        <v>104</v>
      </c>
      <c r="J17" s="98">
        <v>0</v>
      </c>
      <c r="K17" s="375">
        <v>30.498918000000003</v>
      </c>
    </row>
    <row r="18" spans="1:16" ht="31.5" customHeight="1" x14ac:dyDescent="0.25">
      <c r="A18" s="72"/>
      <c r="B18" s="72"/>
      <c r="C18" s="407" t="s">
        <v>61</v>
      </c>
      <c r="D18" s="408"/>
      <c r="E18" s="410"/>
      <c r="F18" s="360"/>
      <c r="G18" s="360"/>
      <c r="I18" s="71" t="s">
        <v>106</v>
      </c>
      <c r="J18" s="98">
        <v>0</v>
      </c>
      <c r="K18" s="375">
        <v>43.198348557692306</v>
      </c>
    </row>
    <row r="19" spans="1:16" ht="31.5" customHeight="1" x14ac:dyDescent="0.25">
      <c r="A19" s="372"/>
      <c r="B19" s="72"/>
      <c r="C19" s="350" t="s">
        <v>64</v>
      </c>
      <c r="D19" s="377" t="s">
        <v>65</v>
      </c>
      <c r="E19" s="584">
        <v>7</v>
      </c>
      <c r="F19" s="360">
        <v>0</v>
      </c>
      <c r="G19" s="360">
        <v>0</v>
      </c>
      <c r="J19" s="98"/>
    </row>
    <row r="20" spans="1:16" ht="26.25" customHeight="1" x14ac:dyDescent="0.25">
      <c r="A20" s="371"/>
      <c r="B20" s="72"/>
      <c r="C20" s="350" t="s">
        <v>522</v>
      </c>
      <c r="D20" s="377" t="s">
        <v>65</v>
      </c>
      <c r="E20" s="584">
        <v>10</v>
      </c>
      <c r="F20" s="360">
        <v>0</v>
      </c>
      <c r="G20" s="360">
        <v>0</v>
      </c>
      <c r="I20" s="87" t="s">
        <v>138</v>
      </c>
      <c r="J20" s="381">
        <v>92.22</v>
      </c>
      <c r="L20" s="87" t="s">
        <v>141</v>
      </c>
      <c r="M20" s="381">
        <v>250</v>
      </c>
      <c r="O20" s="87" t="s">
        <v>143</v>
      </c>
      <c r="P20" s="381">
        <v>85</v>
      </c>
    </row>
    <row r="21" spans="1:16" ht="33" customHeight="1" x14ac:dyDescent="0.25">
      <c r="A21" s="371"/>
      <c r="B21" s="72"/>
      <c r="C21" s="78"/>
      <c r="D21" s="78"/>
      <c r="E21" s="585"/>
      <c r="F21" s="360"/>
      <c r="G21" s="360"/>
      <c r="I21" s="87"/>
      <c r="J21" s="89"/>
      <c r="L21" s="87"/>
      <c r="M21" s="99"/>
      <c r="O21" s="87"/>
    </row>
    <row r="22" spans="1:16" ht="33" customHeight="1" x14ac:dyDescent="0.25">
      <c r="C22" s="407" t="s">
        <v>524</v>
      </c>
      <c r="E22" s="564"/>
      <c r="I22" s="105" t="s">
        <v>144</v>
      </c>
      <c r="J22" s="104">
        <v>30.549117766115309</v>
      </c>
      <c r="K22" s="376"/>
      <c r="L22" s="105" t="s">
        <v>145</v>
      </c>
      <c r="M22" s="104">
        <v>39.298602173076922</v>
      </c>
      <c r="N22" s="376"/>
      <c r="O22" s="105" t="s">
        <v>146</v>
      </c>
      <c r="P22" s="104">
        <v>11.498595852941177</v>
      </c>
    </row>
    <row r="23" spans="1:16" ht="33" customHeight="1" x14ac:dyDescent="0.25">
      <c r="C23" s="350" t="s">
        <v>531</v>
      </c>
      <c r="D23" s="377" t="s">
        <v>525</v>
      </c>
      <c r="E23" s="586">
        <v>0.94</v>
      </c>
    </row>
    <row r="24" spans="1:16" ht="33" customHeight="1" x14ac:dyDescent="0.25">
      <c r="A24" s="371"/>
      <c r="B24" s="72"/>
      <c r="C24" s="350" t="s">
        <v>532</v>
      </c>
      <c r="D24" s="398" t="s">
        <v>526</v>
      </c>
      <c r="E24" s="586">
        <v>0.06</v>
      </c>
      <c r="F24" s="360"/>
      <c r="G24" s="360"/>
    </row>
    <row r="25" spans="1:16" ht="33" customHeight="1" x14ac:dyDescent="0.25">
      <c r="A25" s="371"/>
      <c r="B25" s="72"/>
      <c r="C25" s="395"/>
      <c r="E25" s="587"/>
      <c r="F25" s="360"/>
      <c r="G25" s="360"/>
    </row>
    <row r="26" spans="1:16" ht="33" customHeight="1" x14ac:dyDescent="0.25">
      <c r="A26" s="378"/>
      <c r="B26" s="72"/>
      <c r="C26" s="350" t="s">
        <v>523</v>
      </c>
      <c r="D26" s="398" t="s">
        <v>65</v>
      </c>
      <c r="E26" s="584">
        <v>12</v>
      </c>
      <c r="F26" s="360">
        <v>0</v>
      </c>
      <c r="G26" s="360">
        <v>0</v>
      </c>
    </row>
    <row r="27" spans="1:16" x14ac:dyDescent="0.25">
      <c r="A27" s="97"/>
      <c r="B27" s="72"/>
      <c r="C27" s="303"/>
      <c r="D27" s="139"/>
      <c r="E27" s="588"/>
      <c r="F27" s="360"/>
      <c r="G27" s="360"/>
    </row>
    <row r="28" spans="1:16" ht="33" customHeight="1" x14ac:dyDescent="0.25">
      <c r="A28" s="97"/>
      <c r="B28" s="72"/>
      <c r="C28" s="303"/>
      <c r="D28" s="139"/>
      <c r="E28" s="588"/>
      <c r="F28" s="360"/>
      <c r="G28" s="360"/>
    </row>
    <row r="29" spans="1:16" ht="22.5" customHeight="1" x14ac:dyDescent="0.25">
      <c r="A29" s="72"/>
      <c r="B29" s="72"/>
      <c r="C29" s="147" t="s">
        <v>211</v>
      </c>
      <c r="D29" s="139"/>
      <c r="E29" s="588"/>
      <c r="F29" s="360"/>
      <c r="G29" s="360"/>
    </row>
    <row r="30" spans="1:16" ht="33" customHeight="1" x14ac:dyDescent="0.25">
      <c r="A30" s="72"/>
      <c r="B30" s="72"/>
      <c r="C30" s="148" t="s">
        <v>216</v>
      </c>
      <c r="D30" s="139"/>
      <c r="E30" s="588"/>
      <c r="F30" s="360"/>
      <c r="G30" s="360"/>
    </row>
    <row r="31" spans="1:16" ht="38.25" x14ac:dyDescent="0.25">
      <c r="A31" s="72"/>
      <c r="B31" s="72"/>
      <c r="C31" s="75" t="s">
        <v>491</v>
      </c>
      <c r="D31" s="75" t="s">
        <v>97</v>
      </c>
      <c r="E31" s="589">
        <v>1</v>
      </c>
      <c r="F31" s="360">
        <v>0</v>
      </c>
      <c r="G31" s="360">
        <v>0</v>
      </c>
    </row>
    <row r="32" spans="1:16" ht="38.25" x14ac:dyDescent="0.25">
      <c r="A32" s="72"/>
      <c r="B32" s="72"/>
      <c r="C32" s="350" t="s">
        <v>570</v>
      </c>
      <c r="D32" s="75" t="s">
        <v>107</v>
      </c>
      <c r="E32" s="589">
        <v>15</v>
      </c>
      <c r="F32" s="360" t="s">
        <v>535</v>
      </c>
      <c r="G32" s="360">
        <v>0</v>
      </c>
    </row>
    <row r="33" spans="1:7" ht="40.5" customHeight="1" x14ac:dyDescent="0.25">
      <c r="A33" s="72"/>
      <c r="B33" s="72"/>
      <c r="C33" s="350" t="s">
        <v>564</v>
      </c>
      <c r="D33" s="75" t="s">
        <v>107</v>
      </c>
      <c r="E33" s="589">
        <v>60</v>
      </c>
      <c r="F33" s="360" t="s">
        <v>535</v>
      </c>
      <c r="G33" s="360">
        <v>1</v>
      </c>
    </row>
    <row r="34" spans="1:7" ht="25.5" x14ac:dyDescent="0.25">
      <c r="A34" s="72"/>
      <c r="B34" s="72"/>
      <c r="C34" s="350" t="s">
        <v>565</v>
      </c>
      <c r="D34" s="75" t="s">
        <v>107</v>
      </c>
      <c r="E34" s="589">
        <v>30</v>
      </c>
      <c r="F34" s="360" t="s">
        <v>535</v>
      </c>
      <c r="G34" s="360">
        <v>0.01</v>
      </c>
    </row>
    <row r="35" spans="1:7" ht="25.5" x14ac:dyDescent="0.25">
      <c r="A35" s="72"/>
      <c r="B35" s="72"/>
      <c r="C35" s="350" t="s">
        <v>566</v>
      </c>
      <c r="D35" s="75" t="s">
        <v>107</v>
      </c>
      <c r="E35" s="589">
        <v>30</v>
      </c>
      <c r="F35" s="360" t="s">
        <v>535</v>
      </c>
      <c r="G35" s="360">
        <v>0</v>
      </c>
    </row>
    <row r="36" spans="1:7" ht="38.25" x14ac:dyDescent="0.25">
      <c r="A36" s="72"/>
      <c r="B36" s="72"/>
      <c r="C36" s="350" t="s">
        <v>567</v>
      </c>
      <c r="D36" s="75" t="s">
        <v>107</v>
      </c>
      <c r="E36" s="589">
        <v>10</v>
      </c>
      <c r="F36" s="360" t="s">
        <v>535</v>
      </c>
      <c r="G36" s="360">
        <v>0</v>
      </c>
    </row>
    <row r="37" spans="1:7" ht="25.5" x14ac:dyDescent="0.25">
      <c r="A37" s="72"/>
      <c r="B37" s="72"/>
      <c r="C37" s="350" t="s">
        <v>568</v>
      </c>
      <c r="D37" s="75" t="s">
        <v>107</v>
      </c>
      <c r="E37" s="589">
        <v>5</v>
      </c>
      <c r="F37" s="360" t="s">
        <v>535</v>
      </c>
      <c r="G37" s="360">
        <v>0</v>
      </c>
    </row>
    <row r="38" spans="1:7" ht="114.75" x14ac:dyDescent="0.25">
      <c r="A38" s="351" t="s">
        <v>493</v>
      </c>
      <c r="B38" s="72"/>
      <c r="C38" s="75" t="s">
        <v>492</v>
      </c>
      <c r="D38" s="75" t="s">
        <v>97</v>
      </c>
      <c r="E38" s="589">
        <v>1</v>
      </c>
      <c r="F38" s="360">
        <v>0</v>
      </c>
      <c r="G38" s="360">
        <v>0</v>
      </c>
    </row>
    <row r="39" spans="1:7" ht="24.75" customHeight="1" x14ac:dyDescent="0.25">
      <c r="A39" s="72"/>
      <c r="B39" s="72"/>
      <c r="C39" s="75" t="s">
        <v>213</v>
      </c>
      <c r="D39" s="75" t="s">
        <v>108</v>
      </c>
      <c r="E39" s="589">
        <v>25</v>
      </c>
      <c r="F39" s="360" t="s">
        <v>534</v>
      </c>
      <c r="G39" s="360">
        <v>1</v>
      </c>
    </row>
    <row r="40" spans="1:7" ht="24.75" customHeight="1" x14ac:dyDescent="0.25">
      <c r="A40" s="72"/>
      <c r="B40" s="72"/>
      <c r="C40" s="75" t="s">
        <v>213</v>
      </c>
      <c r="D40" s="75" t="s">
        <v>494</v>
      </c>
      <c r="E40" s="589">
        <v>25</v>
      </c>
      <c r="F40" s="360" t="s">
        <v>534</v>
      </c>
      <c r="G40" s="360">
        <v>0</v>
      </c>
    </row>
    <row r="41" spans="1:7" ht="25.5" x14ac:dyDescent="0.25">
      <c r="A41" s="72"/>
      <c r="B41" s="72"/>
      <c r="C41" s="75" t="s">
        <v>495</v>
      </c>
      <c r="D41" s="75" t="s">
        <v>108</v>
      </c>
      <c r="E41" s="589">
        <v>25</v>
      </c>
      <c r="F41" s="360" t="s">
        <v>534</v>
      </c>
      <c r="G41" s="360">
        <v>0</v>
      </c>
    </row>
    <row r="42" spans="1:7" ht="25.5" x14ac:dyDescent="0.25">
      <c r="A42" s="72"/>
      <c r="B42" s="72"/>
      <c r="C42" s="75" t="s">
        <v>496</v>
      </c>
      <c r="D42" s="75" t="s">
        <v>494</v>
      </c>
      <c r="E42" s="589">
        <v>25</v>
      </c>
      <c r="F42" s="360" t="s">
        <v>534</v>
      </c>
      <c r="G42" s="360">
        <v>0</v>
      </c>
    </row>
    <row r="43" spans="1:7" ht="63.75" x14ac:dyDescent="0.25">
      <c r="A43" s="72"/>
      <c r="B43" s="72"/>
      <c r="C43" s="75" t="s">
        <v>214</v>
      </c>
      <c r="D43" s="75" t="s">
        <v>97</v>
      </c>
      <c r="E43" s="590">
        <v>0.5</v>
      </c>
      <c r="F43" s="360">
        <v>0</v>
      </c>
      <c r="G43" s="360">
        <v>0</v>
      </c>
    </row>
    <row r="44" spans="1:7" ht="21.75" customHeight="1" x14ac:dyDescent="0.25">
      <c r="A44" s="72"/>
      <c r="B44" s="72"/>
      <c r="C44" s="75" t="s">
        <v>215</v>
      </c>
      <c r="D44" s="75" t="s">
        <v>97</v>
      </c>
      <c r="E44" s="589">
        <v>1</v>
      </c>
      <c r="F44" s="360">
        <v>0</v>
      </c>
      <c r="G44" s="360">
        <v>0</v>
      </c>
    </row>
    <row r="45" spans="1:7" x14ac:dyDescent="0.25">
      <c r="A45" s="72"/>
      <c r="B45" s="72"/>
      <c r="C45" s="139"/>
      <c r="D45" s="139"/>
      <c r="E45" s="85"/>
    </row>
    <row r="46" spans="1:7" x14ac:dyDescent="0.25">
      <c r="A46" s="72"/>
      <c r="B46" s="72"/>
      <c r="C46" s="72"/>
      <c r="D46" s="139"/>
      <c r="E46" s="85"/>
    </row>
    <row r="47" spans="1:7" x14ac:dyDescent="0.25">
      <c r="A47" s="72"/>
      <c r="B47" s="72"/>
      <c r="C47" s="139"/>
      <c r="D47" s="139"/>
      <c r="E47" s="85"/>
    </row>
    <row r="48" spans="1:7" x14ac:dyDescent="0.25">
      <c r="A48" s="72"/>
      <c r="B48" s="72"/>
      <c r="C48" s="72"/>
      <c r="D48" s="72"/>
      <c r="E48" s="73"/>
    </row>
    <row r="49" spans="1:5" x14ac:dyDescent="0.25">
      <c r="A49" s="72"/>
      <c r="B49" s="72"/>
      <c r="C49" s="72"/>
      <c r="D49" s="72"/>
      <c r="E49" s="73"/>
    </row>
    <row r="50" spans="1:5" x14ac:dyDescent="0.25">
      <c r="C50" s="72"/>
      <c r="D50" s="72"/>
      <c r="E50" s="73"/>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C893271A-D8FA-4B94-9779-29AC1D2807BC}">
          <x14:formula1>
            <xm:f>'Salary Grade'!$AN$3:$AN$31</xm:f>
          </x14:formula1>
          <xm:sqref>D8:D16 D19:D20 D26 D31:D44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2E9FA-1590-43A3-832F-B8A372F8824C}">
  <dimension ref="A1:Q50"/>
  <sheetViews>
    <sheetView zoomScaleNormal="10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44.5703125" style="71" customWidth="1"/>
    <col min="4" max="4" width="24.28515625" style="71" customWidth="1"/>
    <col min="5" max="5" width="15" style="71" customWidth="1"/>
    <col min="6" max="6" width="4.85546875" style="103" customWidth="1"/>
    <col min="7"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217</v>
      </c>
      <c r="C1" s="101" t="s">
        <v>195</v>
      </c>
      <c r="D1" s="88"/>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618</v>
      </c>
      <c r="O5" s="95" t="s">
        <v>142</v>
      </c>
      <c r="P5" s="96" t="s">
        <v>147</v>
      </c>
    </row>
    <row r="6" spans="1:17" ht="31.5" customHeight="1" x14ac:dyDescent="0.25">
      <c r="A6" s="72"/>
      <c r="B6" s="72"/>
      <c r="C6" s="72"/>
      <c r="D6" s="72"/>
      <c r="E6" s="73"/>
      <c r="F6" s="359"/>
      <c r="G6" s="359"/>
      <c r="I6" s="71" t="s">
        <v>92</v>
      </c>
      <c r="J6" s="98">
        <v>71</v>
      </c>
      <c r="K6" s="375">
        <v>30.865920865384616</v>
      </c>
      <c r="L6" s="71" t="s">
        <v>107</v>
      </c>
      <c r="M6" s="98">
        <v>150</v>
      </c>
      <c r="N6" s="375">
        <v>36.273480288461535</v>
      </c>
      <c r="O6" s="71" t="s">
        <v>122</v>
      </c>
      <c r="P6" s="98">
        <v>0</v>
      </c>
      <c r="Q6" s="375">
        <v>8.0522310000000008</v>
      </c>
    </row>
    <row r="7" spans="1:17" ht="31.5" customHeight="1" x14ac:dyDescent="0.25">
      <c r="A7" s="97"/>
      <c r="B7" s="72"/>
      <c r="C7" s="147" t="s">
        <v>201</v>
      </c>
      <c r="D7" s="72"/>
      <c r="E7" s="73"/>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25">
      <c r="A8" s="366"/>
      <c r="B8" s="72"/>
      <c r="C8" s="151" t="s">
        <v>202</v>
      </c>
      <c r="D8" s="151" t="s">
        <v>92</v>
      </c>
      <c r="E8" s="591">
        <v>16</v>
      </c>
      <c r="F8" s="360">
        <v>0</v>
      </c>
      <c r="G8" s="360">
        <v>0</v>
      </c>
      <c r="I8" s="71" t="s">
        <v>96</v>
      </c>
      <c r="J8" s="98">
        <v>0</v>
      </c>
      <c r="K8" s="375">
        <v>60.060983653846158</v>
      </c>
      <c r="L8" s="71" t="s">
        <v>110</v>
      </c>
      <c r="M8" s="98">
        <v>0</v>
      </c>
      <c r="N8" s="375">
        <v>36.151145999999997</v>
      </c>
      <c r="O8" s="71" t="s">
        <v>126</v>
      </c>
      <c r="P8" s="98">
        <v>60</v>
      </c>
      <c r="Q8" s="375">
        <v>8.0522310000000008</v>
      </c>
    </row>
    <row r="9" spans="1:17" ht="31.5" customHeight="1" x14ac:dyDescent="0.25">
      <c r="A9" s="72"/>
      <c r="B9" s="72"/>
      <c r="C9" s="151" t="s">
        <v>203</v>
      </c>
      <c r="D9" s="151" t="s">
        <v>92</v>
      </c>
      <c r="E9" s="584">
        <v>5</v>
      </c>
      <c r="F9" s="360">
        <v>0</v>
      </c>
      <c r="G9" s="360">
        <v>0</v>
      </c>
      <c r="I9" s="71" t="s">
        <v>97</v>
      </c>
      <c r="J9" s="98">
        <v>3.5</v>
      </c>
      <c r="K9" s="375">
        <v>30.865920865384616</v>
      </c>
      <c r="L9" s="71" t="s">
        <v>112</v>
      </c>
      <c r="M9" s="98">
        <v>0</v>
      </c>
      <c r="N9" s="375">
        <v>56.742906000000005</v>
      </c>
      <c r="O9" s="71" t="s">
        <v>128</v>
      </c>
      <c r="P9" s="98">
        <v>0</v>
      </c>
      <c r="Q9" s="375">
        <v>18.682449000000002</v>
      </c>
    </row>
    <row r="10" spans="1:17" ht="31.5" customHeight="1" x14ac:dyDescent="0.25">
      <c r="A10" s="72"/>
      <c r="B10" s="72"/>
      <c r="C10" s="151" t="s">
        <v>204</v>
      </c>
      <c r="D10" s="151" t="s">
        <v>92</v>
      </c>
      <c r="E10" s="584">
        <v>15</v>
      </c>
      <c r="F10" s="360">
        <v>0</v>
      </c>
      <c r="G10" s="360">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72"/>
      <c r="B11" s="72"/>
      <c r="C11" s="151" t="s">
        <v>205</v>
      </c>
      <c r="D11" s="151" t="s">
        <v>92</v>
      </c>
      <c r="E11" s="584">
        <v>5</v>
      </c>
      <c r="F11" s="360">
        <v>0</v>
      </c>
      <c r="G11" s="360">
        <v>0</v>
      </c>
      <c r="I11" s="71" t="s">
        <v>99</v>
      </c>
      <c r="J11" s="98">
        <v>0</v>
      </c>
      <c r="K11" s="375">
        <v>43.198348557692306</v>
      </c>
      <c r="L11" s="71" t="s">
        <v>116</v>
      </c>
      <c r="M11" s="98">
        <v>0</v>
      </c>
      <c r="N11" s="375">
        <v>31.192314000000007</v>
      </c>
      <c r="O11" s="71" t="s">
        <v>132</v>
      </c>
      <c r="P11" s="98">
        <v>0</v>
      </c>
      <c r="Q11" s="375">
        <v>18.682449000000002</v>
      </c>
    </row>
    <row r="12" spans="1:17" ht="31.5" customHeight="1" x14ac:dyDescent="0.25">
      <c r="A12" s="72"/>
      <c r="B12" s="72"/>
      <c r="C12" s="151" t="s">
        <v>206</v>
      </c>
      <c r="D12" s="151" t="s">
        <v>92</v>
      </c>
      <c r="E12" s="584">
        <v>5</v>
      </c>
      <c r="F12" s="360">
        <v>0</v>
      </c>
      <c r="G12" s="360">
        <v>0</v>
      </c>
      <c r="I12" s="396" t="s">
        <v>65</v>
      </c>
      <c r="J12" s="397">
        <v>18.600000000000001</v>
      </c>
      <c r="K12" s="375">
        <v>29.217185999999998</v>
      </c>
      <c r="L12" s="71" t="s">
        <v>494</v>
      </c>
      <c r="M12" s="98">
        <v>0</v>
      </c>
      <c r="N12" s="375">
        <v>35.730906000000004</v>
      </c>
      <c r="O12" s="395" t="s">
        <v>609</v>
      </c>
      <c r="P12" s="98">
        <v>0</v>
      </c>
      <c r="Q12" s="375">
        <v>35.359899999999996</v>
      </c>
    </row>
    <row r="13" spans="1:17" ht="31.5" customHeight="1" x14ac:dyDescent="0.25">
      <c r="A13" s="72"/>
      <c r="B13" s="72"/>
      <c r="C13" s="151" t="s">
        <v>207</v>
      </c>
      <c r="D13" s="151" t="s">
        <v>92</v>
      </c>
      <c r="E13" s="584">
        <v>5</v>
      </c>
      <c r="F13" s="360">
        <v>0</v>
      </c>
      <c r="G13" s="360">
        <v>0</v>
      </c>
      <c r="I13" s="71" t="s">
        <v>100</v>
      </c>
      <c r="J13" s="98">
        <v>0</v>
      </c>
      <c r="K13" s="375">
        <v>43.825779000000004</v>
      </c>
      <c r="L13" s="395" t="s">
        <v>604</v>
      </c>
      <c r="M13" s="98">
        <v>0</v>
      </c>
      <c r="N13" s="375">
        <v>42.921599999999998</v>
      </c>
      <c r="O13" s="395" t="s">
        <v>606</v>
      </c>
      <c r="P13" s="98">
        <v>0</v>
      </c>
      <c r="Q13" s="375">
        <v>34.4741</v>
      </c>
    </row>
    <row r="14" spans="1:17" ht="31.5" customHeight="1" x14ac:dyDescent="0.25">
      <c r="A14" s="72"/>
      <c r="B14" s="72"/>
      <c r="C14" s="151" t="s">
        <v>208</v>
      </c>
      <c r="D14" s="151" t="s">
        <v>92</v>
      </c>
      <c r="E14" s="584">
        <v>10</v>
      </c>
      <c r="F14" s="360">
        <v>0</v>
      </c>
      <c r="G14" s="360">
        <v>0</v>
      </c>
      <c r="I14" s="71" t="s">
        <v>102</v>
      </c>
      <c r="J14" s="98">
        <v>0</v>
      </c>
      <c r="K14" s="375">
        <v>36.273480288461535</v>
      </c>
      <c r="L14" s="395" t="s">
        <v>605</v>
      </c>
      <c r="M14" s="98">
        <v>0</v>
      </c>
      <c r="N14" s="375">
        <v>41.279399999999995</v>
      </c>
    </row>
    <row r="15" spans="1:17" ht="31.5" customHeight="1" x14ac:dyDescent="0.25">
      <c r="A15" s="72"/>
      <c r="B15" s="72"/>
      <c r="C15" s="151" t="s">
        <v>209</v>
      </c>
      <c r="D15" s="151" t="s">
        <v>92</v>
      </c>
      <c r="E15" s="584">
        <v>5</v>
      </c>
      <c r="F15" s="360">
        <v>0</v>
      </c>
      <c r="G15" s="360">
        <v>0</v>
      </c>
      <c r="I15" s="71" t="s">
        <v>74</v>
      </c>
      <c r="J15" s="98">
        <v>0</v>
      </c>
      <c r="K15" s="375">
        <v>43.198348557692306</v>
      </c>
      <c r="L15" s="395" t="s">
        <v>612</v>
      </c>
      <c r="M15" s="98">
        <v>0</v>
      </c>
      <c r="N15" s="375">
        <v>84.201000000000008</v>
      </c>
    </row>
    <row r="16" spans="1:17" ht="31.5" customHeight="1" x14ac:dyDescent="0.25">
      <c r="A16" s="72"/>
      <c r="B16" s="72"/>
      <c r="C16" s="151" t="s">
        <v>210</v>
      </c>
      <c r="D16" s="151" t="s">
        <v>92</v>
      </c>
      <c r="E16" s="584">
        <v>5</v>
      </c>
      <c r="F16" s="360">
        <v>0</v>
      </c>
      <c r="G16" s="360">
        <v>0</v>
      </c>
      <c r="I16" s="71" t="s">
        <v>103</v>
      </c>
      <c r="J16" s="98">
        <v>0</v>
      </c>
      <c r="K16" s="375">
        <v>60.060983653846158</v>
      </c>
    </row>
    <row r="17" spans="1:16" ht="31.5" customHeight="1" x14ac:dyDescent="0.25">
      <c r="A17" s="72"/>
      <c r="B17" s="72"/>
      <c r="C17" s="303"/>
      <c r="D17" s="139"/>
      <c r="E17" s="588"/>
      <c r="F17" s="360"/>
      <c r="G17" s="360"/>
      <c r="I17" s="71" t="s">
        <v>104</v>
      </c>
      <c r="J17" s="98">
        <v>0</v>
      </c>
      <c r="K17" s="375">
        <v>30.498918000000003</v>
      </c>
    </row>
    <row r="18" spans="1:16" ht="31.5" customHeight="1" x14ac:dyDescent="0.25">
      <c r="A18" s="72"/>
      <c r="B18" s="72"/>
      <c r="C18" s="407" t="s">
        <v>61</v>
      </c>
      <c r="D18" s="366"/>
      <c r="E18" s="592"/>
      <c r="F18" s="360"/>
      <c r="G18" s="360"/>
      <c r="I18" s="71" t="s">
        <v>106</v>
      </c>
      <c r="J18" s="98">
        <v>0</v>
      </c>
      <c r="K18" s="375">
        <v>43.198348557692306</v>
      </c>
    </row>
    <row r="19" spans="1:16" ht="31.5" customHeight="1" x14ac:dyDescent="0.25">
      <c r="A19" s="372"/>
      <c r="B19" s="72"/>
      <c r="C19" s="350" t="s">
        <v>64</v>
      </c>
      <c r="D19" s="377" t="s">
        <v>65</v>
      </c>
      <c r="E19" s="584">
        <v>9</v>
      </c>
      <c r="F19" s="360">
        <v>0</v>
      </c>
      <c r="G19" s="360">
        <v>0</v>
      </c>
      <c r="J19" s="98"/>
    </row>
    <row r="20" spans="1:16" ht="40.5" customHeight="1" x14ac:dyDescent="0.25">
      <c r="A20" s="371"/>
      <c r="B20" s="72"/>
      <c r="C20" s="350" t="s">
        <v>66</v>
      </c>
      <c r="D20" s="377" t="s">
        <v>65</v>
      </c>
      <c r="E20" s="584">
        <v>9</v>
      </c>
      <c r="F20" s="360">
        <v>0</v>
      </c>
      <c r="G20" s="360">
        <v>0</v>
      </c>
      <c r="I20" s="87" t="s">
        <v>138</v>
      </c>
      <c r="J20" s="99">
        <v>93.1</v>
      </c>
      <c r="L20" s="87" t="s">
        <v>141</v>
      </c>
      <c r="M20" s="381">
        <v>150</v>
      </c>
      <c r="O20" s="87" t="s">
        <v>143</v>
      </c>
      <c r="P20" s="381">
        <v>60</v>
      </c>
    </row>
    <row r="21" spans="1:16" ht="34.5" customHeight="1" x14ac:dyDescent="0.25">
      <c r="A21" s="371"/>
      <c r="B21" s="72"/>
      <c r="C21" s="411"/>
      <c r="D21" s="370"/>
      <c r="E21" s="593"/>
      <c r="F21" s="360"/>
      <c r="G21" s="360"/>
      <c r="I21" s="87"/>
      <c r="J21" s="89"/>
      <c r="L21" s="87"/>
      <c r="M21" s="99"/>
      <c r="O21" s="87"/>
    </row>
    <row r="22" spans="1:16" ht="34.5" customHeight="1" x14ac:dyDescent="0.25">
      <c r="C22" s="407" t="s">
        <v>524</v>
      </c>
      <c r="E22" s="587"/>
      <c r="F22" s="360"/>
      <c r="G22" s="360"/>
      <c r="I22" s="105" t="s">
        <v>144</v>
      </c>
      <c r="J22" s="104">
        <v>30.536528078100474</v>
      </c>
      <c r="K22" s="376"/>
      <c r="L22" s="105" t="s">
        <v>145</v>
      </c>
      <c r="M22" s="104">
        <v>36.273480288461535</v>
      </c>
      <c r="N22" s="376"/>
      <c r="O22" s="105" t="s">
        <v>146</v>
      </c>
      <c r="P22" s="104">
        <v>8.0522310000000008</v>
      </c>
    </row>
    <row r="23" spans="1:16" ht="34.5" customHeight="1" x14ac:dyDescent="0.25">
      <c r="C23" s="350" t="s">
        <v>531</v>
      </c>
      <c r="D23" s="379" t="s">
        <v>525</v>
      </c>
      <c r="E23" s="586">
        <v>0.95</v>
      </c>
      <c r="F23" s="360"/>
      <c r="G23" s="360"/>
    </row>
    <row r="24" spans="1:16" ht="34.5" customHeight="1" x14ac:dyDescent="0.25">
      <c r="A24" s="371"/>
      <c r="B24" s="72"/>
      <c r="C24" s="350" t="s">
        <v>532</v>
      </c>
      <c r="D24" s="398" t="s">
        <v>526</v>
      </c>
      <c r="E24" s="586">
        <v>0.05</v>
      </c>
      <c r="F24" s="360"/>
      <c r="G24" s="360"/>
    </row>
    <row r="25" spans="1:16" ht="34.5" customHeight="1" x14ac:dyDescent="0.25">
      <c r="A25" s="371"/>
      <c r="B25" s="72"/>
      <c r="C25" s="395"/>
      <c r="E25" s="587"/>
      <c r="F25" s="360"/>
      <c r="G25" s="360"/>
    </row>
    <row r="26" spans="1:16" ht="33.75" customHeight="1" x14ac:dyDescent="0.25">
      <c r="A26" s="378"/>
      <c r="B26" s="72"/>
      <c r="C26" s="350" t="s">
        <v>523</v>
      </c>
      <c r="D26" s="398" t="s">
        <v>65</v>
      </c>
      <c r="E26" s="584">
        <v>12</v>
      </c>
      <c r="F26" s="360">
        <v>0</v>
      </c>
      <c r="G26" s="360">
        <v>0</v>
      </c>
    </row>
    <row r="27" spans="1:16" x14ac:dyDescent="0.25">
      <c r="A27" s="371"/>
      <c r="B27" s="72"/>
      <c r="C27" s="78"/>
      <c r="D27" s="370"/>
      <c r="E27" s="594"/>
      <c r="F27" s="360"/>
      <c r="G27" s="360"/>
    </row>
    <row r="28" spans="1:16" x14ac:dyDescent="0.25">
      <c r="A28" s="72"/>
      <c r="B28" s="72"/>
      <c r="C28" s="303"/>
      <c r="D28" s="139"/>
      <c r="E28" s="588"/>
      <c r="F28" s="360"/>
      <c r="G28" s="360"/>
    </row>
    <row r="29" spans="1:16" ht="19.5" customHeight="1" x14ac:dyDescent="0.25">
      <c r="A29" s="97"/>
      <c r="B29" s="72"/>
      <c r="C29" s="147" t="s">
        <v>211</v>
      </c>
      <c r="D29" s="139"/>
      <c r="E29" s="588"/>
      <c r="F29" s="360"/>
      <c r="G29" s="360"/>
    </row>
    <row r="30" spans="1:16" ht="33.75" customHeight="1" x14ac:dyDescent="0.25">
      <c r="A30" s="72"/>
      <c r="B30" s="72"/>
      <c r="C30" s="148" t="s">
        <v>216</v>
      </c>
      <c r="D30" s="139"/>
      <c r="E30" s="588"/>
      <c r="F30" s="360"/>
      <c r="G30" s="360"/>
    </row>
    <row r="31" spans="1:16" ht="38.25" x14ac:dyDescent="0.25">
      <c r="A31" s="72"/>
      <c r="B31" s="72"/>
      <c r="C31" s="75" t="s">
        <v>491</v>
      </c>
      <c r="D31" s="75" t="s">
        <v>97</v>
      </c>
      <c r="E31" s="589">
        <v>1</v>
      </c>
      <c r="F31" s="360">
        <v>0</v>
      </c>
      <c r="G31" s="360">
        <v>0</v>
      </c>
    </row>
    <row r="32" spans="1:16" ht="38.25" x14ac:dyDescent="0.25">
      <c r="A32" s="72"/>
      <c r="B32" s="72"/>
      <c r="C32" s="350" t="s">
        <v>570</v>
      </c>
      <c r="D32" s="75" t="s">
        <v>107</v>
      </c>
      <c r="E32" s="589">
        <v>15</v>
      </c>
      <c r="F32" s="360" t="s">
        <v>535</v>
      </c>
      <c r="G32" s="360">
        <v>0</v>
      </c>
    </row>
    <row r="33" spans="1:7" ht="25.5" x14ac:dyDescent="0.25">
      <c r="A33" s="72"/>
      <c r="B33" s="72"/>
      <c r="C33" s="350" t="s">
        <v>564</v>
      </c>
      <c r="D33" s="75" t="s">
        <v>107</v>
      </c>
      <c r="E33" s="589">
        <v>60</v>
      </c>
      <c r="F33" s="360" t="s">
        <v>535</v>
      </c>
      <c r="G33" s="360">
        <v>1</v>
      </c>
    </row>
    <row r="34" spans="1:7" ht="25.5" x14ac:dyDescent="0.25">
      <c r="A34" s="72"/>
      <c r="B34" s="72"/>
      <c r="C34" s="350" t="s">
        <v>565</v>
      </c>
      <c r="D34" s="75" t="s">
        <v>107</v>
      </c>
      <c r="E34" s="589">
        <v>30</v>
      </c>
      <c r="F34" s="360" t="s">
        <v>535</v>
      </c>
      <c r="G34" s="360">
        <v>0.01</v>
      </c>
    </row>
    <row r="35" spans="1:7" x14ac:dyDescent="0.25">
      <c r="A35" s="72"/>
      <c r="B35" s="72"/>
      <c r="C35" s="350" t="s">
        <v>699</v>
      </c>
      <c r="D35" s="75" t="s">
        <v>107</v>
      </c>
      <c r="E35" s="589">
        <v>0</v>
      </c>
      <c r="F35" s="360" t="s">
        <v>535</v>
      </c>
      <c r="G35" s="360">
        <v>0</v>
      </c>
    </row>
    <row r="36" spans="1:7" ht="25.5" x14ac:dyDescent="0.25">
      <c r="A36" s="72"/>
      <c r="B36" s="72"/>
      <c r="C36" s="350" t="s">
        <v>566</v>
      </c>
      <c r="D36" s="75" t="s">
        <v>107</v>
      </c>
      <c r="E36" s="589">
        <v>30</v>
      </c>
      <c r="F36" s="360" t="s">
        <v>535</v>
      </c>
      <c r="G36" s="360">
        <v>0</v>
      </c>
    </row>
    <row r="37" spans="1:7" ht="25.5" x14ac:dyDescent="0.25">
      <c r="A37" s="72"/>
      <c r="B37" s="72"/>
      <c r="C37" s="350" t="s">
        <v>569</v>
      </c>
      <c r="D37" s="75" t="s">
        <v>107</v>
      </c>
      <c r="E37" s="589">
        <v>10</v>
      </c>
      <c r="F37" s="360" t="s">
        <v>535</v>
      </c>
      <c r="G37" s="360">
        <v>0</v>
      </c>
    </row>
    <row r="38" spans="1:7" ht="25.5" x14ac:dyDescent="0.25">
      <c r="A38" s="72"/>
      <c r="B38" s="72"/>
      <c r="C38" s="350" t="s">
        <v>568</v>
      </c>
      <c r="D38" s="75" t="s">
        <v>107</v>
      </c>
      <c r="E38" s="589">
        <v>5</v>
      </c>
      <c r="F38" s="360" t="s">
        <v>535</v>
      </c>
      <c r="G38" s="360">
        <v>0</v>
      </c>
    </row>
    <row r="39" spans="1:7" ht="102" x14ac:dyDescent="0.25">
      <c r="A39" s="72"/>
      <c r="B39" s="72"/>
      <c r="C39" s="350" t="s">
        <v>492</v>
      </c>
      <c r="D39" s="75" t="s">
        <v>97</v>
      </c>
      <c r="E39" s="589">
        <v>1</v>
      </c>
      <c r="F39" s="360">
        <v>0</v>
      </c>
      <c r="G39" s="360">
        <v>0</v>
      </c>
    </row>
    <row r="40" spans="1:7" ht="25.5" x14ac:dyDescent="0.25">
      <c r="A40" s="439" t="s">
        <v>698</v>
      </c>
      <c r="B40" s="72"/>
      <c r="C40" s="350" t="s">
        <v>614</v>
      </c>
      <c r="D40" s="350" t="s">
        <v>612</v>
      </c>
      <c r="E40" s="589">
        <v>0</v>
      </c>
      <c r="F40" s="360" t="s">
        <v>607</v>
      </c>
      <c r="G40" s="360">
        <v>1</v>
      </c>
    </row>
    <row r="41" spans="1:7" ht="25.5" x14ac:dyDescent="0.25">
      <c r="A41" s="439" t="s">
        <v>698</v>
      </c>
      <c r="B41" s="72"/>
      <c r="C41" s="350" t="s">
        <v>621</v>
      </c>
      <c r="D41" s="350" t="s">
        <v>604</v>
      </c>
      <c r="E41" s="589">
        <v>0</v>
      </c>
      <c r="F41" s="360" t="s">
        <v>607</v>
      </c>
      <c r="G41" s="360">
        <v>0</v>
      </c>
    </row>
    <row r="42" spans="1:7" ht="25.5" x14ac:dyDescent="0.25">
      <c r="A42" s="439" t="s">
        <v>698</v>
      </c>
      <c r="B42" s="72"/>
      <c r="C42" s="350" t="s">
        <v>622</v>
      </c>
      <c r="D42" s="350" t="s">
        <v>605</v>
      </c>
      <c r="E42" s="589">
        <v>0</v>
      </c>
      <c r="F42" s="360" t="s">
        <v>608</v>
      </c>
      <c r="G42" s="360">
        <v>1</v>
      </c>
    </row>
    <row r="43" spans="1:7" ht="63.75" x14ac:dyDescent="0.25">
      <c r="A43" s="72"/>
      <c r="B43" s="72"/>
      <c r="C43" s="350" t="s">
        <v>214</v>
      </c>
      <c r="D43" s="75" t="s">
        <v>97</v>
      </c>
      <c r="E43" s="590">
        <v>0.5</v>
      </c>
      <c r="F43" s="360">
        <v>0</v>
      </c>
      <c r="G43" s="360">
        <v>0</v>
      </c>
    </row>
    <row r="44" spans="1:7" ht="24" customHeight="1" x14ac:dyDescent="0.25">
      <c r="A44" s="72"/>
      <c r="B44" s="72"/>
      <c r="C44" s="350" t="s">
        <v>215</v>
      </c>
      <c r="D44" s="75" t="s">
        <v>97</v>
      </c>
      <c r="E44" s="589">
        <v>1</v>
      </c>
      <c r="F44" s="360">
        <v>0</v>
      </c>
      <c r="G44" s="360">
        <v>0</v>
      </c>
    </row>
    <row r="45" spans="1:7" x14ac:dyDescent="0.25">
      <c r="A45" s="72"/>
      <c r="B45" s="72"/>
      <c r="C45" s="139"/>
      <c r="D45" s="139"/>
      <c r="E45" s="85"/>
    </row>
    <row r="46" spans="1:7" x14ac:dyDescent="0.25">
      <c r="A46" s="72"/>
      <c r="B46" s="72"/>
      <c r="C46" s="139"/>
      <c r="D46" s="139"/>
      <c r="E46" s="85"/>
    </row>
    <row r="47" spans="1:7" x14ac:dyDescent="0.25">
      <c r="A47" s="72"/>
      <c r="B47" s="72"/>
      <c r="C47" s="139"/>
      <c r="D47" s="139"/>
      <c r="E47" s="85"/>
    </row>
    <row r="48" spans="1:7" ht="33.75" x14ac:dyDescent="0.5">
      <c r="A48" s="72"/>
      <c r="B48" s="72"/>
      <c r="C48" s="367"/>
      <c r="D48" s="72"/>
      <c r="E48" s="73"/>
    </row>
    <row r="49" spans="1:5" x14ac:dyDescent="0.25">
      <c r="A49" s="72"/>
      <c r="B49" s="72"/>
      <c r="C49" s="72"/>
      <c r="D49" s="72"/>
      <c r="E49" s="73"/>
    </row>
    <row r="50" spans="1:5" x14ac:dyDescent="0.25">
      <c r="A50" s="72"/>
      <c r="B50" s="72"/>
      <c r="C50" s="72"/>
      <c r="D50" s="72"/>
      <c r="E50" s="73"/>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6C8FDEC5-A77F-4646-A084-CE2D2B7C136A}">
          <x14:formula1>
            <xm:f>'Salary Grade'!$AN$3:$AN$31</xm:f>
          </x14:formula1>
          <xm:sqref>D8:D16 D31:D44 D26:D27 D19:D21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02C08-A3EB-4CD4-88DF-FB8CDA35EF93}">
  <dimension ref="A1:Q54"/>
  <sheetViews>
    <sheetView zoomScaleNormal="10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36.5703125" style="71" customWidth="1"/>
    <col min="4" max="4" width="29" style="71" customWidth="1"/>
    <col min="5" max="5" width="15"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218</v>
      </c>
      <c r="C1" s="101" t="s">
        <v>196</v>
      </c>
      <c r="D1" s="88"/>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86</v>
      </c>
      <c r="K6" s="375">
        <v>30.865920865384616</v>
      </c>
      <c r="L6" s="71" t="s">
        <v>107</v>
      </c>
      <c r="M6" s="98">
        <v>136</v>
      </c>
      <c r="N6" s="375">
        <v>36.273480288461535</v>
      </c>
      <c r="O6" s="71" t="s">
        <v>122</v>
      </c>
      <c r="P6" s="98">
        <v>0</v>
      </c>
      <c r="Q6" s="375">
        <v>8.0522310000000008</v>
      </c>
    </row>
    <row r="7" spans="1:17" ht="31.5" customHeight="1" x14ac:dyDescent="0.25">
      <c r="A7" s="97"/>
      <c r="B7" s="72"/>
      <c r="C7" s="147" t="s">
        <v>201</v>
      </c>
      <c r="D7" s="72"/>
      <c r="E7" s="73"/>
      <c r="F7" s="359"/>
      <c r="G7" s="359"/>
      <c r="I7" s="71" t="s">
        <v>94</v>
      </c>
      <c r="J7" s="98">
        <v>0</v>
      </c>
      <c r="K7" s="375">
        <v>36.273480288461535</v>
      </c>
      <c r="L7" s="71" t="s">
        <v>108</v>
      </c>
      <c r="M7" s="98">
        <v>90</v>
      </c>
      <c r="N7" s="375">
        <v>51.941663999999996</v>
      </c>
      <c r="O7" s="71" t="s">
        <v>124</v>
      </c>
      <c r="P7" s="98">
        <v>35</v>
      </c>
      <c r="Q7" s="375">
        <v>19.769871500000001</v>
      </c>
    </row>
    <row r="8" spans="1:17" ht="31.5" customHeight="1" x14ac:dyDescent="0.3">
      <c r="A8" s="368"/>
      <c r="B8" s="72"/>
      <c r="C8" s="151" t="s">
        <v>202</v>
      </c>
      <c r="D8" s="151" t="s">
        <v>92</v>
      </c>
      <c r="E8" s="591">
        <v>16</v>
      </c>
      <c r="F8" s="360">
        <v>0</v>
      </c>
      <c r="G8" s="360">
        <v>0</v>
      </c>
      <c r="I8" s="71" t="s">
        <v>96</v>
      </c>
      <c r="J8" s="98">
        <v>0</v>
      </c>
      <c r="K8" s="375">
        <v>60.060983653846158</v>
      </c>
      <c r="L8" s="71" t="s">
        <v>110</v>
      </c>
      <c r="M8" s="98">
        <v>0</v>
      </c>
      <c r="N8" s="375">
        <v>36.151145999999997</v>
      </c>
      <c r="O8" s="71" t="s">
        <v>126</v>
      </c>
      <c r="P8" s="98">
        <v>60</v>
      </c>
      <c r="Q8" s="375">
        <v>8.0522310000000008</v>
      </c>
    </row>
    <row r="9" spans="1:17" ht="31.5" customHeight="1" x14ac:dyDescent="0.25">
      <c r="A9" s="72"/>
      <c r="B9" s="72"/>
      <c r="C9" s="151" t="s">
        <v>203</v>
      </c>
      <c r="D9" s="151" t="s">
        <v>92</v>
      </c>
      <c r="E9" s="591">
        <v>5</v>
      </c>
      <c r="F9" s="360">
        <v>0</v>
      </c>
      <c r="G9" s="360">
        <v>0</v>
      </c>
      <c r="I9" s="71" t="s">
        <v>97</v>
      </c>
      <c r="J9" s="98">
        <v>3.5</v>
      </c>
      <c r="K9" s="375">
        <v>30.865920865384616</v>
      </c>
      <c r="L9" s="71" t="s">
        <v>112</v>
      </c>
      <c r="M9" s="98">
        <v>0</v>
      </c>
      <c r="N9" s="375">
        <v>56.742906000000005</v>
      </c>
      <c r="O9" s="71" t="s">
        <v>128</v>
      </c>
      <c r="P9" s="98">
        <v>0</v>
      </c>
      <c r="Q9" s="375">
        <v>18.682449000000002</v>
      </c>
    </row>
    <row r="10" spans="1:17" ht="31.5" customHeight="1" x14ac:dyDescent="0.25">
      <c r="A10" s="72"/>
      <c r="B10" s="72"/>
      <c r="C10" s="151" t="s">
        <v>219</v>
      </c>
      <c r="D10" s="151" t="s">
        <v>92</v>
      </c>
      <c r="E10" s="591">
        <v>15</v>
      </c>
      <c r="F10" s="360">
        <v>0</v>
      </c>
      <c r="G10" s="360">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72"/>
      <c r="B11" s="72"/>
      <c r="C11" s="151" t="s">
        <v>220</v>
      </c>
      <c r="D11" s="151" t="s">
        <v>92</v>
      </c>
      <c r="E11" s="591">
        <v>10</v>
      </c>
      <c r="F11" s="360">
        <v>0</v>
      </c>
      <c r="G11" s="360">
        <v>0</v>
      </c>
      <c r="I11" s="71" t="s">
        <v>99</v>
      </c>
      <c r="J11" s="98">
        <v>0</v>
      </c>
      <c r="K11" s="375">
        <v>43.198348557692306</v>
      </c>
      <c r="L11" s="71" t="s">
        <v>116</v>
      </c>
      <c r="M11" s="98">
        <v>0</v>
      </c>
      <c r="N11" s="375">
        <v>31.192314000000007</v>
      </c>
      <c r="O11" s="71" t="s">
        <v>132</v>
      </c>
      <c r="P11" s="98">
        <v>0</v>
      </c>
      <c r="Q11" s="375">
        <v>18.682449000000002</v>
      </c>
    </row>
    <row r="12" spans="1:17" ht="31.5" customHeight="1" x14ac:dyDescent="0.25">
      <c r="A12" s="72"/>
      <c r="B12" s="72"/>
      <c r="C12" s="151" t="s">
        <v>205</v>
      </c>
      <c r="D12" s="151" t="s">
        <v>92</v>
      </c>
      <c r="E12" s="591">
        <v>10</v>
      </c>
      <c r="F12" s="360">
        <v>0</v>
      </c>
      <c r="G12" s="360">
        <v>0</v>
      </c>
      <c r="I12" s="71" t="s">
        <v>65</v>
      </c>
      <c r="J12" s="98">
        <v>0</v>
      </c>
      <c r="K12" s="375">
        <v>29.217185999999998</v>
      </c>
      <c r="L12" s="71" t="s">
        <v>494</v>
      </c>
      <c r="M12" s="98">
        <v>90</v>
      </c>
      <c r="N12" s="375">
        <v>35.730906000000004</v>
      </c>
    </row>
    <row r="13" spans="1:17" ht="31.5" customHeight="1" x14ac:dyDescent="0.25">
      <c r="A13" s="72"/>
      <c r="B13" s="72"/>
      <c r="C13" s="151" t="s">
        <v>206</v>
      </c>
      <c r="D13" s="151" t="s">
        <v>92</v>
      </c>
      <c r="E13" s="591">
        <v>5</v>
      </c>
      <c r="F13" s="360">
        <v>0</v>
      </c>
      <c r="G13" s="360">
        <v>0</v>
      </c>
      <c r="I13" s="71" t="s">
        <v>100</v>
      </c>
      <c r="J13" s="98">
        <v>0</v>
      </c>
      <c r="K13" s="375">
        <v>43.825779000000004</v>
      </c>
    </row>
    <row r="14" spans="1:17" ht="31.5" customHeight="1" x14ac:dyDescent="0.25">
      <c r="A14" s="72"/>
      <c r="B14" s="72"/>
      <c r="C14" s="151" t="s">
        <v>207</v>
      </c>
      <c r="D14" s="151" t="s">
        <v>92</v>
      </c>
      <c r="E14" s="591">
        <v>5</v>
      </c>
      <c r="F14" s="360">
        <v>0</v>
      </c>
      <c r="G14" s="360">
        <v>0</v>
      </c>
      <c r="I14" s="71" t="s">
        <v>102</v>
      </c>
      <c r="J14" s="98">
        <v>0</v>
      </c>
      <c r="K14" s="375">
        <v>36.273480288461535</v>
      </c>
    </row>
    <row r="15" spans="1:17" ht="31.5" customHeight="1" x14ac:dyDescent="0.25">
      <c r="A15" s="72"/>
      <c r="B15" s="72"/>
      <c r="C15" s="151" t="s">
        <v>208</v>
      </c>
      <c r="D15" s="151" t="s">
        <v>92</v>
      </c>
      <c r="E15" s="591">
        <v>10</v>
      </c>
      <c r="F15" s="360">
        <v>0</v>
      </c>
      <c r="G15" s="360">
        <v>0</v>
      </c>
      <c r="I15" s="71" t="s">
        <v>74</v>
      </c>
      <c r="J15" s="98">
        <v>0</v>
      </c>
      <c r="K15" s="375">
        <v>43.198348557692306</v>
      </c>
    </row>
    <row r="16" spans="1:17" ht="36" customHeight="1" x14ac:dyDescent="0.25">
      <c r="A16" s="72"/>
      <c r="B16" s="72"/>
      <c r="C16" s="364" t="s">
        <v>221</v>
      </c>
      <c r="D16" s="151" t="s">
        <v>92</v>
      </c>
      <c r="E16" s="591">
        <v>5</v>
      </c>
      <c r="F16" s="360">
        <v>0</v>
      </c>
      <c r="G16" s="360">
        <v>0</v>
      </c>
      <c r="I16" s="71" t="s">
        <v>103</v>
      </c>
      <c r="J16" s="98">
        <v>0</v>
      </c>
      <c r="K16" s="375">
        <v>60.060983653846158</v>
      </c>
    </row>
    <row r="17" spans="1:16" ht="31.5" customHeight="1" x14ac:dyDescent="0.25">
      <c r="A17" s="72"/>
      <c r="B17" s="72"/>
      <c r="C17" s="151" t="s">
        <v>210</v>
      </c>
      <c r="D17" s="151" t="s">
        <v>92</v>
      </c>
      <c r="E17" s="591">
        <v>5</v>
      </c>
      <c r="F17" s="360">
        <v>0</v>
      </c>
      <c r="G17" s="360">
        <v>0</v>
      </c>
      <c r="I17" s="71" t="s">
        <v>104</v>
      </c>
      <c r="J17" s="98">
        <v>0</v>
      </c>
      <c r="K17" s="375">
        <v>30.498918000000003</v>
      </c>
    </row>
    <row r="18" spans="1:16" ht="31.5" customHeight="1" x14ac:dyDescent="0.25">
      <c r="A18" s="97"/>
      <c r="B18" s="72"/>
      <c r="C18" s="139"/>
      <c r="D18" s="139"/>
      <c r="E18" s="588"/>
      <c r="F18" s="360"/>
      <c r="G18" s="360"/>
      <c r="I18" s="71" t="s">
        <v>106</v>
      </c>
      <c r="J18" s="98">
        <v>0</v>
      </c>
      <c r="K18" s="375">
        <v>43.198348557692306</v>
      </c>
    </row>
    <row r="19" spans="1:16" ht="31.5" customHeight="1" x14ac:dyDescent="0.25">
      <c r="A19" s="97"/>
      <c r="B19" s="72"/>
      <c r="C19" s="407" t="s">
        <v>590</v>
      </c>
      <c r="E19" s="564"/>
      <c r="F19" s="360"/>
      <c r="G19" s="360"/>
      <c r="I19" s="396" t="s">
        <v>578</v>
      </c>
      <c r="J19" s="397">
        <v>10.45</v>
      </c>
      <c r="K19" s="375">
        <v>30.498918000000003</v>
      </c>
    </row>
    <row r="20" spans="1:16" ht="31.5" customHeight="1" x14ac:dyDescent="0.25">
      <c r="A20" s="97"/>
      <c r="B20" s="72"/>
      <c r="C20" s="350" t="s">
        <v>592</v>
      </c>
      <c r="D20" s="377" t="s">
        <v>525</v>
      </c>
      <c r="E20" s="586">
        <v>0.95</v>
      </c>
      <c r="F20" s="360"/>
      <c r="G20" s="360"/>
      <c r="J20" s="98"/>
    </row>
    <row r="21" spans="1:16" ht="43.5" customHeight="1" x14ac:dyDescent="0.25">
      <c r="A21" s="97"/>
      <c r="B21" s="72"/>
      <c r="C21" s="350" t="s">
        <v>591</v>
      </c>
      <c r="D21" s="398" t="s">
        <v>526</v>
      </c>
      <c r="E21" s="586">
        <v>0.05</v>
      </c>
      <c r="F21" s="360"/>
      <c r="G21" s="360"/>
      <c r="I21" s="87" t="s">
        <v>138</v>
      </c>
      <c r="J21" s="99">
        <v>99.95</v>
      </c>
      <c r="L21" s="87" t="s">
        <v>141</v>
      </c>
      <c r="M21" s="381">
        <v>316</v>
      </c>
      <c r="O21" s="87" t="s">
        <v>143</v>
      </c>
      <c r="P21" s="381">
        <v>95</v>
      </c>
    </row>
    <row r="22" spans="1:16" ht="34.5" customHeight="1" x14ac:dyDescent="0.25">
      <c r="A22" s="97"/>
      <c r="B22" s="72"/>
      <c r="C22" s="411"/>
      <c r="D22" s="399"/>
      <c r="E22" s="595"/>
      <c r="F22" s="360"/>
      <c r="G22" s="360"/>
      <c r="I22" s="87"/>
      <c r="J22" s="89"/>
      <c r="L22" s="87"/>
      <c r="M22" s="99"/>
      <c r="O22" s="87"/>
    </row>
    <row r="23" spans="1:16" ht="34.5" customHeight="1" x14ac:dyDescent="0.25">
      <c r="A23" s="97"/>
      <c r="B23" s="72"/>
      <c r="C23" s="407" t="s">
        <v>517</v>
      </c>
      <c r="D23" s="370"/>
      <c r="E23" s="594"/>
      <c r="F23" s="360"/>
      <c r="G23" s="360"/>
      <c r="I23" s="105" t="s">
        <v>144</v>
      </c>
      <c r="J23" s="104">
        <v>30.827549880459465</v>
      </c>
      <c r="K23" s="376"/>
      <c r="L23" s="105" t="s">
        <v>145</v>
      </c>
      <c r="M23" s="104">
        <v>40.581407022882182</v>
      </c>
      <c r="N23" s="376"/>
      <c r="O23" s="105" t="s">
        <v>146</v>
      </c>
      <c r="P23" s="104">
        <v>12.369256447368421</v>
      </c>
    </row>
    <row r="24" spans="1:16" ht="34.5" customHeight="1" x14ac:dyDescent="0.25">
      <c r="A24" s="401"/>
      <c r="B24" s="72"/>
      <c r="C24" s="350" t="s">
        <v>518</v>
      </c>
      <c r="D24" s="393" t="s">
        <v>578</v>
      </c>
      <c r="E24" s="584">
        <v>2</v>
      </c>
      <c r="F24" s="360">
        <v>0</v>
      </c>
      <c r="G24" s="360">
        <v>0</v>
      </c>
    </row>
    <row r="25" spans="1:16" ht="25.5" x14ac:dyDescent="0.25">
      <c r="A25" s="401"/>
      <c r="B25" s="72"/>
      <c r="C25" s="350" t="s">
        <v>579</v>
      </c>
      <c r="D25" s="393" t="s">
        <v>578</v>
      </c>
      <c r="E25" s="584">
        <v>1</v>
      </c>
      <c r="F25" s="360">
        <v>0</v>
      </c>
      <c r="G25" s="360">
        <v>0</v>
      </c>
    </row>
    <row r="26" spans="1:16" ht="25.5" x14ac:dyDescent="0.25">
      <c r="A26" s="401"/>
      <c r="B26" s="72"/>
      <c r="C26" s="350" t="s">
        <v>582</v>
      </c>
      <c r="D26" s="393" t="s">
        <v>578</v>
      </c>
      <c r="E26" s="584">
        <v>2</v>
      </c>
      <c r="F26" s="360">
        <v>0</v>
      </c>
      <c r="G26" s="360">
        <v>0</v>
      </c>
    </row>
    <row r="27" spans="1:16" ht="25.5" x14ac:dyDescent="0.25">
      <c r="A27" s="401"/>
      <c r="B27" s="72"/>
      <c r="C27" s="350" t="s">
        <v>581</v>
      </c>
      <c r="D27" s="393" t="s">
        <v>578</v>
      </c>
      <c r="E27" s="584">
        <v>5</v>
      </c>
      <c r="F27" s="360">
        <v>0</v>
      </c>
      <c r="G27" s="360">
        <v>0</v>
      </c>
    </row>
    <row r="28" spans="1:16" ht="25.5" x14ac:dyDescent="0.25">
      <c r="A28" s="401"/>
      <c r="B28" s="72"/>
      <c r="C28" s="350" t="s">
        <v>580</v>
      </c>
      <c r="D28" s="400" t="s">
        <v>578</v>
      </c>
      <c r="E28" s="584">
        <v>9</v>
      </c>
      <c r="F28" s="360">
        <v>0</v>
      </c>
      <c r="G28" s="360">
        <v>0</v>
      </c>
    </row>
    <row r="29" spans="1:16" x14ac:dyDescent="0.25">
      <c r="A29" s="97"/>
      <c r="B29" s="72"/>
      <c r="C29" s="78"/>
      <c r="D29" s="394"/>
      <c r="E29" s="588"/>
      <c r="F29" s="360"/>
      <c r="G29" s="360"/>
    </row>
    <row r="30" spans="1:16" x14ac:dyDescent="0.25">
      <c r="A30" s="97"/>
      <c r="B30" s="72"/>
      <c r="C30" s="139"/>
      <c r="D30" s="139"/>
      <c r="E30" s="588"/>
      <c r="F30" s="360"/>
      <c r="G30" s="360"/>
    </row>
    <row r="31" spans="1:16" x14ac:dyDescent="0.25">
      <c r="A31" s="72"/>
      <c r="B31" s="72"/>
      <c r="C31" s="147" t="s">
        <v>211</v>
      </c>
      <c r="D31" s="139"/>
      <c r="E31" s="588"/>
      <c r="F31" s="360"/>
      <c r="G31" s="360"/>
    </row>
    <row r="32" spans="1:16" x14ac:dyDescent="0.25">
      <c r="A32" s="72"/>
      <c r="B32" s="72"/>
      <c r="C32" s="148" t="s">
        <v>216</v>
      </c>
      <c r="D32" s="139"/>
      <c r="E32" s="588"/>
      <c r="F32" s="360"/>
      <c r="G32" s="360"/>
    </row>
    <row r="33" spans="1:7" ht="38.25" x14ac:dyDescent="0.25">
      <c r="A33" s="72"/>
      <c r="B33" s="72"/>
      <c r="C33" s="75" t="s">
        <v>491</v>
      </c>
      <c r="D33" s="75" t="s">
        <v>97</v>
      </c>
      <c r="E33" s="589">
        <v>1</v>
      </c>
      <c r="F33" s="360">
        <v>0</v>
      </c>
      <c r="G33" s="360">
        <v>0</v>
      </c>
    </row>
    <row r="34" spans="1:7" ht="38.25" x14ac:dyDescent="0.25">
      <c r="A34" s="72"/>
      <c r="B34" s="72"/>
      <c r="C34" s="350" t="s">
        <v>570</v>
      </c>
      <c r="D34" s="75" t="s">
        <v>107</v>
      </c>
      <c r="E34" s="589">
        <v>15</v>
      </c>
      <c r="F34" s="360" t="s">
        <v>535</v>
      </c>
      <c r="G34" s="360">
        <v>0</v>
      </c>
    </row>
    <row r="35" spans="1:7" ht="38.25" x14ac:dyDescent="0.25">
      <c r="A35" s="72"/>
      <c r="B35" s="72"/>
      <c r="C35" s="350" t="s">
        <v>564</v>
      </c>
      <c r="D35" s="75" t="s">
        <v>107</v>
      </c>
      <c r="E35" s="589">
        <v>60</v>
      </c>
      <c r="F35" s="360" t="s">
        <v>535</v>
      </c>
      <c r="G35" s="360">
        <v>1</v>
      </c>
    </row>
    <row r="36" spans="1:7" ht="38.25" x14ac:dyDescent="0.25">
      <c r="A36" s="72"/>
      <c r="B36" s="72"/>
      <c r="C36" s="350" t="s">
        <v>565</v>
      </c>
      <c r="D36" s="75" t="s">
        <v>107</v>
      </c>
      <c r="E36" s="589">
        <v>1</v>
      </c>
      <c r="F36" s="360" t="s">
        <v>535</v>
      </c>
      <c r="G36" s="360">
        <v>0.01</v>
      </c>
    </row>
    <row r="37" spans="1:7" ht="25.5" x14ac:dyDescent="0.25">
      <c r="A37" s="72"/>
      <c r="B37" s="72"/>
      <c r="C37" s="350" t="s">
        <v>566</v>
      </c>
      <c r="D37" s="75" t="s">
        <v>107</v>
      </c>
      <c r="E37" s="589">
        <v>45</v>
      </c>
      <c r="F37" s="360" t="s">
        <v>535</v>
      </c>
      <c r="G37" s="360">
        <v>0</v>
      </c>
    </row>
    <row r="38" spans="1:7" ht="38.25" x14ac:dyDescent="0.25">
      <c r="A38" s="72"/>
      <c r="B38" s="72"/>
      <c r="C38" s="350" t="s">
        <v>567</v>
      </c>
      <c r="D38" s="75" t="s">
        <v>107</v>
      </c>
      <c r="E38" s="589">
        <v>5</v>
      </c>
      <c r="F38" s="360" t="s">
        <v>535</v>
      </c>
      <c r="G38" s="360">
        <v>0</v>
      </c>
    </row>
    <row r="39" spans="1:7" ht="25.5" x14ac:dyDescent="0.25">
      <c r="A39" s="72"/>
      <c r="B39" s="72"/>
      <c r="C39" s="350" t="s">
        <v>568</v>
      </c>
      <c r="D39" s="75" t="s">
        <v>107</v>
      </c>
      <c r="E39" s="589">
        <v>10</v>
      </c>
      <c r="F39" s="360" t="s">
        <v>535</v>
      </c>
      <c r="G39" s="360">
        <v>0</v>
      </c>
    </row>
    <row r="40" spans="1:7" ht="141" customHeight="1" x14ac:dyDescent="0.25">
      <c r="A40" s="72"/>
      <c r="B40" s="72"/>
      <c r="C40" s="75" t="s">
        <v>492</v>
      </c>
      <c r="D40" s="75" t="s">
        <v>97</v>
      </c>
      <c r="E40" s="589">
        <v>1</v>
      </c>
      <c r="F40" s="360">
        <v>0</v>
      </c>
      <c r="G40" s="360">
        <v>0</v>
      </c>
    </row>
    <row r="41" spans="1:7" ht="25.5" x14ac:dyDescent="0.25">
      <c r="A41" s="351" t="s">
        <v>493</v>
      </c>
      <c r="B41" s="72"/>
      <c r="C41" s="75" t="s">
        <v>213</v>
      </c>
      <c r="D41" s="75" t="s">
        <v>108</v>
      </c>
      <c r="E41" s="589">
        <v>35</v>
      </c>
      <c r="F41" s="360" t="s">
        <v>534</v>
      </c>
      <c r="G41" s="360">
        <v>1</v>
      </c>
    </row>
    <row r="42" spans="1:7" ht="24" customHeight="1" x14ac:dyDescent="0.25">
      <c r="A42" s="351"/>
      <c r="B42" s="72"/>
      <c r="C42" s="75" t="s">
        <v>213</v>
      </c>
      <c r="D42" s="75" t="s">
        <v>494</v>
      </c>
      <c r="E42" s="589">
        <v>35</v>
      </c>
      <c r="F42" s="360" t="s">
        <v>534</v>
      </c>
      <c r="G42" s="360">
        <v>0</v>
      </c>
    </row>
    <row r="43" spans="1:7" ht="25.5" x14ac:dyDescent="0.25">
      <c r="A43" s="72"/>
      <c r="B43" s="72"/>
      <c r="C43" s="75" t="s">
        <v>495</v>
      </c>
      <c r="D43" s="75" t="s">
        <v>108</v>
      </c>
      <c r="E43" s="589">
        <v>55</v>
      </c>
      <c r="F43" s="360" t="s">
        <v>534</v>
      </c>
      <c r="G43" s="360">
        <v>0</v>
      </c>
    </row>
    <row r="44" spans="1:7" ht="38.25" x14ac:dyDescent="0.25">
      <c r="A44" s="72"/>
      <c r="B44" s="72"/>
      <c r="C44" s="75" t="s">
        <v>496</v>
      </c>
      <c r="D44" s="75" t="s">
        <v>494</v>
      </c>
      <c r="E44" s="589">
        <v>55</v>
      </c>
      <c r="F44" s="360" t="s">
        <v>534</v>
      </c>
      <c r="G44" s="360">
        <v>0</v>
      </c>
    </row>
    <row r="45" spans="1:7" ht="76.5" x14ac:dyDescent="0.25">
      <c r="A45" s="72"/>
      <c r="B45" s="72"/>
      <c r="C45" s="75" t="s">
        <v>214</v>
      </c>
      <c r="D45" s="75" t="s">
        <v>97</v>
      </c>
      <c r="E45" s="590">
        <v>0.5</v>
      </c>
      <c r="F45" s="360">
        <v>0</v>
      </c>
      <c r="G45" s="360">
        <v>0</v>
      </c>
    </row>
    <row r="46" spans="1:7" ht="24.75" customHeight="1" x14ac:dyDescent="0.25">
      <c r="A46" s="72"/>
      <c r="B46" s="72"/>
      <c r="C46" s="75" t="s">
        <v>215</v>
      </c>
      <c r="D46" s="75" t="s">
        <v>97</v>
      </c>
      <c r="E46" s="589">
        <v>1</v>
      </c>
      <c r="F46" s="360">
        <v>0</v>
      </c>
      <c r="G46" s="360">
        <v>0</v>
      </c>
    </row>
    <row r="47" spans="1:7" x14ac:dyDescent="0.25">
      <c r="A47" s="72"/>
      <c r="B47" s="72"/>
      <c r="C47" s="139"/>
      <c r="D47" s="139"/>
      <c r="E47" s="85"/>
    </row>
    <row r="48" spans="1:7" x14ac:dyDescent="0.25">
      <c r="A48" s="72"/>
      <c r="B48" s="72"/>
      <c r="C48" s="139"/>
      <c r="D48" s="139"/>
      <c r="E48" s="85"/>
    </row>
    <row r="49" spans="1:5" x14ac:dyDescent="0.25">
      <c r="A49" s="72"/>
      <c r="B49" s="72"/>
      <c r="C49" s="139"/>
      <c r="D49" s="139"/>
      <c r="E49" s="85"/>
    </row>
    <row r="50" spans="1:5" x14ac:dyDescent="0.25">
      <c r="A50" s="72"/>
      <c r="B50" s="72"/>
      <c r="C50" s="72"/>
      <c r="D50" s="72"/>
      <c r="E50" s="73"/>
    </row>
    <row r="51" spans="1:5" x14ac:dyDescent="0.25">
      <c r="A51" s="72"/>
      <c r="B51" s="72"/>
      <c r="D51" s="72"/>
      <c r="E51" s="73"/>
    </row>
    <row r="52" spans="1:5" x14ac:dyDescent="0.25">
      <c r="C52" s="72"/>
      <c r="D52" s="72"/>
      <c r="E52" s="73"/>
    </row>
    <row r="53" spans="1:5" x14ac:dyDescent="0.25">
      <c r="C53" s="72"/>
    </row>
    <row r="54" spans="1:5" ht="28.5" x14ac:dyDescent="0.45">
      <c r="C54" s="369"/>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4B05441F-B0FF-404D-A43F-86A97658314C}">
          <x14:formula1>
            <xm:f>'Salary Grade'!$AN$3:$AN$31</xm:f>
          </x14:formula1>
          <xm:sqref>D8:D17 D23:D29 D33:D46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C524-4D56-40D6-88E4-30FAC39DC058}">
  <dimension ref="A1:Q55"/>
  <sheetViews>
    <sheetView zoomScaleNormal="100" workbookViewId="0">
      <pane ySplit="5" topLeftCell="A42" activePane="bottomLeft" state="frozen"/>
      <selection pane="bottomLeft"/>
    </sheetView>
  </sheetViews>
  <sheetFormatPr defaultRowHeight="15" x14ac:dyDescent="0.25"/>
  <cols>
    <col min="1" max="1" width="23.140625" style="71" customWidth="1"/>
    <col min="2" max="2" width="2.28515625" style="71" customWidth="1"/>
    <col min="3" max="3" width="56.140625" style="71" customWidth="1"/>
    <col min="4" max="4" width="26.7109375" style="71" customWidth="1"/>
    <col min="5" max="5" width="15" style="71" customWidth="1"/>
    <col min="6" max="7" width="3.7109375" style="103" customWidth="1"/>
    <col min="8" max="8" width="20.7109375" style="71" customWidth="1"/>
    <col min="9" max="9" width="34.85546875" style="71" customWidth="1"/>
    <col min="10" max="10" width="12.5703125" style="71" customWidth="1"/>
    <col min="11" max="11" width="6" style="103" bestFit="1" customWidth="1"/>
    <col min="12" max="12" width="32" style="71" customWidth="1"/>
    <col min="13" max="13" width="9.140625" style="71"/>
    <col min="14" max="14" width="7.42578125" style="103"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222</v>
      </c>
      <c r="C1" s="101" t="s">
        <v>197</v>
      </c>
      <c r="D1" s="88"/>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86</v>
      </c>
      <c r="K6" s="375">
        <v>30.865920865384616</v>
      </c>
      <c r="L6" s="71" t="s">
        <v>107</v>
      </c>
      <c r="M6" s="98">
        <v>205</v>
      </c>
      <c r="N6" s="375">
        <v>36.273480288461535</v>
      </c>
      <c r="O6" s="71" t="s">
        <v>122</v>
      </c>
      <c r="P6" s="98">
        <v>0</v>
      </c>
      <c r="Q6" s="375">
        <v>8.0522310000000008</v>
      </c>
    </row>
    <row r="7" spans="1:17" ht="31.5" customHeight="1" x14ac:dyDescent="0.25">
      <c r="A7" s="97"/>
      <c r="B7" s="72"/>
      <c r="C7" s="147" t="s">
        <v>201</v>
      </c>
      <c r="D7" s="72"/>
      <c r="E7" s="73"/>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3">
      <c r="A8" s="368"/>
      <c r="B8" s="72"/>
      <c r="C8" s="151" t="s">
        <v>202</v>
      </c>
      <c r="D8" s="151" t="s">
        <v>92</v>
      </c>
      <c r="E8" s="591">
        <v>16</v>
      </c>
      <c r="F8" s="360">
        <v>0</v>
      </c>
      <c r="G8" s="360">
        <v>0</v>
      </c>
      <c r="I8" s="71" t="s">
        <v>96</v>
      </c>
      <c r="J8" s="98">
        <v>0</v>
      </c>
      <c r="K8" s="375">
        <v>60.060983653846158</v>
      </c>
      <c r="L8" s="71" t="s">
        <v>110</v>
      </c>
      <c r="M8" s="98">
        <v>0</v>
      </c>
      <c r="N8" s="375">
        <v>36.151145999999997</v>
      </c>
      <c r="O8" s="71" t="s">
        <v>126</v>
      </c>
      <c r="P8" s="98">
        <v>60</v>
      </c>
      <c r="Q8" s="375">
        <v>8.0522310000000008</v>
      </c>
    </row>
    <row r="9" spans="1:17" ht="31.5" customHeight="1" x14ac:dyDescent="0.25">
      <c r="A9" s="72"/>
      <c r="B9" s="72"/>
      <c r="C9" s="151" t="s">
        <v>203</v>
      </c>
      <c r="D9" s="151" t="s">
        <v>92</v>
      </c>
      <c r="E9" s="591">
        <v>5</v>
      </c>
      <c r="F9" s="360">
        <v>0</v>
      </c>
      <c r="G9" s="360">
        <v>0</v>
      </c>
      <c r="I9" s="71" t="s">
        <v>97</v>
      </c>
      <c r="J9" s="98">
        <v>3.5</v>
      </c>
      <c r="K9" s="375">
        <v>30.865920865384616</v>
      </c>
      <c r="L9" s="71" t="s">
        <v>112</v>
      </c>
      <c r="M9" s="98">
        <v>0</v>
      </c>
      <c r="N9" s="375">
        <v>56.742906000000005</v>
      </c>
      <c r="O9" s="71" t="s">
        <v>128</v>
      </c>
      <c r="P9" s="98">
        <v>0</v>
      </c>
      <c r="Q9" s="375">
        <v>18.682449000000002</v>
      </c>
    </row>
    <row r="10" spans="1:17" ht="31.5" customHeight="1" x14ac:dyDescent="0.25">
      <c r="A10" s="72"/>
      <c r="B10" s="72"/>
      <c r="C10" s="151" t="s">
        <v>219</v>
      </c>
      <c r="D10" s="151" t="s">
        <v>92</v>
      </c>
      <c r="E10" s="591">
        <v>15</v>
      </c>
      <c r="F10" s="360">
        <v>0</v>
      </c>
      <c r="G10" s="360">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72"/>
      <c r="B11" s="72"/>
      <c r="C11" s="151" t="s">
        <v>220</v>
      </c>
      <c r="D11" s="151" t="s">
        <v>92</v>
      </c>
      <c r="E11" s="591">
        <v>10</v>
      </c>
      <c r="F11" s="360">
        <v>0</v>
      </c>
      <c r="G11" s="360">
        <v>0</v>
      </c>
      <c r="I11" s="71" t="s">
        <v>99</v>
      </c>
      <c r="J11" s="98">
        <v>0</v>
      </c>
      <c r="K11" s="375">
        <v>43.198348557692306</v>
      </c>
      <c r="L11" s="71" t="s">
        <v>116</v>
      </c>
      <c r="M11" s="98">
        <v>0</v>
      </c>
      <c r="N11" s="375">
        <v>31.192314000000007</v>
      </c>
      <c r="O11" s="71" t="s">
        <v>132</v>
      </c>
      <c r="P11" s="98">
        <v>0</v>
      </c>
      <c r="Q11" s="375">
        <v>18.682449000000002</v>
      </c>
    </row>
    <row r="12" spans="1:17" ht="31.5" customHeight="1" x14ac:dyDescent="0.25">
      <c r="A12" s="72"/>
      <c r="B12" s="72"/>
      <c r="C12" s="151" t="s">
        <v>205</v>
      </c>
      <c r="D12" s="151" t="s">
        <v>92</v>
      </c>
      <c r="E12" s="591">
        <v>10</v>
      </c>
      <c r="F12" s="360">
        <v>0</v>
      </c>
      <c r="G12" s="360">
        <v>0</v>
      </c>
      <c r="I12" s="71" t="s">
        <v>65</v>
      </c>
      <c r="J12" s="98">
        <v>0</v>
      </c>
      <c r="K12" s="375">
        <v>29.217185999999998</v>
      </c>
      <c r="L12" s="71" t="s">
        <v>494</v>
      </c>
      <c r="M12" s="98">
        <v>0</v>
      </c>
      <c r="N12" s="375">
        <v>35.730906000000004</v>
      </c>
      <c r="O12" s="395" t="s">
        <v>609</v>
      </c>
      <c r="P12" s="98">
        <v>0</v>
      </c>
      <c r="Q12" s="375">
        <v>35.359899999999996</v>
      </c>
    </row>
    <row r="13" spans="1:17" ht="31.5" customHeight="1" x14ac:dyDescent="0.25">
      <c r="A13" s="72"/>
      <c r="B13" s="72"/>
      <c r="C13" s="151" t="s">
        <v>206</v>
      </c>
      <c r="D13" s="151" t="s">
        <v>92</v>
      </c>
      <c r="E13" s="591">
        <v>5</v>
      </c>
      <c r="F13" s="360">
        <v>0</v>
      </c>
      <c r="G13" s="360">
        <v>0</v>
      </c>
      <c r="I13" s="71" t="s">
        <v>100</v>
      </c>
      <c r="J13" s="98">
        <v>0</v>
      </c>
      <c r="K13" s="375">
        <v>43.825779000000004</v>
      </c>
      <c r="L13" s="395" t="s">
        <v>604</v>
      </c>
      <c r="M13" s="98">
        <v>0</v>
      </c>
      <c r="N13" s="375">
        <v>42.921599999999998</v>
      </c>
      <c r="O13" s="395" t="s">
        <v>606</v>
      </c>
      <c r="P13" s="98">
        <v>0</v>
      </c>
      <c r="Q13" s="375">
        <v>34.4741</v>
      </c>
    </row>
    <row r="14" spans="1:17" ht="31.5" customHeight="1" x14ac:dyDescent="0.25">
      <c r="A14" s="72"/>
      <c r="B14" s="72"/>
      <c r="C14" s="151" t="s">
        <v>207</v>
      </c>
      <c r="D14" s="151" t="s">
        <v>92</v>
      </c>
      <c r="E14" s="591">
        <v>5</v>
      </c>
      <c r="F14" s="360">
        <v>0</v>
      </c>
      <c r="G14" s="360">
        <v>0</v>
      </c>
      <c r="I14" s="71" t="s">
        <v>102</v>
      </c>
      <c r="J14" s="98">
        <v>0</v>
      </c>
      <c r="K14" s="375">
        <v>36.273480288461535</v>
      </c>
      <c r="L14" s="395" t="s">
        <v>605</v>
      </c>
      <c r="M14" s="98">
        <v>0</v>
      </c>
      <c r="N14" s="375">
        <v>41.279399999999995</v>
      </c>
    </row>
    <row r="15" spans="1:17" ht="31.5" customHeight="1" x14ac:dyDescent="0.25">
      <c r="A15" s="72"/>
      <c r="B15" s="72"/>
      <c r="C15" s="151" t="s">
        <v>208</v>
      </c>
      <c r="D15" s="151" t="s">
        <v>92</v>
      </c>
      <c r="E15" s="591">
        <v>10</v>
      </c>
      <c r="F15" s="360">
        <v>0</v>
      </c>
      <c r="G15" s="360">
        <v>0</v>
      </c>
      <c r="I15" s="71" t="s">
        <v>74</v>
      </c>
      <c r="J15" s="98">
        <v>0</v>
      </c>
      <c r="K15" s="375">
        <v>43.198348557692306</v>
      </c>
      <c r="L15" s="395" t="s">
        <v>612</v>
      </c>
      <c r="M15" s="98">
        <v>0</v>
      </c>
      <c r="N15" s="375">
        <v>84.201000000000008</v>
      </c>
    </row>
    <row r="16" spans="1:17" ht="36.75" customHeight="1" x14ac:dyDescent="0.25">
      <c r="A16" s="72"/>
      <c r="B16" s="72"/>
      <c r="C16" s="364" t="s">
        <v>221</v>
      </c>
      <c r="D16" s="151" t="s">
        <v>92</v>
      </c>
      <c r="E16" s="591">
        <v>5</v>
      </c>
      <c r="F16" s="360">
        <v>0</v>
      </c>
      <c r="G16" s="360">
        <v>0</v>
      </c>
      <c r="I16" s="71" t="s">
        <v>103</v>
      </c>
      <c r="J16" s="98">
        <v>0</v>
      </c>
      <c r="K16" s="375">
        <v>60.060983653846158</v>
      </c>
      <c r="L16" s="395" t="s">
        <v>613</v>
      </c>
      <c r="M16" s="98">
        <v>0</v>
      </c>
      <c r="N16" s="375">
        <v>69.635400000000004</v>
      </c>
    </row>
    <row r="17" spans="1:16" ht="31.5" customHeight="1" x14ac:dyDescent="0.25">
      <c r="A17" s="72"/>
      <c r="B17" s="72"/>
      <c r="C17" s="151" t="s">
        <v>210</v>
      </c>
      <c r="D17" s="151" t="s">
        <v>92</v>
      </c>
      <c r="E17" s="591">
        <v>5</v>
      </c>
      <c r="F17" s="360">
        <v>0</v>
      </c>
      <c r="G17" s="360">
        <v>0</v>
      </c>
      <c r="I17" s="71" t="s">
        <v>104</v>
      </c>
      <c r="J17" s="98">
        <v>0</v>
      </c>
      <c r="K17" s="375">
        <v>30.498918000000003</v>
      </c>
      <c r="L17" s="395" t="s">
        <v>603</v>
      </c>
      <c r="M17" s="98">
        <v>0</v>
      </c>
      <c r="N17" s="375">
        <v>28.356000000000002</v>
      </c>
    </row>
    <row r="18" spans="1:16" ht="31.5" customHeight="1" x14ac:dyDescent="0.25">
      <c r="A18" s="72"/>
      <c r="B18" s="72"/>
      <c r="C18" s="303"/>
      <c r="D18" s="139"/>
      <c r="E18" s="588"/>
      <c r="F18" s="360"/>
      <c r="G18" s="360"/>
      <c r="I18" s="71" t="s">
        <v>106</v>
      </c>
      <c r="J18" s="98">
        <v>0</v>
      </c>
      <c r="K18" s="375">
        <v>43.198348557692306</v>
      </c>
    </row>
    <row r="19" spans="1:16" ht="31.5" customHeight="1" x14ac:dyDescent="0.25">
      <c r="A19" s="72"/>
      <c r="B19" s="72"/>
      <c r="C19" s="407" t="s">
        <v>590</v>
      </c>
      <c r="E19" s="564"/>
      <c r="F19" s="360"/>
      <c r="G19" s="360"/>
      <c r="I19" s="396" t="s">
        <v>578</v>
      </c>
      <c r="J19" s="397">
        <v>10.45</v>
      </c>
      <c r="K19" s="375">
        <v>30.498918000000003</v>
      </c>
    </row>
    <row r="20" spans="1:16" ht="44.25" customHeight="1" x14ac:dyDescent="0.25">
      <c r="A20" s="72"/>
      <c r="B20" s="72"/>
      <c r="C20" s="350" t="s">
        <v>592</v>
      </c>
      <c r="D20" s="377" t="s">
        <v>525</v>
      </c>
      <c r="E20" s="586">
        <v>0.95</v>
      </c>
      <c r="F20" s="360"/>
      <c r="G20" s="360"/>
      <c r="J20" s="98"/>
    </row>
    <row r="21" spans="1:16" ht="33.75" customHeight="1" x14ac:dyDescent="0.25">
      <c r="A21" s="72"/>
      <c r="B21" s="72"/>
      <c r="C21" s="350" t="s">
        <v>591</v>
      </c>
      <c r="D21" s="398" t="s">
        <v>526</v>
      </c>
      <c r="E21" s="596">
        <v>0.05</v>
      </c>
      <c r="F21" s="360"/>
      <c r="G21" s="360"/>
      <c r="I21" s="87" t="s">
        <v>138</v>
      </c>
      <c r="J21" s="99">
        <v>99.95</v>
      </c>
      <c r="L21" s="87" t="s">
        <v>141</v>
      </c>
      <c r="M21" s="381">
        <v>205</v>
      </c>
      <c r="O21" s="87" t="s">
        <v>143</v>
      </c>
      <c r="P21" s="381">
        <v>60</v>
      </c>
    </row>
    <row r="22" spans="1:16" ht="33.75" customHeight="1" x14ac:dyDescent="0.25">
      <c r="A22" s="72"/>
      <c r="B22" s="72"/>
      <c r="C22" s="412"/>
      <c r="D22" s="139"/>
      <c r="E22" s="588"/>
      <c r="F22" s="360"/>
      <c r="G22" s="360"/>
      <c r="I22" s="87"/>
      <c r="J22" s="89"/>
      <c r="L22" s="87"/>
      <c r="M22" s="99"/>
      <c r="O22" s="87"/>
    </row>
    <row r="23" spans="1:16" ht="33.75" customHeight="1" x14ac:dyDescent="0.25">
      <c r="A23" s="97"/>
      <c r="B23" s="72"/>
      <c r="C23" s="407" t="s">
        <v>517</v>
      </c>
      <c r="D23" s="370"/>
      <c r="E23" s="594"/>
      <c r="F23" s="360"/>
      <c r="G23" s="360"/>
      <c r="I23" s="105" t="s">
        <v>144</v>
      </c>
      <c r="J23" s="104">
        <v>30.827549880459465</v>
      </c>
      <c r="K23" s="376"/>
      <c r="L23" s="105" t="s">
        <v>145</v>
      </c>
      <c r="M23" s="104">
        <v>36.273480288461535</v>
      </c>
      <c r="N23" s="376"/>
      <c r="O23" s="105" t="s">
        <v>146</v>
      </c>
      <c r="P23" s="104">
        <v>8.0522310000000008</v>
      </c>
    </row>
    <row r="24" spans="1:16" ht="25.5" x14ac:dyDescent="0.25">
      <c r="A24" s="72"/>
      <c r="B24" s="72"/>
      <c r="C24" s="350" t="s">
        <v>518</v>
      </c>
      <c r="D24" s="393" t="s">
        <v>578</v>
      </c>
      <c r="E24" s="584">
        <v>2</v>
      </c>
      <c r="F24" s="360">
        <v>0</v>
      </c>
      <c r="G24" s="360">
        <v>0</v>
      </c>
    </row>
    <row r="25" spans="1:16" ht="25.5" x14ac:dyDescent="0.25">
      <c r="A25" s="72"/>
      <c r="B25" s="72"/>
      <c r="C25" s="350" t="s">
        <v>579</v>
      </c>
      <c r="D25" s="393" t="s">
        <v>578</v>
      </c>
      <c r="E25" s="584">
        <v>1</v>
      </c>
      <c r="F25" s="360">
        <v>0</v>
      </c>
      <c r="G25" s="360">
        <v>0</v>
      </c>
    </row>
    <row r="26" spans="1:16" ht="25.5" x14ac:dyDescent="0.25">
      <c r="A26" s="72"/>
      <c r="B26" s="72"/>
      <c r="C26" s="350" t="s">
        <v>582</v>
      </c>
      <c r="D26" s="393" t="s">
        <v>578</v>
      </c>
      <c r="E26" s="584">
        <v>2</v>
      </c>
      <c r="F26" s="360">
        <v>0</v>
      </c>
      <c r="G26" s="360">
        <v>0</v>
      </c>
    </row>
    <row r="27" spans="1:16" ht="25.5" x14ac:dyDescent="0.25">
      <c r="A27" s="72"/>
      <c r="B27" s="72"/>
      <c r="C27" s="350" t="s">
        <v>581</v>
      </c>
      <c r="D27" s="393" t="s">
        <v>578</v>
      </c>
      <c r="E27" s="584">
        <v>5</v>
      </c>
      <c r="F27" s="360">
        <v>0</v>
      </c>
      <c r="G27" s="360">
        <v>0</v>
      </c>
    </row>
    <row r="28" spans="1:16" ht="24.75" customHeight="1" x14ac:dyDescent="0.25">
      <c r="A28" s="366"/>
      <c r="B28" s="72"/>
      <c r="C28" s="350" t="s">
        <v>580</v>
      </c>
      <c r="D28" s="400" t="s">
        <v>578</v>
      </c>
      <c r="E28" s="597">
        <v>9</v>
      </c>
      <c r="F28" s="360">
        <v>0</v>
      </c>
      <c r="G28" s="360">
        <v>0</v>
      </c>
    </row>
    <row r="29" spans="1:16" ht="23.25" customHeight="1" x14ac:dyDescent="0.25">
      <c r="A29" s="72"/>
      <c r="B29" s="72"/>
      <c r="C29" s="78"/>
      <c r="D29" s="394"/>
      <c r="E29" s="588"/>
      <c r="F29" s="360"/>
      <c r="G29" s="360"/>
    </row>
    <row r="30" spans="1:16" ht="18" customHeight="1" x14ac:dyDescent="0.25">
      <c r="A30" s="72"/>
      <c r="B30" s="72"/>
      <c r="C30" s="303"/>
      <c r="D30" s="139"/>
      <c r="E30" s="588"/>
      <c r="F30" s="360"/>
      <c r="G30" s="360"/>
    </row>
    <row r="31" spans="1:16" x14ac:dyDescent="0.25">
      <c r="A31" s="72"/>
      <c r="B31" s="72"/>
      <c r="C31" s="147" t="s">
        <v>211</v>
      </c>
      <c r="D31" s="139"/>
      <c r="E31" s="588"/>
      <c r="F31" s="360"/>
      <c r="G31" s="360"/>
    </row>
    <row r="32" spans="1:16" x14ac:dyDescent="0.25">
      <c r="A32" s="72"/>
      <c r="B32" s="72"/>
      <c r="C32" s="148" t="s">
        <v>216</v>
      </c>
      <c r="D32" s="139"/>
      <c r="E32" s="588"/>
      <c r="F32" s="360"/>
      <c r="G32" s="360"/>
    </row>
    <row r="33" spans="1:7" ht="25.5" x14ac:dyDescent="0.25">
      <c r="A33" s="72"/>
      <c r="B33" s="72"/>
      <c r="C33" s="75" t="s">
        <v>491</v>
      </c>
      <c r="D33" s="75" t="s">
        <v>97</v>
      </c>
      <c r="E33" s="589">
        <v>1</v>
      </c>
      <c r="F33" s="360">
        <v>0</v>
      </c>
      <c r="G33" s="360">
        <v>0</v>
      </c>
    </row>
    <row r="34" spans="1:7" ht="25.5" x14ac:dyDescent="0.25">
      <c r="A34" s="72"/>
      <c r="B34" s="72"/>
      <c r="C34" s="350" t="s">
        <v>570</v>
      </c>
      <c r="D34" s="350" t="s">
        <v>107</v>
      </c>
      <c r="E34" s="589">
        <v>15</v>
      </c>
      <c r="F34" s="360" t="s">
        <v>535</v>
      </c>
      <c r="G34" s="360">
        <v>0</v>
      </c>
    </row>
    <row r="35" spans="1:7" ht="25.5" x14ac:dyDescent="0.25">
      <c r="A35" s="72"/>
      <c r="B35" s="72"/>
      <c r="C35" s="350" t="s">
        <v>564</v>
      </c>
      <c r="D35" s="350" t="s">
        <v>107</v>
      </c>
      <c r="E35" s="589">
        <v>60</v>
      </c>
      <c r="F35" s="360" t="s">
        <v>535</v>
      </c>
      <c r="G35" s="360">
        <v>1</v>
      </c>
    </row>
    <row r="36" spans="1:7" ht="25.5" x14ac:dyDescent="0.25">
      <c r="A36" s="72"/>
      <c r="B36" s="72"/>
      <c r="C36" s="350" t="s">
        <v>700</v>
      </c>
      <c r="D36" s="350" t="s">
        <v>107</v>
      </c>
      <c r="E36" s="589">
        <v>40</v>
      </c>
      <c r="F36" s="360" t="s">
        <v>535</v>
      </c>
      <c r="G36" s="360">
        <v>0</v>
      </c>
    </row>
    <row r="37" spans="1:7" x14ac:dyDescent="0.25">
      <c r="A37" s="72"/>
      <c r="B37" s="72"/>
      <c r="C37" s="350" t="s">
        <v>699</v>
      </c>
      <c r="D37" s="350" t="s">
        <v>107</v>
      </c>
      <c r="E37" s="589">
        <v>30</v>
      </c>
      <c r="F37" s="360" t="s">
        <v>535</v>
      </c>
      <c r="G37" s="360">
        <v>0</v>
      </c>
    </row>
    <row r="38" spans="1:7" ht="25.5" x14ac:dyDescent="0.25">
      <c r="A38" s="351" t="s">
        <v>493</v>
      </c>
      <c r="B38" s="72"/>
      <c r="C38" s="350" t="s">
        <v>566</v>
      </c>
      <c r="D38" s="350" t="s">
        <v>107</v>
      </c>
      <c r="E38" s="589">
        <v>45</v>
      </c>
      <c r="F38" s="360" t="s">
        <v>535</v>
      </c>
      <c r="G38" s="360">
        <v>0</v>
      </c>
    </row>
    <row r="39" spans="1:7" ht="30" customHeight="1" x14ac:dyDescent="0.25">
      <c r="A39" s="72"/>
      <c r="B39" s="72"/>
      <c r="C39" s="350" t="s">
        <v>569</v>
      </c>
      <c r="D39" s="350" t="s">
        <v>107</v>
      </c>
      <c r="E39" s="589">
        <v>5</v>
      </c>
      <c r="F39" s="360" t="s">
        <v>535</v>
      </c>
      <c r="G39" s="360">
        <v>0</v>
      </c>
    </row>
    <row r="40" spans="1:7" x14ac:dyDescent="0.25">
      <c r="A40" s="72"/>
      <c r="B40" s="72"/>
      <c r="C40" s="350" t="s">
        <v>568</v>
      </c>
      <c r="D40" s="350" t="s">
        <v>107</v>
      </c>
      <c r="E40" s="589">
        <v>10</v>
      </c>
      <c r="F40" s="360" t="s">
        <v>535</v>
      </c>
      <c r="G40" s="360">
        <v>0</v>
      </c>
    </row>
    <row r="41" spans="1:7" ht="89.25" x14ac:dyDescent="0.25">
      <c r="A41" s="72"/>
      <c r="B41" s="72"/>
      <c r="C41" s="75" t="s">
        <v>492</v>
      </c>
      <c r="D41" s="75" t="s">
        <v>97</v>
      </c>
      <c r="E41" s="589">
        <v>1</v>
      </c>
      <c r="F41" s="360">
        <v>0</v>
      </c>
      <c r="G41" s="360">
        <v>0</v>
      </c>
    </row>
    <row r="42" spans="1:7" ht="51" x14ac:dyDescent="0.25">
      <c r="A42" s="72"/>
      <c r="B42" s="72"/>
      <c r="C42" s="350" t="s">
        <v>214</v>
      </c>
      <c r="D42" s="350" t="s">
        <v>97</v>
      </c>
      <c r="E42" s="590">
        <v>0.5</v>
      </c>
      <c r="F42" s="360">
        <v>0</v>
      </c>
      <c r="G42" s="360">
        <v>0</v>
      </c>
    </row>
    <row r="43" spans="1:7" ht="24.75" customHeight="1" x14ac:dyDescent="0.25">
      <c r="A43" s="439" t="s">
        <v>698</v>
      </c>
      <c r="B43" s="408"/>
      <c r="C43" s="350" t="s">
        <v>571</v>
      </c>
      <c r="D43" s="350" t="s">
        <v>108</v>
      </c>
      <c r="E43" s="598">
        <v>0</v>
      </c>
      <c r="F43" s="360" t="s">
        <v>534</v>
      </c>
      <c r="G43" s="360">
        <v>1</v>
      </c>
    </row>
    <row r="44" spans="1:7" ht="24.75" customHeight="1" x14ac:dyDescent="0.25">
      <c r="A44" s="439" t="s">
        <v>698</v>
      </c>
      <c r="B44" s="408"/>
      <c r="C44" s="350" t="s">
        <v>571</v>
      </c>
      <c r="D44" s="427" t="s">
        <v>494</v>
      </c>
      <c r="E44" s="598">
        <v>0</v>
      </c>
      <c r="F44" s="360"/>
      <c r="G44" s="360"/>
    </row>
    <row r="45" spans="1:7" ht="89.25" x14ac:dyDescent="0.25">
      <c r="A45" s="439" t="s">
        <v>698</v>
      </c>
      <c r="B45" s="162"/>
      <c r="C45" s="427" t="s">
        <v>572</v>
      </c>
      <c r="D45" s="427" t="s">
        <v>108</v>
      </c>
      <c r="E45" s="589">
        <v>0</v>
      </c>
      <c r="F45" s="360" t="s">
        <v>534</v>
      </c>
      <c r="G45" s="360">
        <v>0</v>
      </c>
    </row>
    <row r="46" spans="1:7" ht="89.25" x14ac:dyDescent="0.25">
      <c r="A46" s="439" t="s">
        <v>698</v>
      </c>
      <c r="B46" s="162"/>
      <c r="C46" s="427" t="s">
        <v>573</v>
      </c>
      <c r="D46" s="427" t="s">
        <v>494</v>
      </c>
      <c r="E46" s="589">
        <v>0</v>
      </c>
      <c r="F46" s="360" t="s">
        <v>534</v>
      </c>
      <c r="G46" s="360">
        <v>0</v>
      </c>
    </row>
    <row r="47" spans="1:7" ht="24.75" customHeight="1" x14ac:dyDescent="0.25">
      <c r="A47" s="72"/>
      <c r="B47" s="72"/>
      <c r="C47" s="350" t="s">
        <v>215</v>
      </c>
      <c r="D47" s="350" t="s">
        <v>97</v>
      </c>
      <c r="E47" s="589">
        <v>1</v>
      </c>
      <c r="F47" s="360">
        <v>0</v>
      </c>
      <c r="G47" s="360">
        <v>0</v>
      </c>
    </row>
    <row r="48" spans="1:7" x14ac:dyDescent="0.25">
      <c r="A48" s="72"/>
      <c r="B48" s="72"/>
      <c r="C48" s="139"/>
      <c r="D48" s="139"/>
      <c r="E48" s="85"/>
    </row>
    <row r="49" spans="1:5" x14ac:dyDescent="0.25">
      <c r="A49" s="72"/>
      <c r="B49" s="72"/>
      <c r="C49" s="139"/>
      <c r="D49" s="139"/>
      <c r="E49" s="85"/>
    </row>
    <row r="50" spans="1:5" x14ac:dyDescent="0.25">
      <c r="C50" s="139"/>
      <c r="D50" s="139"/>
      <c r="E50" s="85"/>
    </row>
    <row r="51" spans="1:5" x14ac:dyDescent="0.25">
      <c r="C51" s="72"/>
      <c r="D51" s="72"/>
      <c r="E51" s="73"/>
    </row>
    <row r="52" spans="1:5" x14ac:dyDescent="0.25">
      <c r="C52" s="72"/>
      <c r="D52" s="72"/>
      <c r="E52" s="73"/>
    </row>
    <row r="53" spans="1:5" x14ac:dyDescent="0.25">
      <c r="C53" s="72"/>
      <c r="D53" s="72"/>
      <c r="E53" s="73"/>
    </row>
    <row r="55" spans="1:5" ht="28.5" x14ac:dyDescent="0.45">
      <c r="C55" s="369"/>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811596E3-322E-4546-8B7D-89C6A7A779EE}">
          <x14:formula1>
            <xm:f>'Salary Grade'!$AN$3:$AN$31</xm:f>
          </x14:formula1>
          <xm:sqref>D23:D29 D8:D17 D33:D47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108A-55B7-464C-97CF-DD059BD01AC2}">
  <dimension ref="A1:N172"/>
  <sheetViews>
    <sheetView zoomScale="145" zoomScaleNormal="145" workbookViewId="0"/>
  </sheetViews>
  <sheetFormatPr defaultRowHeight="15" x14ac:dyDescent="0.25"/>
  <cols>
    <col min="3" max="3" width="31" customWidth="1"/>
  </cols>
  <sheetData>
    <row r="1" spans="1:14" s="4" customFormat="1" ht="12.75" customHeight="1" x14ac:dyDescent="0.2">
      <c r="A1" s="109" t="s">
        <v>199</v>
      </c>
      <c r="B1" s="110"/>
      <c r="C1" s="110"/>
      <c r="D1" s="110"/>
      <c r="E1" s="110"/>
      <c r="F1" s="110"/>
      <c r="G1" s="110"/>
      <c r="H1" s="111"/>
      <c r="I1" s="111"/>
      <c r="J1" s="111"/>
      <c r="K1" s="111"/>
      <c r="L1" s="112"/>
      <c r="M1" s="112"/>
      <c r="N1" s="112"/>
    </row>
    <row r="2" spans="1:14" s="4" customFormat="1" ht="12.75" customHeight="1" x14ac:dyDescent="0.2">
      <c r="A2" s="5" t="s">
        <v>3</v>
      </c>
      <c r="B2" s="5"/>
      <c r="C2" s="5"/>
      <c r="D2" s="5" t="s">
        <v>4</v>
      </c>
      <c r="E2" s="5"/>
      <c r="F2" s="5"/>
      <c r="G2" s="5"/>
      <c r="H2" s="5"/>
      <c r="I2" s="5"/>
      <c r="J2" s="5"/>
      <c r="K2" s="5"/>
      <c r="L2" s="6" t="s">
        <v>5</v>
      </c>
      <c r="M2" s="6"/>
      <c r="N2" s="7"/>
    </row>
    <row r="3" spans="1:14" s="4" customFormat="1" ht="12.75" customHeight="1" x14ac:dyDescent="0.2">
      <c r="A3" s="5"/>
      <c r="B3" s="5"/>
      <c r="C3" s="5"/>
      <c r="D3" s="5"/>
      <c r="E3" s="5" t="s">
        <v>6</v>
      </c>
      <c r="F3" s="5"/>
      <c r="G3" s="5"/>
      <c r="H3" s="5"/>
      <c r="I3" s="5"/>
      <c r="J3" s="5"/>
      <c r="K3" s="5"/>
      <c r="L3" s="8" t="s">
        <v>7</v>
      </c>
      <c r="M3" s="9" t="s">
        <v>678</v>
      </c>
      <c r="N3" s="8"/>
    </row>
    <row r="4" spans="1:14" s="4" customFormat="1" ht="12.75" customHeight="1" x14ac:dyDescent="0.2">
      <c r="A4" s="5" t="s">
        <v>8</v>
      </c>
      <c r="B4" s="5"/>
      <c r="C4" s="5"/>
      <c r="D4" s="5"/>
      <c r="E4" s="5" t="s">
        <v>9</v>
      </c>
      <c r="F4" s="5"/>
      <c r="G4" s="5"/>
      <c r="H4" s="5"/>
      <c r="I4" s="5"/>
      <c r="J4" s="5"/>
      <c r="K4" s="5"/>
      <c r="L4" s="5"/>
      <c r="M4" s="9" t="s">
        <v>679</v>
      </c>
      <c r="N4" s="8"/>
    </row>
    <row r="5" spans="1:14" s="4" customFormat="1" ht="12.75" customHeight="1" x14ac:dyDescent="0.2">
      <c r="A5" s="5"/>
      <c r="B5" s="5"/>
      <c r="C5" s="5"/>
      <c r="D5" s="5"/>
      <c r="E5" s="5" t="s">
        <v>10</v>
      </c>
      <c r="F5" s="5"/>
      <c r="G5" s="5"/>
      <c r="H5" s="5"/>
      <c r="I5" s="5"/>
      <c r="J5" s="5"/>
      <c r="K5" s="5"/>
      <c r="L5" s="5"/>
      <c r="M5" s="5" t="s">
        <v>680</v>
      </c>
      <c r="N5" s="8"/>
    </row>
    <row r="6" spans="1:14" s="4" customFormat="1" ht="12.75" customHeight="1" thickBot="1" x14ac:dyDescent="0.25">
      <c r="A6" s="10" t="s">
        <v>702</v>
      </c>
      <c r="B6" s="10"/>
      <c r="C6" s="1"/>
      <c r="D6" s="1"/>
      <c r="E6" s="1"/>
      <c r="F6" s="1"/>
      <c r="G6" s="1"/>
      <c r="H6" s="1"/>
      <c r="I6" s="1"/>
      <c r="J6" s="1"/>
      <c r="K6" s="1"/>
      <c r="L6" s="10"/>
      <c r="M6" s="10" t="s">
        <v>701</v>
      </c>
      <c r="N6" s="3"/>
    </row>
    <row r="7" spans="1:14" s="4" customFormat="1" ht="12.75" customHeight="1" x14ac:dyDescent="0.2">
      <c r="L7" s="5"/>
      <c r="M7" s="5"/>
      <c r="N7" s="5"/>
    </row>
    <row r="8" spans="1:14" s="4" customFormat="1" ht="12.75" customHeight="1" x14ac:dyDescent="0.2">
      <c r="A8" s="113"/>
      <c r="B8" s="114"/>
      <c r="C8" s="115"/>
      <c r="D8" s="115"/>
      <c r="E8" s="116"/>
      <c r="F8" s="117"/>
      <c r="G8" s="116" t="s">
        <v>191</v>
      </c>
      <c r="H8" s="118"/>
      <c r="I8" s="118"/>
      <c r="J8" s="119">
        <v>0.21</v>
      </c>
      <c r="K8" s="120"/>
      <c r="L8" s="121"/>
      <c r="M8" s="42"/>
      <c r="N8" s="42"/>
    </row>
    <row r="9" spans="1:14" s="4" customFormat="1" ht="12.75" customHeight="1" x14ac:dyDescent="0.2">
      <c r="A9" s="11">
        <v>1</v>
      </c>
      <c r="L9" s="5"/>
      <c r="M9" s="5"/>
      <c r="N9" s="5"/>
    </row>
    <row r="10" spans="1:14" s="4" customFormat="1" ht="12.75" customHeight="1" x14ac:dyDescent="0.2">
      <c r="A10" s="11">
        <v>2</v>
      </c>
      <c r="C10" s="12"/>
      <c r="F10" s="13">
        <v>-1</v>
      </c>
      <c r="G10" s="13">
        <v>-2</v>
      </c>
      <c r="H10" s="13"/>
      <c r="I10" s="13">
        <v>-3</v>
      </c>
      <c r="L10" s="13">
        <v>-4</v>
      </c>
      <c r="M10" s="13"/>
      <c r="N10" s="5"/>
    </row>
    <row r="11" spans="1:14" s="4" customFormat="1" ht="12.75" customHeight="1" x14ac:dyDescent="0.2">
      <c r="A11" s="11">
        <v>3</v>
      </c>
      <c r="B11" s="14"/>
      <c r="F11" s="15"/>
      <c r="G11" s="15" t="s">
        <v>192</v>
      </c>
      <c r="H11" s="15"/>
      <c r="I11" s="15" t="s">
        <v>13</v>
      </c>
      <c r="J11" s="14"/>
      <c r="K11" s="14"/>
      <c r="L11" s="16" t="s">
        <v>14</v>
      </c>
      <c r="M11" s="5"/>
      <c r="N11" s="17">
        <v>0.72</v>
      </c>
    </row>
    <row r="12" spans="1:14" s="4" customFormat="1" ht="12.75" customHeight="1" x14ac:dyDescent="0.2">
      <c r="A12" s="11">
        <v>4</v>
      </c>
      <c r="B12" s="14"/>
      <c r="F12" s="18" t="s">
        <v>15</v>
      </c>
      <c r="G12" s="18" t="s">
        <v>193</v>
      </c>
      <c r="H12" s="15"/>
      <c r="I12" s="18" t="s">
        <v>17</v>
      </c>
      <c r="J12" s="14"/>
      <c r="K12" s="14"/>
      <c r="L12" s="16" t="s">
        <v>18</v>
      </c>
      <c r="M12" s="5"/>
      <c r="N12" s="5"/>
    </row>
    <row r="13" spans="1:14" s="4" customFormat="1" ht="12.75" customHeight="1" x14ac:dyDescent="0.2">
      <c r="A13" s="11">
        <v>5</v>
      </c>
      <c r="B13" s="19"/>
      <c r="F13" s="14"/>
      <c r="G13" s="14"/>
      <c r="H13" s="14"/>
      <c r="I13" s="14"/>
      <c r="J13" s="14"/>
      <c r="L13" s="16" t="s">
        <v>19</v>
      </c>
      <c r="M13" s="5"/>
      <c r="N13" s="5"/>
    </row>
    <row r="14" spans="1:14" s="4" customFormat="1" ht="12.75" customHeight="1" x14ac:dyDescent="0.2">
      <c r="A14" s="11">
        <v>6</v>
      </c>
      <c r="B14" s="19"/>
      <c r="C14" s="5" t="s">
        <v>20</v>
      </c>
      <c r="F14" s="20">
        <v>1.5369999999999999</v>
      </c>
      <c r="G14" s="54">
        <v>30.549117766115309</v>
      </c>
      <c r="I14" s="22">
        <v>46.953994006519224</v>
      </c>
      <c r="J14" s="23"/>
      <c r="K14" s="24"/>
      <c r="L14" s="5"/>
      <c r="M14" s="5"/>
      <c r="N14" s="5"/>
    </row>
    <row r="15" spans="1:14" s="4" customFormat="1" ht="12.75" customHeight="1" x14ac:dyDescent="0.2">
      <c r="A15" s="11">
        <v>7</v>
      </c>
      <c r="B15" s="19"/>
      <c r="C15" s="5"/>
      <c r="F15" s="56"/>
      <c r="G15" s="55"/>
      <c r="I15" s="22"/>
      <c r="J15" s="23"/>
      <c r="K15" s="24"/>
      <c r="L15" s="5"/>
      <c r="M15" s="13"/>
      <c r="N15" s="5"/>
    </row>
    <row r="16" spans="1:14" s="4" customFormat="1" ht="12.75" customHeight="1" x14ac:dyDescent="0.2">
      <c r="A16" s="11">
        <v>8</v>
      </c>
      <c r="B16" s="19"/>
      <c r="C16" s="5" t="s">
        <v>21</v>
      </c>
      <c r="F16" s="20">
        <v>4.166666666666667</v>
      </c>
      <c r="G16" s="54">
        <v>39.298602173076922</v>
      </c>
      <c r="I16" s="22">
        <v>163.74</v>
      </c>
      <c r="J16" s="27"/>
      <c r="K16" s="24"/>
      <c r="L16" s="28" t="s">
        <v>22</v>
      </c>
      <c r="M16" s="15"/>
      <c r="N16" s="29">
        <v>0.33610000000000001</v>
      </c>
    </row>
    <row r="17" spans="1:14" s="4" customFormat="1" ht="12.75" customHeight="1" x14ac:dyDescent="0.2">
      <c r="A17" s="11">
        <v>9</v>
      </c>
      <c r="B17" s="19"/>
      <c r="C17" s="5"/>
      <c r="I17" s="30"/>
      <c r="L17" s="28" t="s">
        <v>23</v>
      </c>
      <c r="M17" s="15"/>
      <c r="N17" s="5"/>
    </row>
    <row r="18" spans="1:14" s="4" customFormat="1" ht="12.75" customHeight="1" x14ac:dyDescent="0.2">
      <c r="A18" s="11">
        <v>10</v>
      </c>
      <c r="B18" s="19"/>
      <c r="C18" s="5" t="s">
        <v>24</v>
      </c>
      <c r="F18" s="56"/>
      <c r="G18" s="31">
        <v>0.72</v>
      </c>
      <c r="H18" s="16" t="s">
        <v>25</v>
      </c>
      <c r="I18" s="22">
        <v>151.69967568469383</v>
      </c>
      <c r="J18" s="27"/>
      <c r="K18" s="24"/>
      <c r="L18" s="28"/>
      <c r="M18" s="15"/>
      <c r="N18" s="5"/>
    </row>
    <row r="19" spans="1:14" s="4" customFormat="1" ht="12.75" customHeight="1" x14ac:dyDescent="0.2">
      <c r="A19" s="11">
        <v>11</v>
      </c>
      <c r="B19" s="19"/>
      <c r="C19" s="5"/>
      <c r="F19" s="14"/>
      <c r="G19" s="15"/>
      <c r="H19" s="5"/>
      <c r="I19" s="22"/>
      <c r="J19" s="14"/>
      <c r="L19" s="33"/>
      <c r="M19" s="33"/>
      <c r="N19" s="5"/>
    </row>
    <row r="20" spans="1:14" s="4" customFormat="1" ht="12.75" customHeight="1" x14ac:dyDescent="0.2">
      <c r="A20" s="11">
        <v>12</v>
      </c>
      <c r="B20" s="19"/>
      <c r="C20" s="5" t="s">
        <v>26</v>
      </c>
      <c r="G20" s="140">
        <v>0.33610000000000001</v>
      </c>
      <c r="H20" s="16" t="s">
        <v>27</v>
      </c>
      <c r="I20" s="22">
        <v>70.81425138559112</v>
      </c>
      <c r="J20" s="27"/>
      <c r="K20" s="35"/>
      <c r="L20" s="5"/>
      <c r="M20" s="5"/>
      <c r="N20" s="5"/>
    </row>
    <row r="21" spans="1:14" s="4" customFormat="1" ht="12.75" customHeight="1" x14ac:dyDescent="0.2">
      <c r="A21" s="11">
        <v>13</v>
      </c>
      <c r="B21" s="19"/>
      <c r="C21" s="5"/>
      <c r="F21" s="14"/>
      <c r="G21" s="14"/>
      <c r="H21" s="14"/>
      <c r="I21" s="15"/>
      <c r="J21" s="14"/>
      <c r="L21" s="16"/>
      <c r="M21" s="5"/>
      <c r="N21" s="5"/>
    </row>
    <row r="22" spans="1:14" s="4" customFormat="1" ht="12.75" customHeight="1" x14ac:dyDescent="0.2">
      <c r="A22" s="11">
        <v>14</v>
      </c>
      <c r="B22" s="19"/>
      <c r="C22" s="5" t="s">
        <v>28</v>
      </c>
      <c r="F22" s="14"/>
      <c r="G22" s="14"/>
      <c r="H22" s="14"/>
      <c r="I22" s="36">
        <v>433.20792107680415</v>
      </c>
      <c r="J22" s="37"/>
      <c r="K22" s="24"/>
      <c r="L22" s="9"/>
      <c r="M22" s="15"/>
      <c r="N22" s="15"/>
    </row>
    <row r="23" spans="1:14" s="4" customFormat="1" ht="12.75" customHeight="1" x14ac:dyDescent="0.2">
      <c r="A23" s="11">
        <v>15</v>
      </c>
      <c r="B23" s="19"/>
      <c r="C23" s="5"/>
      <c r="F23" s="14"/>
      <c r="G23" s="14"/>
      <c r="H23" s="14"/>
      <c r="I23" s="38"/>
      <c r="J23" s="37"/>
      <c r="L23" s="9"/>
      <c r="M23" s="15"/>
      <c r="N23" s="15"/>
    </row>
    <row r="24" spans="1:14" s="4" customFormat="1" ht="12.75" customHeight="1" x14ac:dyDescent="0.2">
      <c r="A24" s="11">
        <v>16</v>
      </c>
      <c r="B24" s="19"/>
      <c r="C24" s="5" t="s">
        <v>29</v>
      </c>
      <c r="F24" s="20">
        <v>1.4166666666666667</v>
      </c>
      <c r="G24" s="54">
        <v>11.498595852941177</v>
      </c>
      <c r="H24" s="14"/>
      <c r="I24" s="22">
        <v>16.289677458333337</v>
      </c>
      <c r="J24" s="14"/>
      <c r="L24" s="33"/>
      <c r="M24" s="33"/>
      <c r="N24" s="40"/>
    </row>
    <row r="25" spans="1:14" s="4" customFormat="1" ht="12.75" customHeight="1" x14ac:dyDescent="0.2">
      <c r="A25" s="11">
        <v>17</v>
      </c>
      <c r="B25" s="19"/>
      <c r="C25" s="5"/>
      <c r="I25" s="41"/>
      <c r="L25" s="5"/>
      <c r="M25" s="5"/>
      <c r="N25" s="5"/>
    </row>
    <row r="26" spans="1:14" s="4" customFormat="1" ht="12.75" customHeight="1" x14ac:dyDescent="0.2">
      <c r="A26" s="11">
        <v>18</v>
      </c>
      <c r="B26" s="19"/>
      <c r="C26" s="5"/>
      <c r="F26" s="14"/>
      <c r="G26" s="14"/>
      <c r="H26" s="14"/>
      <c r="I26" s="42"/>
      <c r="J26" s="114"/>
      <c r="L26" s="5"/>
      <c r="M26" s="15"/>
      <c r="N26" s="5"/>
    </row>
    <row r="27" spans="1:14" s="4" customFormat="1" ht="12.75" customHeight="1" thickBot="1" x14ac:dyDescent="0.25">
      <c r="A27" s="11">
        <v>19</v>
      </c>
      <c r="B27" s="19"/>
      <c r="C27" s="5" t="s">
        <v>37</v>
      </c>
      <c r="F27" s="14"/>
      <c r="G27" s="14"/>
      <c r="H27" s="14"/>
      <c r="I27" s="43">
        <v>449.49759853513751</v>
      </c>
      <c r="J27" s="122"/>
      <c r="K27" s="24"/>
      <c r="L27" s="9"/>
      <c r="M27" s="15"/>
      <c r="N27" s="15"/>
    </row>
    <row r="28" spans="1:14" s="4" customFormat="1" ht="12.75" customHeight="1" thickTop="1" x14ac:dyDescent="0.2">
      <c r="A28" s="11">
        <v>20</v>
      </c>
      <c r="B28" s="19"/>
      <c r="L28" s="9"/>
      <c r="M28" s="15"/>
      <c r="N28" s="15"/>
    </row>
    <row r="29" spans="1:14" s="4" customFormat="1" ht="12.75" customHeight="1" x14ac:dyDescent="0.2">
      <c r="A29" s="11">
        <v>21</v>
      </c>
      <c r="B29" s="19"/>
      <c r="L29" s="15"/>
      <c r="M29" s="15"/>
      <c r="N29" s="15"/>
    </row>
    <row r="30" spans="1:14" s="4" customFormat="1" ht="12.75" customHeight="1" x14ac:dyDescent="0.2">
      <c r="A30" s="11">
        <v>22</v>
      </c>
      <c r="B30" s="19"/>
      <c r="L30" s="15"/>
      <c r="M30" s="15"/>
      <c r="N30" s="15"/>
    </row>
    <row r="31" spans="1:14" s="4" customFormat="1" ht="12.75" customHeight="1" x14ac:dyDescent="0.2">
      <c r="A31" s="11">
        <v>23</v>
      </c>
      <c r="B31" s="19"/>
      <c r="K31" s="24"/>
      <c r="L31" s="33"/>
      <c r="M31" s="33"/>
      <c r="N31" s="33"/>
    </row>
    <row r="32" spans="1:14" s="4" customFormat="1" ht="12.75" customHeight="1" x14ac:dyDescent="0.2">
      <c r="A32" s="11">
        <v>24</v>
      </c>
      <c r="B32" s="19"/>
      <c r="L32" s="5"/>
      <c r="M32" s="29"/>
      <c r="N32" s="15"/>
    </row>
    <row r="33" spans="1:14" s="4" customFormat="1" ht="12.75" customHeight="1" x14ac:dyDescent="0.2">
      <c r="A33" s="11">
        <v>25</v>
      </c>
      <c r="C33" s="5" t="s">
        <v>31</v>
      </c>
      <c r="L33" s="5" t="s">
        <v>194</v>
      </c>
      <c r="M33" s="5"/>
      <c r="N33" s="5"/>
    </row>
    <row r="34" spans="1:14" s="4" customFormat="1" ht="12.75" customHeight="1" x14ac:dyDescent="0.2">
      <c r="A34" s="11">
        <v>26</v>
      </c>
      <c r="B34" s="45"/>
      <c r="C34" s="502" t="s">
        <v>32</v>
      </c>
      <c r="D34" s="503"/>
      <c r="E34" s="503"/>
      <c r="F34" s="503"/>
      <c r="G34" s="503"/>
      <c r="H34" s="503"/>
      <c r="I34" s="503"/>
      <c r="J34" s="503"/>
      <c r="K34" s="503"/>
      <c r="L34" s="5"/>
      <c r="M34" s="5"/>
      <c r="N34" s="5"/>
    </row>
    <row r="35" spans="1:14" s="4" customFormat="1" ht="12.75" customHeight="1" x14ac:dyDescent="0.2">
      <c r="A35" s="11">
        <v>27</v>
      </c>
      <c r="B35" s="45"/>
      <c r="C35" s="503"/>
      <c r="D35" s="503"/>
      <c r="E35" s="503"/>
      <c r="F35" s="503"/>
      <c r="G35" s="503"/>
      <c r="H35" s="503"/>
      <c r="I35" s="503"/>
      <c r="J35" s="503"/>
      <c r="K35" s="503"/>
      <c r="L35" s="5"/>
      <c r="M35" s="5"/>
      <c r="N35" s="5"/>
    </row>
    <row r="36" spans="1:14" s="4" customFormat="1" ht="12.75" customHeight="1" x14ac:dyDescent="0.2">
      <c r="A36" s="11">
        <v>28</v>
      </c>
      <c r="B36" s="45"/>
      <c r="C36" s="503"/>
      <c r="D36" s="503"/>
      <c r="E36" s="503"/>
      <c r="F36" s="503"/>
      <c r="G36" s="503"/>
      <c r="H36" s="503"/>
      <c r="I36" s="503"/>
      <c r="J36" s="503"/>
      <c r="K36" s="503"/>
      <c r="L36" s="5"/>
      <c r="M36" s="5"/>
      <c r="N36" s="5"/>
    </row>
    <row r="37" spans="1:14" s="4" customFormat="1" ht="12.75" customHeight="1" x14ac:dyDescent="0.2">
      <c r="A37" s="11">
        <v>29</v>
      </c>
      <c r="B37" s="45"/>
      <c r="C37" s="503"/>
      <c r="D37" s="503"/>
      <c r="E37" s="503"/>
      <c r="F37" s="503"/>
      <c r="G37" s="503"/>
      <c r="H37" s="503"/>
      <c r="I37" s="503"/>
      <c r="J37" s="503"/>
      <c r="K37" s="503"/>
      <c r="L37" s="5"/>
      <c r="M37" s="5"/>
      <c r="N37" s="5"/>
    </row>
    <row r="38" spans="1:14" s="4" customFormat="1" ht="12.75" customHeight="1" x14ac:dyDescent="0.2">
      <c r="A38" s="11">
        <v>30</v>
      </c>
      <c r="B38" s="45"/>
      <c r="C38" s="503"/>
      <c r="D38" s="503"/>
      <c r="E38" s="503"/>
      <c r="F38" s="503"/>
      <c r="G38" s="503"/>
      <c r="H38" s="503"/>
      <c r="I38" s="503"/>
      <c r="J38" s="503"/>
      <c r="K38" s="503"/>
      <c r="L38" s="5"/>
      <c r="M38" s="5"/>
      <c r="N38" s="5"/>
    </row>
    <row r="39" spans="1:14" s="4" customFormat="1" ht="12.75" customHeight="1" x14ac:dyDescent="0.2">
      <c r="A39" s="11">
        <v>31</v>
      </c>
      <c r="B39" s="45"/>
      <c r="C39" s="503"/>
      <c r="D39" s="503"/>
      <c r="E39" s="503"/>
      <c r="F39" s="503"/>
      <c r="G39" s="503"/>
      <c r="H39" s="503"/>
      <c r="I39" s="503"/>
      <c r="J39" s="503"/>
      <c r="K39" s="503"/>
      <c r="L39" s="5"/>
      <c r="M39" s="5"/>
      <c r="N39" s="5"/>
    </row>
    <row r="40" spans="1:14" s="4" customFormat="1" ht="12.75" customHeight="1" x14ac:dyDescent="0.2">
      <c r="A40" s="11">
        <v>32</v>
      </c>
      <c r="B40" s="45"/>
      <c r="C40" s="503"/>
      <c r="D40" s="503"/>
      <c r="E40" s="503"/>
      <c r="F40" s="503"/>
      <c r="G40" s="503"/>
      <c r="H40" s="503"/>
      <c r="I40" s="503"/>
      <c r="J40" s="503"/>
      <c r="K40" s="503"/>
      <c r="L40" s="5"/>
      <c r="M40" s="5"/>
      <c r="N40" s="5"/>
    </row>
    <row r="41" spans="1:14" s="4" customFormat="1" ht="12.75" customHeight="1" x14ac:dyDescent="0.2">
      <c r="A41" s="11">
        <v>33</v>
      </c>
      <c r="B41" s="45"/>
      <c r="C41" s="503"/>
      <c r="D41" s="503"/>
      <c r="E41" s="503"/>
      <c r="F41" s="503"/>
      <c r="G41" s="503"/>
      <c r="H41" s="503"/>
      <c r="I41" s="503"/>
      <c r="J41" s="503"/>
      <c r="K41" s="503"/>
      <c r="L41" s="5"/>
      <c r="M41" s="5"/>
      <c r="N41" s="5"/>
    </row>
    <row r="42" spans="1:14" s="4" customFormat="1" ht="12.75" customHeight="1" x14ac:dyDescent="0.2">
      <c r="A42" s="11">
        <v>34</v>
      </c>
      <c r="B42" s="123"/>
      <c r="C42" s="509"/>
      <c r="D42" s="509"/>
      <c r="E42" s="509"/>
      <c r="F42" s="509"/>
      <c r="G42" s="509"/>
      <c r="H42" s="509"/>
      <c r="I42" s="509"/>
      <c r="J42" s="509"/>
      <c r="K42" s="509"/>
      <c r="L42" s="124"/>
      <c r="M42" s="124"/>
      <c r="N42" s="124"/>
    </row>
    <row r="43" spans="1:14" s="4" customFormat="1" ht="12.75" customHeight="1" x14ac:dyDescent="0.2">
      <c r="A43" s="125" t="s">
        <v>616</v>
      </c>
      <c r="B43" s="126"/>
      <c r="C43" s="126"/>
      <c r="D43" s="127"/>
      <c r="E43" s="127"/>
      <c r="F43" s="127"/>
      <c r="G43" s="127"/>
      <c r="H43" s="128"/>
      <c r="I43" s="128"/>
      <c r="J43" s="128"/>
      <c r="K43" s="128"/>
      <c r="L43" s="129"/>
      <c r="M43" s="129"/>
      <c r="N43" s="129"/>
    </row>
    <row r="44" spans="1:14" s="4" customFormat="1" ht="11.25" x14ac:dyDescent="0.2">
      <c r="A44" s="5" t="s">
        <v>3</v>
      </c>
      <c r="B44" s="5"/>
      <c r="C44" s="5"/>
      <c r="D44" s="5" t="s">
        <v>4</v>
      </c>
      <c r="E44" s="5"/>
      <c r="F44" s="5"/>
      <c r="G44" s="5"/>
      <c r="H44" s="5"/>
      <c r="I44" s="5"/>
      <c r="J44" s="5"/>
      <c r="K44" s="5"/>
      <c r="L44" s="6" t="s">
        <v>5</v>
      </c>
      <c r="M44" s="6"/>
      <c r="N44" s="7"/>
    </row>
    <row r="45" spans="1:14" s="4" customFormat="1" ht="11.25" x14ac:dyDescent="0.2">
      <c r="A45" s="5"/>
      <c r="B45" s="5"/>
      <c r="C45" s="5"/>
      <c r="D45" s="5"/>
      <c r="E45" s="5" t="s">
        <v>6</v>
      </c>
      <c r="F45" s="5"/>
      <c r="G45" s="5"/>
      <c r="H45" s="5"/>
      <c r="I45" s="5"/>
      <c r="J45" s="5"/>
      <c r="K45" s="5"/>
      <c r="L45" s="8" t="s">
        <v>7</v>
      </c>
      <c r="M45" s="9" t="s">
        <v>678</v>
      </c>
      <c r="N45" s="8"/>
    </row>
    <row r="46" spans="1:14" s="4" customFormat="1" ht="11.25" x14ac:dyDescent="0.2">
      <c r="A46" s="5" t="s">
        <v>8</v>
      </c>
      <c r="B46" s="5"/>
      <c r="C46" s="5"/>
      <c r="D46" s="5"/>
      <c r="E46" s="5" t="s">
        <v>9</v>
      </c>
      <c r="F46" s="5"/>
      <c r="G46" s="5"/>
      <c r="H46" s="5"/>
      <c r="I46" s="5"/>
      <c r="J46" s="5"/>
      <c r="K46" s="5"/>
      <c r="L46" s="5"/>
      <c r="M46" s="9" t="s">
        <v>679</v>
      </c>
      <c r="N46" s="8"/>
    </row>
    <row r="47" spans="1:14" s="4" customFormat="1" ht="11.25" x14ac:dyDescent="0.2">
      <c r="A47" s="5"/>
      <c r="B47" s="5"/>
      <c r="C47" s="5"/>
      <c r="D47" s="5"/>
      <c r="E47" s="5" t="s">
        <v>10</v>
      </c>
      <c r="F47" s="5"/>
      <c r="G47" s="5"/>
      <c r="H47" s="5"/>
      <c r="I47" s="5"/>
      <c r="J47" s="5"/>
      <c r="K47" s="5"/>
      <c r="L47" s="5"/>
      <c r="M47" s="5" t="s">
        <v>680</v>
      </c>
      <c r="N47" s="8"/>
    </row>
    <row r="48" spans="1:14" s="4" customFormat="1" ht="12" thickBot="1" x14ac:dyDescent="0.25">
      <c r="A48" s="10" t="s">
        <v>702</v>
      </c>
      <c r="B48" s="10"/>
      <c r="C48" s="1"/>
      <c r="D48" s="1"/>
      <c r="E48" s="1"/>
      <c r="F48" s="1"/>
      <c r="G48" s="1"/>
      <c r="H48" s="1"/>
      <c r="I48" s="1"/>
      <c r="J48" s="1"/>
      <c r="K48" s="1"/>
      <c r="L48" s="10"/>
      <c r="M48" s="10" t="s">
        <v>701</v>
      </c>
      <c r="N48" s="3"/>
    </row>
    <row r="49" spans="1:14" s="4" customFormat="1" ht="11.25" x14ac:dyDescent="0.2">
      <c r="L49" s="5"/>
      <c r="M49" s="5"/>
      <c r="N49" s="5"/>
    </row>
    <row r="50" spans="1:14" s="4" customFormat="1" ht="11.25" x14ac:dyDescent="0.2">
      <c r="A50" s="130"/>
      <c r="B50" s="114"/>
      <c r="C50" s="114"/>
      <c r="D50" s="131"/>
      <c r="E50" s="116"/>
      <c r="F50" s="117"/>
      <c r="G50" s="116" t="s">
        <v>195</v>
      </c>
      <c r="H50" s="118"/>
      <c r="I50" s="118"/>
      <c r="J50" s="119">
        <v>0.79</v>
      </c>
      <c r="K50" s="114"/>
      <c r="L50" s="121"/>
      <c r="M50" s="42"/>
      <c r="N50" s="42"/>
    </row>
    <row r="51" spans="1:14" s="4" customFormat="1" ht="11.25" x14ac:dyDescent="0.2">
      <c r="A51" s="11">
        <v>1</v>
      </c>
      <c r="L51" s="5"/>
      <c r="M51" s="5"/>
      <c r="N51" s="5"/>
    </row>
    <row r="52" spans="1:14" s="4" customFormat="1" ht="11.25" x14ac:dyDescent="0.2">
      <c r="A52" s="11">
        <v>2</v>
      </c>
      <c r="C52" s="12"/>
      <c r="F52" s="13">
        <v>-1</v>
      </c>
      <c r="G52" s="13">
        <v>-2</v>
      </c>
      <c r="H52" s="13"/>
      <c r="I52" s="13">
        <v>-3</v>
      </c>
      <c r="L52" s="13">
        <v>-4</v>
      </c>
      <c r="M52" s="13"/>
      <c r="N52" s="5"/>
    </row>
    <row r="53" spans="1:14" s="4" customFormat="1" ht="11.25" x14ac:dyDescent="0.2">
      <c r="A53" s="11">
        <v>3</v>
      </c>
      <c r="B53" s="14"/>
      <c r="F53" s="15"/>
      <c r="G53" s="15" t="s">
        <v>12</v>
      </c>
      <c r="H53" s="15"/>
      <c r="I53" s="15" t="s">
        <v>13</v>
      </c>
      <c r="J53" s="14"/>
      <c r="K53" s="14"/>
      <c r="L53" s="16" t="s">
        <v>14</v>
      </c>
      <c r="M53" s="5"/>
      <c r="N53" s="17">
        <v>0.72</v>
      </c>
    </row>
    <row r="54" spans="1:14" s="4" customFormat="1" ht="11.25" x14ac:dyDescent="0.2">
      <c r="A54" s="11">
        <v>4</v>
      </c>
      <c r="B54" s="14"/>
      <c r="F54" s="18" t="s">
        <v>15</v>
      </c>
      <c r="G54" s="18" t="s">
        <v>16</v>
      </c>
      <c r="H54" s="15"/>
      <c r="I54" s="18" t="s">
        <v>17</v>
      </c>
      <c r="J54" s="14"/>
      <c r="K54" s="14"/>
      <c r="L54" s="16" t="s">
        <v>18</v>
      </c>
      <c r="M54" s="5"/>
      <c r="N54" s="5"/>
    </row>
    <row r="55" spans="1:14" s="4" customFormat="1" ht="11.25" x14ac:dyDescent="0.2">
      <c r="A55" s="11">
        <v>5</v>
      </c>
      <c r="B55" s="19"/>
      <c r="C55" s="5"/>
      <c r="F55" s="15"/>
      <c r="G55" s="14"/>
      <c r="H55" s="14"/>
      <c r="I55" s="14"/>
      <c r="J55" s="14"/>
      <c r="L55" s="16" t="s">
        <v>19</v>
      </c>
      <c r="M55" s="5"/>
      <c r="N55" s="5"/>
    </row>
    <row r="56" spans="1:14" s="4" customFormat="1" ht="11.25" x14ac:dyDescent="0.2">
      <c r="A56" s="11">
        <v>6</v>
      </c>
      <c r="B56" s="19"/>
      <c r="C56" s="5" t="s">
        <v>20</v>
      </c>
      <c r="F56" s="20">
        <v>1.5516666666666665</v>
      </c>
      <c r="G56" s="54">
        <v>30.536528078100474</v>
      </c>
      <c r="I56" s="22">
        <v>47.382512734519231</v>
      </c>
      <c r="J56" s="23"/>
      <c r="K56" s="24"/>
      <c r="L56" s="5"/>
      <c r="M56" s="5"/>
      <c r="N56" s="5"/>
    </row>
    <row r="57" spans="1:14" s="4" customFormat="1" ht="11.25" x14ac:dyDescent="0.2">
      <c r="A57" s="11">
        <v>7</v>
      </c>
      <c r="B57" s="19"/>
      <c r="C57" s="5"/>
      <c r="F57" s="56"/>
      <c r="G57" s="55"/>
      <c r="I57" s="22"/>
      <c r="J57" s="23"/>
      <c r="K57" s="24"/>
      <c r="L57" s="5"/>
      <c r="M57" s="13"/>
      <c r="N57" s="5"/>
    </row>
    <row r="58" spans="1:14" s="4" customFormat="1" ht="11.25" x14ac:dyDescent="0.2">
      <c r="A58" s="11">
        <v>8</v>
      </c>
      <c r="B58" s="19"/>
      <c r="C58" s="5" t="s">
        <v>21</v>
      </c>
      <c r="F58" s="20">
        <v>2.5</v>
      </c>
      <c r="G58" s="54">
        <v>36.273480288461535</v>
      </c>
      <c r="H58" s="5"/>
      <c r="I58" s="22">
        <v>90.68</v>
      </c>
      <c r="J58" s="27"/>
      <c r="K58" s="24"/>
      <c r="L58" s="28" t="s">
        <v>22</v>
      </c>
      <c r="M58" s="15"/>
      <c r="N58" s="29">
        <v>0.33610000000000001</v>
      </c>
    </row>
    <row r="59" spans="1:14" s="4" customFormat="1" ht="11.25" x14ac:dyDescent="0.2">
      <c r="A59" s="11">
        <v>9</v>
      </c>
      <c r="B59" s="19"/>
      <c r="C59" s="5"/>
      <c r="G59" s="5"/>
      <c r="H59" s="5"/>
      <c r="I59" s="30"/>
      <c r="L59" s="28" t="s">
        <v>23</v>
      </c>
      <c r="M59" s="15"/>
      <c r="N59" s="5"/>
    </row>
    <row r="60" spans="1:14" s="4" customFormat="1" ht="11.25" x14ac:dyDescent="0.2">
      <c r="A60" s="11">
        <v>10</v>
      </c>
      <c r="B60" s="19"/>
      <c r="C60" s="5" t="s">
        <v>24</v>
      </c>
      <c r="F60" s="56"/>
      <c r="G60" s="31">
        <v>0.72</v>
      </c>
      <c r="H60" s="16" t="s">
        <v>25</v>
      </c>
      <c r="I60" s="22">
        <v>99.405009168853837</v>
      </c>
      <c r="J60" s="27"/>
      <c r="K60" s="24"/>
      <c r="L60" s="15"/>
      <c r="M60" s="15"/>
      <c r="N60" s="5"/>
    </row>
    <row r="61" spans="1:14" s="4" customFormat="1" ht="11.25" x14ac:dyDescent="0.2">
      <c r="A61" s="11">
        <v>11</v>
      </c>
      <c r="B61" s="19"/>
      <c r="C61" s="5"/>
      <c r="F61" s="14"/>
      <c r="G61" s="15"/>
      <c r="H61" s="5"/>
      <c r="I61" s="22"/>
      <c r="J61" s="14"/>
      <c r="L61" s="33"/>
      <c r="M61" s="33"/>
      <c r="N61" s="5"/>
    </row>
    <row r="62" spans="1:14" s="4" customFormat="1" ht="11.25" x14ac:dyDescent="0.2">
      <c r="A62" s="11">
        <v>12</v>
      </c>
      <c r="B62" s="19"/>
      <c r="C62" s="5" t="s">
        <v>26</v>
      </c>
      <c r="G62" s="34">
        <v>0.33610000000000001</v>
      </c>
      <c r="H62" s="16" t="s">
        <v>27</v>
      </c>
      <c r="I62" s="22">
        <v>46.402810530071918</v>
      </c>
      <c r="J62" s="27"/>
      <c r="K62" s="35"/>
      <c r="L62" s="5"/>
      <c r="M62" s="5"/>
      <c r="N62" s="5"/>
    </row>
    <row r="63" spans="1:14" s="4" customFormat="1" ht="11.25" x14ac:dyDescent="0.2">
      <c r="A63" s="11">
        <v>13</v>
      </c>
      <c r="B63" s="19"/>
      <c r="C63" s="5"/>
      <c r="F63" s="14"/>
      <c r="G63" s="15"/>
      <c r="H63" s="15"/>
      <c r="I63" s="15"/>
      <c r="J63" s="14"/>
      <c r="L63" s="16"/>
      <c r="M63" s="5"/>
      <c r="N63" s="5"/>
    </row>
    <row r="64" spans="1:14" s="4" customFormat="1" ht="11.25" x14ac:dyDescent="0.2">
      <c r="A64" s="11">
        <v>14</v>
      </c>
      <c r="B64" s="19"/>
      <c r="C64" s="5" t="s">
        <v>28</v>
      </c>
      <c r="F64" s="14"/>
      <c r="G64" s="15"/>
      <c r="H64" s="15"/>
      <c r="I64" s="36">
        <v>283.87033243344501</v>
      </c>
      <c r="J64" s="37"/>
      <c r="K64" s="24"/>
      <c r="L64" s="9"/>
      <c r="M64" s="15"/>
      <c r="N64" s="15"/>
    </row>
    <row r="65" spans="1:14" s="4" customFormat="1" ht="11.25" x14ac:dyDescent="0.2">
      <c r="A65" s="11">
        <v>15</v>
      </c>
      <c r="B65" s="19"/>
      <c r="C65" s="5"/>
      <c r="F65" s="14"/>
      <c r="G65" s="15"/>
      <c r="H65" s="15"/>
      <c r="I65" s="38"/>
      <c r="J65" s="37"/>
      <c r="L65" s="9"/>
      <c r="M65" s="15"/>
      <c r="N65" s="15"/>
    </row>
    <row r="66" spans="1:14" s="4" customFormat="1" ht="11.25" x14ac:dyDescent="0.2">
      <c r="A66" s="11">
        <v>16</v>
      </c>
      <c r="B66" s="19"/>
      <c r="C66" s="5" t="s">
        <v>29</v>
      </c>
      <c r="F66" s="20">
        <v>1</v>
      </c>
      <c r="G66" s="54">
        <v>8.0522310000000008</v>
      </c>
      <c r="H66" s="15"/>
      <c r="I66" s="22">
        <v>8.0522310000000008</v>
      </c>
      <c r="J66" s="14"/>
      <c r="L66" s="33"/>
      <c r="M66" s="33"/>
      <c r="N66" s="40"/>
    </row>
    <row r="67" spans="1:14" s="4" customFormat="1" ht="11.25" x14ac:dyDescent="0.2">
      <c r="A67" s="11">
        <v>17</v>
      </c>
      <c r="B67" s="19"/>
      <c r="C67" s="5"/>
      <c r="I67" s="41"/>
      <c r="L67" s="5"/>
      <c r="M67" s="5"/>
      <c r="N67" s="5"/>
    </row>
    <row r="68" spans="1:14" s="4" customFormat="1" ht="11.25" x14ac:dyDescent="0.2">
      <c r="A68" s="11">
        <v>18</v>
      </c>
      <c r="B68" s="19"/>
      <c r="C68" s="5"/>
      <c r="F68" s="14"/>
      <c r="G68" s="14"/>
      <c r="H68" s="14"/>
      <c r="I68" s="42"/>
      <c r="J68" s="114"/>
      <c r="L68" s="5"/>
      <c r="M68" s="15"/>
      <c r="N68" s="5"/>
    </row>
    <row r="69" spans="1:14" s="4" customFormat="1" ht="12" thickBot="1" x14ac:dyDescent="0.25">
      <c r="A69" s="11">
        <v>19</v>
      </c>
      <c r="B69" s="19"/>
      <c r="C69" s="5" t="s">
        <v>37</v>
      </c>
      <c r="F69" s="14"/>
      <c r="G69" s="14"/>
      <c r="H69" s="14"/>
      <c r="I69" s="43">
        <v>291.92256343344502</v>
      </c>
      <c r="J69" s="122"/>
      <c r="K69" s="24"/>
      <c r="L69" s="9"/>
      <c r="M69" s="15"/>
      <c r="N69" s="15"/>
    </row>
    <row r="70" spans="1:14" s="4" customFormat="1" ht="12" thickTop="1" x14ac:dyDescent="0.2">
      <c r="A70" s="11">
        <v>20</v>
      </c>
      <c r="B70" s="19"/>
      <c r="L70" s="9"/>
      <c r="M70" s="15"/>
      <c r="N70" s="15"/>
    </row>
    <row r="71" spans="1:14" s="4" customFormat="1" ht="11.25" x14ac:dyDescent="0.2">
      <c r="A71" s="11">
        <v>21</v>
      </c>
      <c r="B71" s="19"/>
      <c r="L71" s="15"/>
      <c r="M71" s="15"/>
      <c r="N71" s="15"/>
    </row>
    <row r="72" spans="1:14" s="4" customFormat="1" ht="11.25" x14ac:dyDescent="0.2">
      <c r="A72" s="11">
        <v>22</v>
      </c>
      <c r="B72" s="19"/>
      <c r="L72" s="15"/>
      <c r="M72" s="15"/>
      <c r="N72" s="15"/>
    </row>
    <row r="73" spans="1:14" s="4" customFormat="1" ht="11.25" x14ac:dyDescent="0.2">
      <c r="A73" s="11">
        <v>23</v>
      </c>
      <c r="B73" s="19"/>
      <c r="K73" s="24"/>
      <c r="L73" s="33"/>
      <c r="M73" s="33"/>
      <c r="N73" s="33"/>
    </row>
    <row r="74" spans="1:14" s="4" customFormat="1" ht="11.25" x14ac:dyDescent="0.2">
      <c r="A74" s="11">
        <v>24</v>
      </c>
      <c r="B74" s="19"/>
      <c r="L74" s="5"/>
      <c r="M74" s="29"/>
      <c r="N74" s="15"/>
    </row>
    <row r="75" spans="1:14" s="4" customFormat="1" ht="11.25" x14ac:dyDescent="0.2">
      <c r="A75" s="11">
        <v>25</v>
      </c>
      <c r="C75" s="5" t="s">
        <v>31</v>
      </c>
      <c r="L75" s="5" t="s">
        <v>194</v>
      </c>
      <c r="M75" s="5"/>
      <c r="N75" s="5"/>
    </row>
    <row r="76" spans="1:14" s="4" customFormat="1" ht="11.25" x14ac:dyDescent="0.2">
      <c r="A76" s="11">
        <v>26</v>
      </c>
      <c r="B76" s="45"/>
      <c r="C76" s="502" t="s">
        <v>32</v>
      </c>
      <c r="D76" s="503"/>
      <c r="E76" s="503"/>
      <c r="F76" s="503"/>
      <c r="G76" s="503"/>
      <c r="H76" s="503"/>
      <c r="I76" s="503"/>
      <c r="J76" s="503"/>
      <c r="K76" s="503"/>
      <c r="L76" s="5"/>
      <c r="M76" s="5"/>
      <c r="N76" s="5"/>
    </row>
    <row r="77" spans="1:14" s="4" customFormat="1" ht="11.25" x14ac:dyDescent="0.2">
      <c r="A77" s="11">
        <v>27</v>
      </c>
      <c r="B77" s="45"/>
      <c r="C77" s="503"/>
      <c r="D77" s="503"/>
      <c r="E77" s="503"/>
      <c r="F77" s="503"/>
      <c r="G77" s="503"/>
      <c r="H77" s="503"/>
      <c r="I77" s="503"/>
      <c r="J77" s="503"/>
      <c r="K77" s="503"/>
      <c r="L77" s="5"/>
      <c r="M77" s="5"/>
      <c r="N77" s="5"/>
    </row>
    <row r="78" spans="1:14" s="4" customFormat="1" ht="11.25" x14ac:dyDescent="0.2">
      <c r="A78" s="11">
        <v>28</v>
      </c>
      <c r="B78" s="45"/>
      <c r="C78" s="503"/>
      <c r="D78" s="503"/>
      <c r="E78" s="503"/>
      <c r="F78" s="503"/>
      <c r="G78" s="503"/>
      <c r="H78" s="503"/>
      <c r="I78" s="503"/>
      <c r="J78" s="503"/>
      <c r="K78" s="503"/>
      <c r="L78" s="5"/>
      <c r="M78" s="5"/>
      <c r="N78" s="5"/>
    </row>
    <row r="79" spans="1:14" s="4" customFormat="1" ht="11.25" x14ac:dyDescent="0.2">
      <c r="A79" s="11">
        <v>29</v>
      </c>
      <c r="B79" s="45"/>
      <c r="C79" s="503"/>
      <c r="D79" s="503"/>
      <c r="E79" s="503"/>
      <c r="F79" s="503"/>
      <c r="G79" s="503"/>
      <c r="H79" s="503"/>
      <c r="I79" s="503"/>
      <c r="J79" s="503"/>
      <c r="K79" s="503"/>
      <c r="L79" s="5"/>
      <c r="M79" s="5"/>
      <c r="N79" s="5"/>
    </row>
    <row r="80" spans="1:14" s="4" customFormat="1" ht="11.25" x14ac:dyDescent="0.2">
      <c r="A80" s="11">
        <v>30</v>
      </c>
      <c r="B80" s="45"/>
      <c r="C80" s="503"/>
      <c r="D80" s="503"/>
      <c r="E80" s="503"/>
      <c r="F80" s="503"/>
      <c r="G80" s="503"/>
      <c r="H80" s="503"/>
      <c r="I80" s="503"/>
      <c r="J80" s="503"/>
      <c r="K80" s="503"/>
      <c r="L80" s="5"/>
      <c r="M80" s="5"/>
      <c r="N80" s="5"/>
    </row>
    <row r="81" spans="1:14" s="4" customFormat="1" ht="11.25" x14ac:dyDescent="0.2">
      <c r="A81" s="11">
        <v>31</v>
      </c>
      <c r="B81" s="45"/>
      <c r="C81" s="503"/>
      <c r="D81" s="503"/>
      <c r="E81" s="503"/>
      <c r="F81" s="503"/>
      <c r="G81" s="503"/>
      <c r="H81" s="503"/>
      <c r="I81" s="503"/>
      <c r="J81" s="503"/>
      <c r="K81" s="503"/>
      <c r="L81" s="5"/>
      <c r="M81" s="5"/>
      <c r="N81" s="5"/>
    </row>
    <row r="82" spans="1:14" s="4" customFormat="1" ht="11.25" x14ac:dyDescent="0.2">
      <c r="A82" s="11">
        <v>32</v>
      </c>
      <c r="B82" s="45"/>
      <c r="C82" s="503"/>
      <c r="D82" s="503"/>
      <c r="E82" s="503"/>
      <c r="F82" s="503"/>
      <c r="G82" s="503"/>
      <c r="H82" s="503"/>
      <c r="I82" s="503"/>
      <c r="J82" s="503"/>
      <c r="K82" s="503"/>
      <c r="L82" s="5"/>
      <c r="M82" s="5"/>
      <c r="N82" s="5"/>
    </row>
    <row r="83" spans="1:14" s="4" customFormat="1" ht="11.25" x14ac:dyDescent="0.2">
      <c r="A83" s="11">
        <v>33</v>
      </c>
      <c r="B83" s="45"/>
      <c r="C83" s="503"/>
      <c r="D83" s="503"/>
      <c r="E83" s="503"/>
      <c r="F83" s="503"/>
      <c r="G83" s="503"/>
      <c r="H83" s="503"/>
      <c r="I83" s="503"/>
      <c r="J83" s="503"/>
      <c r="K83" s="503"/>
      <c r="L83" s="5"/>
      <c r="M83" s="5"/>
      <c r="N83" s="5"/>
    </row>
    <row r="84" spans="1:14" s="4" customFormat="1" ht="11.25" x14ac:dyDescent="0.2">
      <c r="A84" s="11">
        <v>34</v>
      </c>
      <c r="B84" s="123"/>
      <c r="C84" s="509"/>
      <c r="D84" s="509"/>
      <c r="E84" s="509"/>
      <c r="F84" s="509"/>
      <c r="G84" s="509"/>
      <c r="H84" s="509"/>
      <c r="I84" s="509"/>
      <c r="J84" s="509"/>
      <c r="K84" s="509"/>
      <c r="L84" s="124"/>
      <c r="M84" s="124"/>
      <c r="N84" s="124"/>
    </row>
    <row r="85" spans="1:14" s="4" customFormat="1" ht="11.25" x14ac:dyDescent="0.2">
      <c r="A85" s="125" t="s">
        <v>617</v>
      </c>
      <c r="B85" s="126"/>
      <c r="C85" s="126"/>
      <c r="D85" s="127"/>
      <c r="E85" s="127"/>
      <c r="F85" s="127"/>
      <c r="G85" s="127"/>
      <c r="H85" s="128"/>
      <c r="I85" s="128"/>
      <c r="J85" s="128"/>
      <c r="K85" s="128"/>
      <c r="L85" s="129"/>
      <c r="M85" s="129"/>
      <c r="N85" s="129"/>
    </row>
    <row r="86" spans="1:14" s="4" customFormat="1" ht="11.25" x14ac:dyDescent="0.2">
      <c r="A86" s="65"/>
      <c r="B86" s="65"/>
      <c r="C86" s="65"/>
      <c r="L86" s="5"/>
      <c r="M86" s="5"/>
      <c r="N86" s="5"/>
    </row>
    <row r="87" spans="1:14" s="4" customFormat="1" ht="11.25" x14ac:dyDescent="0.2">
      <c r="A87" s="132"/>
      <c r="B87" s="132"/>
      <c r="C87" s="132"/>
      <c r="D87" s="132"/>
      <c r="E87" s="132"/>
      <c r="F87" s="132"/>
      <c r="G87" s="132"/>
      <c r="H87" s="132"/>
      <c r="I87" s="132"/>
      <c r="J87" s="132"/>
      <c r="K87" s="132"/>
      <c r="L87" s="133"/>
      <c r="M87" s="133"/>
      <c r="N87" s="133"/>
    </row>
    <row r="88" spans="1:14" s="4" customFormat="1" ht="11.25" x14ac:dyDescent="0.2">
      <c r="A88" s="5" t="s">
        <v>3</v>
      </c>
      <c r="B88" s="5"/>
      <c r="C88" s="5"/>
      <c r="D88" s="5" t="s">
        <v>4</v>
      </c>
      <c r="E88" s="5"/>
      <c r="F88" s="5"/>
      <c r="G88" s="5"/>
      <c r="H88" s="5"/>
      <c r="I88" s="5"/>
      <c r="J88" s="5"/>
      <c r="K88" s="5"/>
      <c r="L88" s="6" t="s">
        <v>5</v>
      </c>
      <c r="M88" s="6"/>
      <c r="N88" s="7"/>
    </row>
    <row r="89" spans="1:14" s="4" customFormat="1" ht="11.25" x14ac:dyDescent="0.2">
      <c r="A89" s="5"/>
      <c r="B89" s="5"/>
      <c r="C89" s="5"/>
      <c r="D89" s="5"/>
      <c r="E89" s="5" t="s">
        <v>6</v>
      </c>
      <c r="F89" s="5"/>
      <c r="G89" s="5"/>
      <c r="H89" s="5"/>
      <c r="I89" s="5"/>
      <c r="J89" s="5"/>
      <c r="K89" s="5"/>
      <c r="L89" s="8" t="s">
        <v>7</v>
      </c>
      <c r="M89" s="9" t="s">
        <v>678</v>
      </c>
      <c r="N89" s="8"/>
    </row>
    <row r="90" spans="1:14" s="4" customFormat="1" ht="11.25" x14ac:dyDescent="0.2">
      <c r="A90" s="5" t="s">
        <v>8</v>
      </c>
      <c r="B90" s="5"/>
      <c r="C90" s="5"/>
      <c r="D90" s="5"/>
      <c r="E90" s="5" t="s">
        <v>9</v>
      </c>
      <c r="F90" s="5"/>
      <c r="G90" s="5"/>
      <c r="H90" s="5"/>
      <c r="I90" s="5"/>
      <c r="J90" s="5"/>
      <c r="K90" s="5"/>
      <c r="L90" s="5"/>
      <c r="M90" s="9" t="s">
        <v>679</v>
      </c>
      <c r="N90" s="8"/>
    </row>
    <row r="91" spans="1:14" s="4" customFormat="1" ht="11.25" x14ac:dyDescent="0.2">
      <c r="A91" s="5"/>
      <c r="B91" s="5"/>
      <c r="C91" s="5"/>
      <c r="D91" s="5"/>
      <c r="E91" s="5" t="s">
        <v>10</v>
      </c>
      <c r="F91" s="5"/>
      <c r="G91" s="5"/>
      <c r="H91" s="5"/>
      <c r="I91" s="5"/>
      <c r="J91" s="5"/>
      <c r="K91" s="5"/>
      <c r="L91" s="5"/>
      <c r="M91" s="5" t="s">
        <v>680</v>
      </c>
      <c r="N91" s="8"/>
    </row>
    <row r="92" spans="1:14" s="4" customFormat="1" ht="12" thickBot="1" x14ac:dyDescent="0.25">
      <c r="A92" s="10" t="s">
        <v>702</v>
      </c>
      <c r="B92" s="10"/>
      <c r="C92" s="1"/>
      <c r="D92" s="1"/>
      <c r="E92" s="1"/>
      <c r="F92" s="1"/>
      <c r="G92" s="1"/>
      <c r="H92" s="1"/>
      <c r="I92" s="1"/>
      <c r="J92" s="1"/>
      <c r="K92" s="1"/>
      <c r="L92" s="10"/>
      <c r="M92" s="10" t="s">
        <v>701</v>
      </c>
      <c r="N92" s="3"/>
    </row>
    <row r="93" spans="1:14" s="4" customFormat="1" ht="11.25" x14ac:dyDescent="0.2">
      <c r="L93" s="5"/>
      <c r="M93" s="5"/>
      <c r="N93" s="5"/>
    </row>
    <row r="94" spans="1:14" s="4" customFormat="1" ht="11.25" x14ac:dyDescent="0.2">
      <c r="A94" s="130"/>
      <c r="B94" s="114"/>
      <c r="C94" s="114"/>
      <c r="D94" s="115"/>
      <c r="E94" s="134"/>
      <c r="F94" s="134"/>
      <c r="G94" s="116" t="s">
        <v>196</v>
      </c>
      <c r="H94" s="117"/>
      <c r="I94" s="120"/>
      <c r="J94" s="119">
        <v>0.21</v>
      </c>
      <c r="K94" s="120"/>
      <c r="L94" s="121"/>
      <c r="M94" s="42"/>
      <c r="N94" s="42"/>
    </row>
    <row r="95" spans="1:14" s="4" customFormat="1" ht="11.25" x14ac:dyDescent="0.2">
      <c r="A95" s="11">
        <v>1</v>
      </c>
      <c r="L95" s="5"/>
      <c r="M95" s="5"/>
      <c r="N95" s="5"/>
    </row>
    <row r="96" spans="1:14" s="4" customFormat="1" ht="11.25" x14ac:dyDescent="0.2">
      <c r="A96" s="11">
        <v>2</v>
      </c>
      <c r="C96" s="12"/>
      <c r="F96" s="13">
        <v>-1</v>
      </c>
      <c r="G96" s="13">
        <v>-2</v>
      </c>
      <c r="H96" s="13"/>
      <c r="I96" s="13">
        <v>-3</v>
      </c>
      <c r="L96" s="13">
        <v>-4</v>
      </c>
      <c r="M96" s="13"/>
      <c r="N96" s="5"/>
    </row>
    <row r="97" spans="1:14" s="4" customFormat="1" ht="11.25" x14ac:dyDescent="0.2">
      <c r="A97" s="11">
        <v>3</v>
      </c>
      <c r="B97" s="14"/>
      <c r="F97" s="15"/>
      <c r="G97" s="15" t="s">
        <v>12</v>
      </c>
      <c r="H97" s="15"/>
      <c r="I97" s="15" t="s">
        <v>13</v>
      </c>
      <c r="J97" s="14"/>
      <c r="K97" s="14"/>
      <c r="L97" s="16" t="s">
        <v>14</v>
      </c>
      <c r="M97" s="5"/>
      <c r="N97" s="17">
        <v>0.72</v>
      </c>
    </row>
    <row r="98" spans="1:14" s="4" customFormat="1" ht="11.25" x14ac:dyDescent="0.2">
      <c r="A98" s="11">
        <v>4</v>
      </c>
      <c r="B98" s="14"/>
      <c r="F98" s="18" t="s">
        <v>15</v>
      </c>
      <c r="G98" s="18" t="s">
        <v>16</v>
      </c>
      <c r="H98" s="15"/>
      <c r="I98" s="18" t="s">
        <v>17</v>
      </c>
      <c r="J98" s="14"/>
      <c r="K98" s="14"/>
      <c r="L98" s="16" t="s">
        <v>18</v>
      </c>
      <c r="M98" s="5"/>
      <c r="N98" s="5"/>
    </row>
    <row r="99" spans="1:14" s="4" customFormat="1" ht="11.25" x14ac:dyDescent="0.2">
      <c r="A99" s="11">
        <v>5</v>
      </c>
      <c r="B99" s="19"/>
      <c r="F99" s="14"/>
      <c r="G99" s="14"/>
      <c r="H99" s="14"/>
      <c r="I99" s="14"/>
      <c r="J99" s="14"/>
      <c r="L99" s="16" t="s">
        <v>19</v>
      </c>
      <c r="M99" s="5"/>
      <c r="N99" s="5"/>
    </row>
    <row r="100" spans="1:14" s="4" customFormat="1" ht="11.25" x14ac:dyDescent="0.2">
      <c r="A100" s="11">
        <v>6</v>
      </c>
      <c r="B100" s="19"/>
      <c r="C100" s="5" t="s">
        <v>20</v>
      </c>
      <c r="F100" s="20">
        <v>1.6658333333333333</v>
      </c>
      <c r="G100" s="54">
        <v>30.827549880459465</v>
      </c>
      <c r="I100" s="54">
        <v>51.35356017586539</v>
      </c>
      <c r="J100" s="55"/>
      <c r="K100" s="24"/>
      <c r="L100" s="5"/>
      <c r="M100" s="5"/>
      <c r="N100" s="5"/>
    </row>
    <row r="101" spans="1:14" s="4" customFormat="1" ht="11.25" x14ac:dyDescent="0.2">
      <c r="A101" s="11">
        <v>7</v>
      </c>
      <c r="B101" s="19"/>
      <c r="C101" s="5"/>
      <c r="F101" s="56"/>
      <c r="G101" s="55"/>
      <c r="I101" s="54"/>
      <c r="J101" s="55"/>
      <c r="K101" s="24"/>
      <c r="L101" s="5"/>
      <c r="M101" s="13">
        <v>0</v>
      </c>
      <c r="N101" s="5"/>
    </row>
    <row r="102" spans="1:14" s="4" customFormat="1" ht="11.25" x14ac:dyDescent="0.2">
      <c r="A102" s="11">
        <v>8</v>
      </c>
      <c r="B102" s="19"/>
      <c r="C102" s="5" t="s">
        <v>21</v>
      </c>
      <c r="F102" s="20">
        <v>5.2666666666666666</v>
      </c>
      <c r="G102" s="54">
        <v>40.581407022882182</v>
      </c>
      <c r="I102" s="54">
        <v>213.73</v>
      </c>
      <c r="J102" s="56"/>
      <c r="K102" s="24"/>
      <c r="L102" s="28" t="s">
        <v>22</v>
      </c>
      <c r="M102" s="15"/>
      <c r="N102" s="29">
        <v>0.33610000000000001</v>
      </c>
    </row>
    <row r="103" spans="1:14" s="4" customFormat="1" ht="11.25" x14ac:dyDescent="0.2">
      <c r="A103" s="11">
        <v>9</v>
      </c>
      <c r="B103" s="19"/>
      <c r="C103" s="5"/>
      <c r="I103" s="30"/>
      <c r="L103" s="28" t="s">
        <v>23</v>
      </c>
      <c r="M103" s="15"/>
      <c r="N103" s="5"/>
    </row>
    <row r="104" spans="1:14" s="4" customFormat="1" ht="11.25" x14ac:dyDescent="0.2">
      <c r="A104" s="11">
        <v>10</v>
      </c>
      <c r="B104" s="19"/>
      <c r="C104" s="5" t="s">
        <v>24</v>
      </c>
      <c r="F104" s="56"/>
      <c r="G104" s="31">
        <v>0.72</v>
      </c>
      <c r="H104" s="16" t="s">
        <v>25</v>
      </c>
      <c r="I104" s="54">
        <v>190.86016332662308</v>
      </c>
      <c r="J104" s="56"/>
      <c r="K104" s="24"/>
      <c r="L104" s="15"/>
      <c r="M104" s="15"/>
      <c r="N104" s="5"/>
    </row>
    <row r="105" spans="1:14" s="4" customFormat="1" ht="11.25" x14ac:dyDescent="0.2">
      <c r="A105" s="11">
        <v>11</v>
      </c>
      <c r="B105" s="19"/>
      <c r="C105" s="5"/>
      <c r="F105" s="14"/>
      <c r="G105" s="15"/>
      <c r="H105" s="5"/>
      <c r="I105" s="54"/>
      <c r="J105" s="14"/>
      <c r="L105" s="33"/>
      <c r="M105" s="33"/>
      <c r="N105" s="5"/>
    </row>
    <row r="106" spans="1:14" s="4" customFormat="1" ht="11.25" x14ac:dyDescent="0.2">
      <c r="A106" s="11">
        <v>12</v>
      </c>
      <c r="B106" s="19"/>
      <c r="C106" s="5" t="s">
        <v>26</v>
      </c>
      <c r="G106" s="34">
        <v>0.33610000000000001</v>
      </c>
      <c r="H106" s="16" t="s">
        <v>27</v>
      </c>
      <c r="I106" s="54">
        <v>89.094584575108357</v>
      </c>
      <c r="J106" s="56"/>
      <c r="K106" s="35"/>
      <c r="L106" s="5"/>
      <c r="M106" s="5"/>
      <c r="N106" s="5"/>
    </row>
    <row r="107" spans="1:14" s="4" customFormat="1" ht="11.25" x14ac:dyDescent="0.2">
      <c r="A107" s="11">
        <v>13</v>
      </c>
      <c r="B107" s="19"/>
      <c r="C107" s="5"/>
      <c r="F107" s="14"/>
      <c r="G107" s="14"/>
      <c r="H107" s="14"/>
      <c r="I107" s="15"/>
      <c r="J107" s="14"/>
      <c r="L107" s="16"/>
      <c r="M107" s="5"/>
      <c r="N107" s="5"/>
    </row>
    <row r="108" spans="1:14" s="4" customFormat="1" ht="11.25" x14ac:dyDescent="0.2">
      <c r="A108" s="11">
        <v>14</v>
      </c>
      <c r="B108" s="19"/>
      <c r="C108" s="5" t="s">
        <v>28</v>
      </c>
      <c r="F108" s="14"/>
      <c r="G108" s="14"/>
      <c r="H108" s="14"/>
      <c r="I108" s="57">
        <v>545.03830807759687</v>
      </c>
      <c r="J108" s="44"/>
      <c r="K108" s="24"/>
      <c r="L108" s="9"/>
      <c r="M108" s="15"/>
      <c r="N108" s="15"/>
    </row>
    <row r="109" spans="1:14" s="4" customFormat="1" ht="11.25" x14ac:dyDescent="0.2">
      <c r="A109" s="11">
        <v>15</v>
      </c>
      <c r="B109" s="19"/>
      <c r="C109" s="5"/>
      <c r="F109" s="14"/>
      <c r="G109" s="14"/>
      <c r="H109" s="14"/>
      <c r="I109" s="64"/>
      <c r="J109" s="44"/>
      <c r="L109" s="9"/>
      <c r="M109" s="15"/>
      <c r="N109" s="15"/>
    </row>
    <row r="110" spans="1:14" s="4" customFormat="1" ht="11.25" x14ac:dyDescent="0.2">
      <c r="A110" s="11">
        <v>16</v>
      </c>
      <c r="B110" s="19"/>
      <c r="C110" s="5" t="s">
        <v>29</v>
      </c>
      <c r="F110" s="20">
        <v>1.5833333333333333</v>
      </c>
      <c r="G110" s="54">
        <v>12.369256447368421</v>
      </c>
      <c r="H110" s="14"/>
      <c r="I110" s="54">
        <v>19.584656041666666</v>
      </c>
      <c r="J110" s="14"/>
      <c r="L110" s="33"/>
      <c r="M110" s="33"/>
      <c r="N110" s="40"/>
    </row>
    <row r="111" spans="1:14" s="4" customFormat="1" ht="11.25" x14ac:dyDescent="0.2">
      <c r="A111" s="11">
        <v>17</v>
      </c>
      <c r="B111" s="19"/>
      <c r="C111" s="5"/>
      <c r="F111" s="14"/>
      <c r="G111" s="14"/>
      <c r="H111" s="14"/>
      <c r="I111" s="42"/>
      <c r="J111" s="114"/>
      <c r="L111" s="5"/>
      <c r="M111" s="15"/>
      <c r="N111" s="5"/>
    </row>
    <row r="112" spans="1:14" s="4" customFormat="1" ht="12" thickBot="1" x14ac:dyDescent="0.25">
      <c r="A112" s="11">
        <v>18</v>
      </c>
      <c r="B112" s="19"/>
      <c r="C112" s="5" t="s">
        <v>37</v>
      </c>
      <c r="F112" s="14"/>
      <c r="G112" s="14"/>
      <c r="H112" s="14"/>
      <c r="I112" s="43">
        <v>564.62296411926354</v>
      </c>
      <c r="J112" s="122"/>
      <c r="K112" s="24"/>
      <c r="L112" s="9"/>
      <c r="M112" s="15"/>
      <c r="N112" s="15"/>
    </row>
    <row r="113" spans="1:14" s="4" customFormat="1" ht="12" thickTop="1" x14ac:dyDescent="0.2">
      <c r="A113" s="11">
        <v>19</v>
      </c>
      <c r="B113" s="19"/>
      <c r="L113" s="9"/>
      <c r="M113" s="15"/>
      <c r="N113" s="15"/>
    </row>
    <row r="114" spans="1:14" s="4" customFormat="1" ht="11.25" x14ac:dyDescent="0.2">
      <c r="A114" s="11">
        <v>20</v>
      </c>
      <c r="B114" s="19"/>
      <c r="L114" s="15"/>
      <c r="M114" s="15"/>
      <c r="N114" s="15"/>
    </row>
    <row r="115" spans="1:14" s="4" customFormat="1" ht="11.25" x14ac:dyDescent="0.2">
      <c r="A115" s="11">
        <v>21</v>
      </c>
      <c r="B115" s="19"/>
      <c r="L115" s="15"/>
      <c r="M115" s="15"/>
      <c r="N115" s="15"/>
    </row>
    <row r="116" spans="1:14" s="4" customFormat="1" ht="11.25" x14ac:dyDescent="0.2">
      <c r="A116" s="11">
        <v>22</v>
      </c>
      <c r="B116" s="19"/>
      <c r="K116" s="24"/>
      <c r="L116" s="33"/>
      <c r="M116" s="33"/>
      <c r="N116" s="33"/>
    </row>
    <row r="117" spans="1:14" s="4" customFormat="1" ht="11.25" x14ac:dyDescent="0.2">
      <c r="A117" s="11">
        <v>23</v>
      </c>
      <c r="B117" s="19"/>
      <c r="L117" s="5"/>
      <c r="M117" s="29"/>
      <c r="N117" s="15"/>
    </row>
    <row r="118" spans="1:14" s="4" customFormat="1" ht="11.25" x14ac:dyDescent="0.2">
      <c r="A118" s="11">
        <v>24</v>
      </c>
      <c r="C118" s="5" t="s">
        <v>31</v>
      </c>
      <c r="L118" s="5" t="s">
        <v>194</v>
      </c>
      <c r="M118" s="5"/>
      <c r="N118" s="5"/>
    </row>
    <row r="119" spans="1:14" s="4" customFormat="1" ht="11.25" x14ac:dyDescent="0.2">
      <c r="A119" s="11">
        <v>25</v>
      </c>
      <c r="B119" s="45"/>
      <c r="C119" s="502" t="s">
        <v>32</v>
      </c>
      <c r="D119" s="504"/>
      <c r="E119" s="504"/>
      <c r="F119" s="504"/>
      <c r="G119" s="504"/>
      <c r="H119" s="504"/>
      <c r="I119" s="504"/>
      <c r="J119" s="504"/>
      <c r="K119" s="504"/>
      <c r="L119" s="5"/>
      <c r="M119" s="5"/>
      <c r="N119" s="5"/>
    </row>
    <row r="120" spans="1:14" s="4" customFormat="1" ht="11.25" x14ac:dyDescent="0.2">
      <c r="A120" s="11">
        <v>26</v>
      </c>
      <c r="B120" s="45"/>
      <c r="C120" s="504"/>
      <c r="D120" s="504"/>
      <c r="E120" s="504"/>
      <c r="F120" s="504"/>
      <c r="G120" s="504"/>
      <c r="H120" s="504"/>
      <c r="I120" s="504"/>
      <c r="J120" s="504"/>
      <c r="K120" s="504"/>
      <c r="L120" s="5"/>
      <c r="M120" s="5"/>
      <c r="N120" s="5"/>
    </row>
    <row r="121" spans="1:14" s="4" customFormat="1" ht="11.25" x14ac:dyDescent="0.2">
      <c r="A121" s="11">
        <v>27</v>
      </c>
      <c r="B121" s="45"/>
      <c r="C121" s="504"/>
      <c r="D121" s="504"/>
      <c r="E121" s="504"/>
      <c r="F121" s="504"/>
      <c r="G121" s="504"/>
      <c r="H121" s="504"/>
      <c r="I121" s="504"/>
      <c r="J121" s="504"/>
      <c r="K121" s="504"/>
      <c r="L121" s="5"/>
      <c r="M121" s="5"/>
      <c r="N121" s="5"/>
    </row>
    <row r="122" spans="1:14" s="4" customFormat="1" ht="11.25" x14ac:dyDescent="0.2">
      <c r="A122" s="11">
        <v>28</v>
      </c>
      <c r="B122" s="45"/>
      <c r="C122" s="504"/>
      <c r="D122" s="504"/>
      <c r="E122" s="504"/>
      <c r="F122" s="504"/>
      <c r="G122" s="504"/>
      <c r="H122" s="504"/>
      <c r="I122" s="504"/>
      <c r="J122" s="504"/>
      <c r="K122" s="504"/>
      <c r="L122" s="5"/>
      <c r="M122" s="5"/>
      <c r="N122" s="5"/>
    </row>
    <row r="123" spans="1:14" s="4" customFormat="1" ht="11.25" x14ac:dyDescent="0.2">
      <c r="A123" s="11">
        <v>29</v>
      </c>
      <c r="B123" s="45"/>
      <c r="C123" s="504"/>
      <c r="D123" s="504"/>
      <c r="E123" s="504"/>
      <c r="F123" s="504"/>
      <c r="G123" s="504"/>
      <c r="H123" s="504"/>
      <c r="I123" s="504"/>
      <c r="J123" s="504"/>
      <c r="K123" s="504"/>
      <c r="L123" s="5"/>
      <c r="M123" s="5"/>
      <c r="N123" s="5"/>
    </row>
    <row r="124" spans="1:14" s="4" customFormat="1" ht="11.25" x14ac:dyDescent="0.2">
      <c r="A124" s="11">
        <v>30</v>
      </c>
      <c r="B124" s="45"/>
      <c r="C124" s="504"/>
      <c r="D124" s="504"/>
      <c r="E124" s="504"/>
      <c r="F124" s="504"/>
      <c r="G124" s="504"/>
      <c r="H124" s="504"/>
      <c r="I124" s="504"/>
      <c r="J124" s="504"/>
      <c r="K124" s="504"/>
      <c r="L124" s="5"/>
      <c r="M124" s="5"/>
      <c r="N124" s="5"/>
    </row>
    <row r="125" spans="1:14" s="4" customFormat="1" ht="11.25" x14ac:dyDescent="0.2">
      <c r="A125" s="11">
        <v>31</v>
      </c>
      <c r="B125" s="45"/>
      <c r="C125" s="504"/>
      <c r="D125" s="504"/>
      <c r="E125" s="504"/>
      <c r="F125" s="504"/>
      <c r="G125" s="504"/>
      <c r="H125" s="504"/>
      <c r="I125" s="504"/>
      <c r="J125" s="504"/>
      <c r="K125" s="504"/>
      <c r="L125" s="5"/>
      <c r="M125" s="5"/>
      <c r="N125" s="5"/>
    </row>
    <row r="126" spans="1:14" s="4" customFormat="1" ht="11.25" x14ac:dyDescent="0.2">
      <c r="A126" s="11">
        <v>32</v>
      </c>
      <c r="B126" s="45"/>
      <c r="C126" s="504"/>
      <c r="D126" s="504"/>
      <c r="E126" s="504"/>
      <c r="F126" s="504"/>
      <c r="G126" s="504"/>
      <c r="H126" s="504"/>
      <c r="I126" s="504"/>
      <c r="J126" s="504"/>
      <c r="K126" s="504"/>
      <c r="L126" s="5"/>
      <c r="M126" s="5"/>
      <c r="N126" s="5"/>
    </row>
    <row r="127" spans="1:14" s="4" customFormat="1" ht="11.25" x14ac:dyDescent="0.2">
      <c r="A127" s="11">
        <v>33</v>
      </c>
      <c r="B127" s="45"/>
      <c r="C127" s="504"/>
      <c r="D127" s="504"/>
      <c r="E127" s="504"/>
      <c r="F127" s="504"/>
      <c r="G127" s="504"/>
      <c r="H127" s="504"/>
      <c r="I127" s="504"/>
      <c r="J127" s="504"/>
      <c r="K127" s="504"/>
      <c r="L127" s="5"/>
      <c r="M127" s="5"/>
      <c r="N127" s="5"/>
    </row>
    <row r="128" spans="1:14" s="4" customFormat="1" ht="11.25" x14ac:dyDescent="0.2">
      <c r="A128" s="11">
        <v>34</v>
      </c>
      <c r="B128" s="123"/>
      <c r="C128" s="510"/>
      <c r="D128" s="510"/>
      <c r="E128" s="510"/>
      <c r="F128" s="510"/>
      <c r="G128" s="510"/>
      <c r="H128" s="510"/>
      <c r="I128" s="510"/>
      <c r="J128" s="510"/>
      <c r="K128" s="510"/>
      <c r="L128" s="124"/>
      <c r="M128" s="124"/>
      <c r="N128" s="124"/>
    </row>
    <row r="129" spans="1:14" s="4" customFormat="1" ht="11.25" x14ac:dyDescent="0.2">
      <c r="A129" s="125" t="s">
        <v>687</v>
      </c>
      <c r="B129" s="126"/>
      <c r="C129" s="126"/>
      <c r="D129" s="127"/>
      <c r="E129" s="127"/>
      <c r="F129" s="127"/>
      <c r="G129" s="127"/>
      <c r="H129" s="128"/>
      <c r="I129" s="128"/>
      <c r="J129" s="128"/>
      <c r="K129" s="128"/>
      <c r="L129" s="129"/>
      <c r="M129" s="129"/>
      <c r="N129" s="129"/>
    </row>
    <row r="130" spans="1:14" s="4" customFormat="1" ht="11.25" x14ac:dyDescent="0.2">
      <c r="A130" s="65"/>
      <c r="B130" s="65"/>
      <c r="C130" s="65"/>
      <c r="L130" s="5"/>
      <c r="M130" s="5"/>
      <c r="N130" s="5"/>
    </row>
    <row r="131" spans="1:14" s="4" customFormat="1" ht="11.25" x14ac:dyDescent="0.2">
      <c r="A131" s="132"/>
      <c r="B131" s="132"/>
      <c r="C131" s="132"/>
      <c r="D131" s="132"/>
      <c r="E131" s="132"/>
      <c r="F131" s="132"/>
      <c r="G131" s="132"/>
      <c r="H131" s="132"/>
      <c r="I131" s="132"/>
      <c r="J131" s="132"/>
      <c r="K131" s="132"/>
      <c r="L131" s="133"/>
      <c r="M131" s="133"/>
      <c r="N131" s="133"/>
    </row>
    <row r="132" spans="1:14" s="4" customFormat="1" ht="11.25" x14ac:dyDescent="0.2">
      <c r="A132" s="5" t="s">
        <v>3</v>
      </c>
      <c r="B132" s="5"/>
      <c r="C132" s="5"/>
      <c r="D132" s="5" t="s">
        <v>4</v>
      </c>
      <c r="E132" s="5"/>
      <c r="F132" s="5"/>
      <c r="G132" s="5"/>
      <c r="H132" s="5"/>
      <c r="I132" s="5"/>
      <c r="J132" s="5"/>
      <c r="K132" s="5"/>
      <c r="L132" s="6" t="s">
        <v>5</v>
      </c>
      <c r="M132" s="6"/>
      <c r="N132" s="7"/>
    </row>
    <row r="133" spans="1:14" s="4" customFormat="1" ht="11.25" x14ac:dyDescent="0.2">
      <c r="A133" s="5"/>
      <c r="B133" s="5"/>
      <c r="C133" s="5"/>
      <c r="D133" s="5"/>
      <c r="E133" s="5" t="s">
        <v>6</v>
      </c>
      <c r="F133" s="5"/>
      <c r="G133" s="5"/>
      <c r="H133" s="5"/>
      <c r="I133" s="5"/>
      <c r="J133" s="5"/>
      <c r="K133" s="5"/>
      <c r="L133" s="8" t="s">
        <v>7</v>
      </c>
      <c r="M133" s="9" t="s">
        <v>678</v>
      </c>
      <c r="N133" s="8"/>
    </row>
    <row r="134" spans="1:14" s="4" customFormat="1" ht="11.25" x14ac:dyDescent="0.2">
      <c r="A134" s="5" t="s">
        <v>8</v>
      </c>
      <c r="B134" s="5"/>
      <c r="C134" s="5"/>
      <c r="D134" s="5"/>
      <c r="E134" s="5" t="s">
        <v>9</v>
      </c>
      <c r="F134" s="5"/>
      <c r="G134" s="5"/>
      <c r="H134" s="5"/>
      <c r="I134" s="5"/>
      <c r="J134" s="5"/>
      <c r="K134" s="5"/>
      <c r="L134" s="5"/>
      <c r="M134" s="9" t="s">
        <v>679</v>
      </c>
      <c r="N134" s="8"/>
    </row>
    <row r="135" spans="1:14" s="4" customFormat="1" ht="11.25" x14ac:dyDescent="0.2">
      <c r="A135" s="5"/>
      <c r="B135" s="5"/>
      <c r="C135" s="5"/>
      <c r="D135" s="5"/>
      <c r="E135" s="5" t="s">
        <v>10</v>
      </c>
      <c r="F135" s="5"/>
      <c r="G135" s="5"/>
      <c r="H135" s="5"/>
      <c r="I135" s="5"/>
      <c r="J135" s="5"/>
      <c r="K135" s="5"/>
      <c r="L135" s="5"/>
      <c r="M135" s="5" t="s">
        <v>680</v>
      </c>
      <c r="N135" s="8"/>
    </row>
    <row r="136" spans="1:14" s="4" customFormat="1" ht="12" thickBot="1" x14ac:dyDescent="0.25">
      <c r="A136" s="10" t="s">
        <v>702</v>
      </c>
      <c r="B136" s="10"/>
      <c r="C136" s="1"/>
      <c r="D136" s="1"/>
      <c r="E136" s="1"/>
      <c r="F136" s="1"/>
      <c r="G136" s="1"/>
      <c r="H136" s="1"/>
      <c r="I136" s="1"/>
      <c r="J136" s="1"/>
      <c r="K136" s="1"/>
      <c r="L136" s="10"/>
      <c r="M136" s="10" t="s">
        <v>701</v>
      </c>
      <c r="N136" s="3"/>
    </row>
    <row r="137" spans="1:14" s="4" customFormat="1" ht="11.25" x14ac:dyDescent="0.2">
      <c r="L137" s="5"/>
      <c r="M137" s="5"/>
      <c r="N137" s="5"/>
    </row>
    <row r="138" spans="1:14" s="4" customFormat="1" ht="11.25" x14ac:dyDescent="0.2">
      <c r="A138" s="130"/>
      <c r="B138" s="114"/>
      <c r="C138" s="114"/>
      <c r="D138" s="114"/>
      <c r="E138" s="113"/>
      <c r="F138" s="135"/>
      <c r="G138" s="116" t="s">
        <v>197</v>
      </c>
      <c r="H138" s="120"/>
      <c r="I138" s="120"/>
      <c r="J138" s="119">
        <v>0.79</v>
      </c>
      <c r="K138" s="114"/>
      <c r="L138" s="121"/>
      <c r="M138" s="42"/>
      <c r="N138" s="42"/>
    </row>
    <row r="139" spans="1:14" s="4" customFormat="1" ht="11.25" x14ac:dyDescent="0.2">
      <c r="A139" s="11">
        <v>1</v>
      </c>
      <c r="L139" s="5"/>
      <c r="M139" s="5"/>
      <c r="N139" s="5"/>
    </row>
    <row r="140" spans="1:14" s="4" customFormat="1" ht="11.25" x14ac:dyDescent="0.2">
      <c r="A140" s="11">
        <v>2</v>
      </c>
      <c r="C140" s="12"/>
      <c r="F140" s="13">
        <v>-1</v>
      </c>
      <c r="G140" s="13">
        <v>-2</v>
      </c>
      <c r="H140" s="12"/>
      <c r="I140" s="13">
        <v>-3</v>
      </c>
      <c r="L140" s="13">
        <v>-4</v>
      </c>
      <c r="M140" s="13"/>
      <c r="N140" s="5"/>
    </row>
    <row r="141" spans="1:14" s="4" customFormat="1" ht="11.25" x14ac:dyDescent="0.2">
      <c r="A141" s="11">
        <v>3</v>
      </c>
      <c r="B141" s="14"/>
      <c r="F141" s="15"/>
      <c r="G141" s="15" t="s">
        <v>12</v>
      </c>
      <c r="H141" s="14"/>
      <c r="I141" s="15" t="s">
        <v>13</v>
      </c>
      <c r="J141" s="14"/>
      <c r="K141" s="14"/>
      <c r="L141" s="16" t="s">
        <v>14</v>
      </c>
      <c r="M141" s="5"/>
      <c r="N141" s="17">
        <v>0.72</v>
      </c>
    </row>
    <row r="142" spans="1:14" s="4" customFormat="1" ht="11.25" x14ac:dyDescent="0.2">
      <c r="A142" s="11">
        <v>4</v>
      </c>
      <c r="B142" s="14"/>
      <c r="F142" s="18" t="s">
        <v>15</v>
      </c>
      <c r="G142" s="18" t="s">
        <v>16</v>
      </c>
      <c r="H142" s="14"/>
      <c r="I142" s="18" t="s">
        <v>17</v>
      </c>
      <c r="J142" s="14"/>
      <c r="K142" s="14"/>
      <c r="L142" s="16" t="s">
        <v>18</v>
      </c>
      <c r="M142" s="5"/>
      <c r="N142" s="5"/>
    </row>
    <row r="143" spans="1:14" s="4" customFormat="1" ht="11.25" x14ac:dyDescent="0.2">
      <c r="A143" s="11">
        <v>5</v>
      </c>
      <c r="B143" s="19"/>
      <c r="E143" s="5"/>
      <c r="F143" s="15"/>
      <c r="G143" s="15"/>
      <c r="H143" s="15"/>
      <c r="I143" s="15"/>
      <c r="J143" s="15"/>
      <c r="K143" s="5"/>
      <c r="L143" s="16" t="s">
        <v>19</v>
      </c>
      <c r="M143" s="5"/>
      <c r="N143" s="5"/>
    </row>
    <row r="144" spans="1:14" s="4" customFormat="1" ht="11.25" x14ac:dyDescent="0.2">
      <c r="A144" s="11">
        <v>6</v>
      </c>
      <c r="B144" s="19"/>
      <c r="C144" s="5" t="s">
        <v>20</v>
      </c>
      <c r="E144" s="5"/>
      <c r="F144" s="20">
        <v>1.6658333333333333</v>
      </c>
      <c r="G144" s="54">
        <v>30.827549880459465</v>
      </c>
      <c r="H144" s="5"/>
      <c r="I144" s="54">
        <v>51.35356017586539</v>
      </c>
      <c r="J144" s="54"/>
      <c r="K144" s="66"/>
      <c r="L144" s="5"/>
      <c r="M144" s="5"/>
      <c r="N144" s="5"/>
    </row>
    <row r="145" spans="1:14" s="4" customFormat="1" ht="11.25" x14ac:dyDescent="0.2">
      <c r="A145" s="11">
        <v>7</v>
      </c>
      <c r="B145" s="19"/>
      <c r="C145" s="5"/>
      <c r="E145" s="5"/>
      <c r="F145" s="20"/>
      <c r="G145" s="54"/>
      <c r="H145" s="5"/>
      <c r="I145" s="54"/>
      <c r="J145" s="54"/>
      <c r="K145" s="66"/>
      <c r="L145" s="5"/>
      <c r="M145" s="13">
        <v>0</v>
      </c>
      <c r="N145" s="5"/>
    </row>
    <row r="146" spans="1:14" s="4" customFormat="1" ht="11.25" x14ac:dyDescent="0.2">
      <c r="A146" s="11">
        <v>8</v>
      </c>
      <c r="B146" s="19"/>
      <c r="C146" s="5" t="s">
        <v>21</v>
      </c>
      <c r="E146" s="5"/>
      <c r="F146" s="20">
        <v>3.4166666666666665</v>
      </c>
      <c r="G146" s="54">
        <v>36.273480288461535</v>
      </c>
      <c r="H146" s="5"/>
      <c r="I146" s="54">
        <v>123.93</v>
      </c>
      <c r="J146" s="20"/>
      <c r="K146" s="66"/>
      <c r="L146" s="28" t="s">
        <v>22</v>
      </c>
      <c r="M146" s="15"/>
      <c r="N146" s="29">
        <v>0.33610000000000001</v>
      </c>
    </row>
    <row r="147" spans="1:14" s="4" customFormat="1" ht="11.25" x14ac:dyDescent="0.2">
      <c r="A147" s="11">
        <v>9</v>
      </c>
      <c r="B147" s="19"/>
      <c r="C147" s="5"/>
      <c r="E147" s="5"/>
      <c r="F147" s="5"/>
      <c r="G147" s="5"/>
      <c r="H147" s="5"/>
      <c r="I147" s="30"/>
      <c r="J147" s="5"/>
      <c r="K147" s="5"/>
      <c r="L147" s="28" t="s">
        <v>23</v>
      </c>
      <c r="M147" s="15"/>
      <c r="N147" s="5"/>
    </row>
    <row r="148" spans="1:14" s="4" customFormat="1" ht="11.25" x14ac:dyDescent="0.2">
      <c r="A148" s="11">
        <v>10</v>
      </c>
      <c r="B148" s="19"/>
      <c r="C148" s="5" t="s">
        <v>24</v>
      </c>
      <c r="E148" s="5"/>
      <c r="F148" s="20"/>
      <c r="G148" s="31">
        <v>0.72</v>
      </c>
      <c r="H148" s="16" t="s">
        <v>25</v>
      </c>
      <c r="I148" s="54">
        <v>126.20416332662309</v>
      </c>
      <c r="J148" s="20"/>
      <c r="K148" s="66"/>
      <c r="L148" s="15"/>
      <c r="M148" s="15"/>
      <c r="N148" s="5"/>
    </row>
    <row r="149" spans="1:14" s="4" customFormat="1" ht="11.25" x14ac:dyDescent="0.2">
      <c r="A149" s="11">
        <v>11</v>
      </c>
      <c r="B149" s="19"/>
      <c r="C149" s="5"/>
      <c r="E149" s="5"/>
      <c r="F149" s="15"/>
      <c r="G149" s="15"/>
      <c r="H149" s="5"/>
      <c r="I149" s="54"/>
      <c r="J149" s="15"/>
      <c r="K149" s="5"/>
      <c r="L149" s="33"/>
      <c r="M149" s="33"/>
      <c r="N149" s="5"/>
    </row>
    <row r="150" spans="1:14" s="4" customFormat="1" ht="11.25" x14ac:dyDescent="0.2">
      <c r="A150" s="11">
        <v>12</v>
      </c>
      <c r="B150" s="19"/>
      <c r="C150" s="5" t="s">
        <v>26</v>
      </c>
      <c r="E150" s="5"/>
      <c r="F150" s="5"/>
      <c r="G150" s="34">
        <v>0.33610000000000001</v>
      </c>
      <c r="H150" s="16" t="s">
        <v>27</v>
      </c>
      <c r="I150" s="54">
        <v>58.91280457510836</v>
      </c>
      <c r="J150" s="20"/>
      <c r="K150" s="28"/>
      <c r="L150" s="5"/>
      <c r="M150" s="5"/>
      <c r="N150" s="5"/>
    </row>
    <row r="151" spans="1:14" s="4" customFormat="1" ht="11.25" x14ac:dyDescent="0.2">
      <c r="A151" s="11">
        <v>13</v>
      </c>
      <c r="B151" s="19"/>
      <c r="C151" s="5"/>
      <c r="E151" s="5"/>
      <c r="F151" s="15"/>
      <c r="G151" s="15"/>
      <c r="H151" s="15"/>
      <c r="I151" s="15"/>
      <c r="J151" s="15"/>
      <c r="K151" s="5"/>
      <c r="L151" s="16"/>
      <c r="M151" s="5"/>
      <c r="N151" s="5"/>
    </row>
    <row r="152" spans="1:14" s="4" customFormat="1" ht="11.25" x14ac:dyDescent="0.2">
      <c r="A152" s="11">
        <v>14</v>
      </c>
      <c r="B152" s="19"/>
      <c r="C152" s="5" t="s">
        <v>28</v>
      </c>
      <c r="E152" s="5"/>
      <c r="F152" s="15"/>
      <c r="G152" s="15"/>
      <c r="H152" s="15"/>
      <c r="I152" s="57">
        <v>360.40052807759685</v>
      </c>
      <c r="J152" s="68"/>
      <c r="K152" s="66"/>
      <c r="L152" s="9"/>
      <c r="M152" s="15"/>
      <c r="N152" s="15"/>
    </row>
    <row r="153" spans="1:14" s="4" customFormat="1" ht="11.25" x14ac:dyDescent="0.2">
      <c r="A153" s="11">
        <v>15</v>
      </c>
      <c r="B153" s="19"/>
      <c r="C153" s="5"/>
      <c r="E153" s="5"/>
      <c r="F153" s="15"/>
      <c r="G153" s="15"/>
      <c r="H153" s="15"/>
      <c r="I153" s="64"/>
      <c r="J153" s="68"/>
      <c r="K153" s="5"/>
      <c r="L153" s="9"/>
      <c r="M153" s="15"/>
      <c r="N153" s="15"/>
    </row>
    <row r="154" spans="1:14" s="4" customFormat="1" ht="11.25" x14ac:dyDescent="0.2">
      <c r="A154" s="11">
        <v>16</v>
      </c>
      <c r="B154" s="19"/>
      <c r="C154" s="5" t="s">
        <v>198</v>
      </c>
      <c r="E154" s="5"/>
      <c r="F154" s="15"/>
      <c r="G154" s="15"/>
      <c r="H154" s="15"/>
      <c r="I154" s="54">
        <v>0</v>
      </c>
      <c r="J154" s="136"/>
      <c r="K154" s="28"/>
      <c r="L154" s="15"/>
      <c r="M154" s="15"/>
      <c r="N154" s="15"/>
    </row>
    <row r="155" spans="1:14" s="4" customFormat="1" ht="11.25" x14ac:dyDescent="0.2">
      <c r="A155" s="11">
        <v>17</v>
      </c>
      <c r="B155" s="19"/>
      <c r="C155" s="5"/>
      <c r="E155" s="5"/>
      <c r="F155" s="5"/>
      <c r="G155" s="5"/>
      <c r="H155" s="5"/>
      <c r="I155" s="54"/>
      <c r="J155" s="5"/>
      <c r="K155" s="5"/>
      <c r="L155" s="15"/>
      <c r="M155" s="15"/>
      <c r="N155" s="15"/>
    </row>
    <row r="156" spans="1:14" s="4" customFormat="1" ht="11.25" x14ac:dyDescent="0.2">
      <c r="A156" s="11">
        <v>18</v>
      </c>
      <c r="B156" s="19"/>
      <c r="C156" s="5" t="s">
        <v>29</v>
      </c>
      <c r="E156" s="5"/>
      <c r="F156" s="20">
        <v>1</v>
      </c>
      <c r="G156" s="54">
        <v>8.0522310000000008</v>
      </c>
      <c r="H156" s="15"/>
      <c r="I156" s="54">
        <v>8.0522310000000008</v>
      </c>
      <c r="J156" s="15"/>
      <c r="K156" s="5"/>
      <c r="L156" s="33"/>
      <c r="M156" s="33"/>
      <c r="N156" s="40"/>
    </row>
    <row r="157" spans="1:14" s="4" customFormat="1" ht="11.25" x14ac:dyDescent="0.2">
      <c r="A157" s="11">
        <v>19</v>
      </c>
      <c r="B157" s="19"/>
      <c r="C157" s="5"/>
      <c r="E157" s="5"/>
      <c r="F157" s="15"/>
      <c r="G157" s="15"/>
      <c r="H157" s="15"/>
      <c r="I157" s="42"/>
      <c r="J157" s="42"/>
      <c r="K157" s="5"/>
      <c r="L157" s="5"/>
      <c r="M157" s="15"/>
      <c r="N157" s="5"/>
    </row>
    <row r="158" spans="1:14" s="4" customFormat="1" ht="12" thickBot="1" x14ac:dyDescent="0.25">
      <c r="A158" s="11">
        <v>20</v>
      </c>
      <c r="B158" s="19"/>
      <c r="C158" s="5" t="s">
        <v>37</v>
      </c>
      <c r="E158" s="5"/>
      <c r="F158" s="15"/>
      <c r="G158" s="15"/>
      <c r="H158" s="15"/>
      <c r="I158" s="43">
        <v>368.45275907759685</v>
      </c>
      <c r="J158" s="43"/>
      <c r="K158" s="66"/>
      <c r="L158" s="9"/>
      <c r="M158" s="15"/>
      <c r="N158" s="15"/>
    </row>
    <row r="159" spans="1:14" s="4" customFormat="1" ht="12" thickTop="1" x14ac:dyDescent="0.2">
      <c r="A159" s="11">
        <v>21</v>
      </c>
      <c r="B159" s="19"/>
      <c r="E159" s="5"/>
      <c r="F159" s="5"/>
      <c r="G159" s="5"/>
      <c r="H159" s="5"/>
      <c r="I159" s="5"/>
      <c r="J159" s="5"/>
      <c r="K159" s="5"/>
      <c r="L159" s="9"/>
      <c r="M159" s="15"/>
      <c r="N159" s="15"/>
    </row>
    <row r="160" spans="1:14" s="4" customFormat="1" ht="11.25" x14ac:dyDescent="0.2">
      <c r="A160" s="11">
        <v>22</v>
      </c>
      <c r="B160" s="19"/>
      <c r="L160" s="15"/>
      <c r="M160" s="15"/>
      <c r="N160" s="15"/>
    </row>
    <row r="161" spans="1:14" s="4" customFormat="1" ht="11.25" x14ac:dyDescent="0.2">
      <c r="A161" s="11">
        <v>23</v>
      </c>
      <c r="B161" s="19"/>
      <c r="L161" s="15"/>
      <c r="M161" s="15"/>
      <c r="N161" s="15"/>
    </row>
    <row r="162" spans="1:14" s="4" customFormat="1" ht="11.25" x14ac:dyDescent="0.2">
      <c r="A162" s="11">
        <v>24</v>
      </c>
      <c r="B162" s="19"/>
      <c r="K162" s="24"/>
      <c r="L162" s="33"/>
      <c r="M162" s="33"/>
      <c r="N162" s="33"/>
    </row>
    <row r="163" spans="1:14" s="4" customFormat="1" ht="11.25" x14ac:dyDescent="0.2">
      <c r="A163" s="11">
        <v>25</v>
      </c>
      <c r="B163" s="19"/>
      <c r="L163" s="5"/>
      <c r="M163" s="29"/>
      <c r="N163" s="15"/>
    </row>
    <row r="164" spans="1:14" s="4" customFormat="1" ht="11.25" x14ac:dyDescent="0.2">
      <c r="A164" s="11">
        <v>26</v>
      </c>
      <c r="C164" s="5" t="s">
        <v>31</v>
      </c>
      <c r="L164" s="5" t="s">
        <v>194</v>
      </c>
      <c r="M164" s="5"/>
      <c r="N164" s="5"/>
    </row>
    <row r="165" spans="1:14" s="4" customFormat="1" ht="11.25" x14ac:dyDescent="0.2">
      <c r="A165" s="11">
        <v>27</v>
      </c>
      <c r="B165" s="45"/>
      <c r="C165" s="502" t="s">
        <v>32</v>
      </c>
      <c r="D165" s="504"/>
      <c r="E165" s="504"/>
      <c r="F165" s="504"/>
      <c r="G165" s="504"/>
      <c r="H165" s="504"/>
      <c r="I165" s="504"/>
      <c r="J165" s="504"/>
      <c r="K165" s="504"/>
      <c r="L165" s="5"/>
      <c r="M165" s="5"/>
      <c r="N165" s="5"/>
    </row>
    <row r="166" spans="1:14" s="4" customFormat="1" ht="11.25" x14ac:dyDescent="0.2">
      <c r="A166" s="11">
        <v>28</v>
      </c>
      <c r="B166" s="45"/>
      <c r="C166" s="504"/>
      <c r="D166" s="504"/>
      <c r="E166" s="504"/>
      <c r="F166" s="504"/>
      <c r="G166" s="504"/>
      <c r="H166" s="504"/>
      <c r="I166" s="504"/>
      <c r="J166" s="504"/>
      <c r="K166" s="504"/>
      <c r="L166" s="5"/>
      <c r="M166" s="5"/>
      <c r="N166" s="5"/>
    </row>
    <row r="167" spans="1:14" s="4" customFormat="1" ht="11.25" x14ac:dyDescent="0.2">
      <c r="A167" s="11">
        <v>29</v>
      </c>
      <c r="B167" s="45"/>
      <c r="C167" s="504"/>
      <c r="D167" s="504"/>
      <c r="E167" s="504"/>
      <c r="F167" s="504"/>
      <c r="G167" s="504"/>
      <c r="H167" s="504"/>
      <c r="I167" s="504"/>
      <c r="J167" s="504"/>
      <c r="K167" s="504"/>
      <c r="L167" s="5"/>
      <c r="M167" s="5"/>
      <c r="N167" s="5"/>
    </row>
    <row r="168" spans="1:14" s="4" customFormat="1" ht="11.25" x14ac:dyDescent="0.2">
      <c r="A168" s="11">
        <v>30</v>
      </c>
      <c r="B168" s="45"/>
      <c r="C168" s="504"/>
      <c r="D168" s="504"/>
      <c r="E168" s="504"/>
      <c r="F168" s="504"/>
      <c r="G168" s="504"/>
      <c r="H168" s="504"/>
      <c r="I168" s="504"/>
      <c r="J168" s="504"/>
      <c r="K168" s="504"/>
      <c r="L168" s="5"/>
      <c r="M168" s="5"/>
      <c r="N168" s="5"/>
    </row>
    <row r="169" spans="1:14" s="4" customFormat="1" ht="11.25" x14ac:dyDescent="0.2">
      <c r="A169" s="11">
        <v>31</v>
      </c>
      <c r="B169" s="45"/>
      <c r="C169" s="504"/>
      <c r="D169" s="504"/>
      <c r="E169" s="504"/>
      <c r="F169" s="504"/>
      <c r="G169" s="504"/>
      <c r="H169" s="504"/>
      <c r="I169" s="504"/>
      <c r="J169" s="504"/>
      <c r="K169" s="504"/>
      <c r="L169" s="5"/>
      <c r="M169" s="5"/>
      <c r="N169" s="5"/>
    </row>
    <row r="170" spans="1:14" s="4" customFormat="1" ht="11.25" x14ac:dyDescent="0.2">
      <c r="A170" s="11">
        <v>32</v>
      </c>
      <c r="B170" s="45"/>
      <c r="C170" s="504"/>
      <c r="D170" s="504"/>
      <c r="E170" s="504"/>
      <c r="F170" s="504"/>
      <c r="G170" s="504"/>
      <c r="H170" s="504"/>
      <c r="I170" s="504"/>
      <c r="J170" s="504"/>
      <c r="K170" s="504"/>
      <c r="L170" s="5"/>
      <c r="M170" s="5"/>
      <c r="N170" s="5"/>
    </row>
    <row r="171" spans="1:14" s="4" customFormat="1" ht="11.25" x14ac:dyDescent="0.2">
      <c r="A171" s="11">
        <v>33</v>
      </c>
      <c r="B171" s="45"/>
      <c r="C171" s="504"/>
      <c r="D171" s="504"/>
      <c r="E171" s="504"/>
      <c r="F171" s="504"/>
      <c r="G171" s="504"/>
      <c r="H171" s="504"/>
      <c r="I171" s="504"/>
      <c r="J171" s="504"/>
      <c r="K171" s="504"/>
      <c r="L171" s="5"/>
      <c r="M171" s="5"/>
      <c r="N171" s="5"/>
    </row>
    <row r="172" spans="1:14" s="4" customFormat="1" ht="11.25" x14ac:dyDescent="0.2">
      <c r="A172" s="137"/>
      <c r="B172" s="123"/>
      <c r="C172" s="123"/>
      <c r="D172" s="123"/>
      <c r="E172" s="123"/>
      <c r="F172" s="123"/>
      <c r="G172" s="123"/>
      <c r="H172" s="123"/>
      <c r="I172" s="123"/>
      <c r="J172" s="123"/>
      <c r="K172" s="138"/>
      <c r="L172" s="124"/>
      <c r="M172" s="124"/>
      <c r="N172" s="124"/>
    </row>
  </sheetData>
  <mergeCells count="4">
    <mergeCell ref="C34:K42"/>
    <mergeCell ref="C76:K84"/>
    <mergeCell ref="C119:K128"/>
    <mergeCell ref="C165:K171"/>
  </mergeCells>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1FD6-E95D-4C60-8739-44480EBBC403}">
  <dimension ref="A1:R57"/>
  <sheetViews>
    <sheetView zoomScaleNormal="100" workbookViewId="0">
      <pane ySplit="5" topLeftCell="A30" activePane="bottomLeft" state="frozen"/>
      <selection pane="bottomLeft"/>
    </sheetView>
  </sheetViews>
  <sheetFormatPr defaultRowHeight="15" x14ac:dyDescent="0.25"/>
  <cols>
    <col min="1" max="1" width="23.140625" style="71" customWidth="1"/>
    <col min="2" max="2" width="2.28515625" style="71" customWidth="1"/>
    <col min="3" max="3" width="36.5703125" style="71" customWidth="1"/>
    <col min="4" max="4" width="27.28515625" style="71" customWidth="1"/>
    <col min="5" max="5" width="15" style="71" customWidth="1"/>
    <col min="6" max="6" width="5.28515625" style="103" customWidth="1"/>
    <col min="7"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8" width="9.140625" style="103"/>
    <col min="19" max="19" width="9.140625" style="71"/>
    <col min="20" max="22" width="9" style="71" customWidth="1"/>
    <col min="23" max="16384" width="9.140625" style="71"/>
  </cols>
  <sheetData>
    <row r="1" spans="1:17" ht="18.75" x14ac:dyDescent="0.3">
      <c r="A1" s="102" t="s">
        <v>60</v>
      </c>
      <c r="C1" s="101" t="s">
        <v>36</v>
      </c>
      <c r="D1" s="88"/>
      <c r="E1" s="88" t="s">
        <v>528</v>
      </c>
      <c r="I1" s="435" t="s">
        <v>694</v>
      </c>
      <c r="J1" s="436">
        <v>0.89</v>
      </c>
      <c r="K1" s="437"/>
      <c r="L1" s="438" t="s">
        <v>696</v>
      </c>
    </row>
    <row r="2" spans="1:17" ht="18.75" x14ac:dyDescent="0.3">
      <c r="A2" s="89">
        <v>2025</v>
      </c>
      <c r="I2" s="435" t="s">
        <v>695</v>
      </c>
      <c r="J2" s="436">
        <v>0.11</v>
      </c>
      <c r="K2" s="437"/>
      <c r="L2" s="438" t="s">
        <v>697</v>
      </c>
    </row>
    <row r="5" spans="1:17" ht="33.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C6" s="72"/>
      <c r="D6" s="72"/>
      <c r="E6" s="73"/>
      <c r="F6" s="359"/>
      <c r="G6" s="359"/>
      <c r="I6" s="71" t="s">
        <v>92</v>
      </c>
      <c r="J6" s="98">
        <v>0</v>
      </c>
      <c r="K6" s="375">
        <v>30.865920865384616</v>
      </c>
      <c r="L6" s="71" t="s">
        <v>107</v>
      </c>
      <c r="M6" s="98">
        <v>0</v>
      </c>
      <c r="N6" s="375">
        <v>36.273480288461535</v>
      </c>
      <c r="O6" s="417" t="s">
        <v>122</v>
      </c>
      <c r="P6" s="419">
        <v>1</v>
      </c>
      <c r="Q6" s="375">
        <v>8.0522310000000008</v>
      </c>
    </row>
    <row r="7" spans="1:17" ht="31.5" customHeight="1" x14ac:dyDescent="0.25">
      <c r="A7" s="97"/>
      <c r="C7" s="74" t="s">
        <v>61</v>
      </c>
      <c r="D7" s="72"/>
      <c r="E7" s="73"/>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25">
      <c r="A8" s="372"/>
      <c r="C8" s="75" t="s">
        <v>64</v>
      </c>
      <c r="D8" s="377" t="s">
        <v>65</v>
      </c>
      <c r="E8" s="591">
        <v>7</v>
      </c>
      <c r="F8" s="361">
        <v>0</v>
      </c>
      <c r="G8" s="361">
        <v>0</v>
      </c>
      <c r="I8" s="71" t="s">
        <v>96</v>
      </c>
      <c r="J8" s="98">
        <v>0</v>
      </c>
      <c r="K8" s="375">
        <v>60.060983653846158</v>
      </c>
      <c r="L8" s="414" t="s">
        <v>110</v>
      </c>
      <c r="M8" s="419">
        <v>1.35</v>
      </c>
      <c r="N8" s="375">
        <v>36.151145999999997</v>
      </c>
      <c r="O8" s="71" t="s">
        <v>126</v>
      </c>
      <c r="P8" s="98">
        <v>0</v>
      </c>
      <c r="Q8" s="375">
        <v>8.0522310000000008</v>
      </c>
    </row>
    <row r="9" spans="1:17" ht="31.5" customHeight="1" x14ac:dyDescent="0.25">
      <c r="A9" s="371"/>
      <c r="C9" s="75" t="s">
        <v>66</v>
      </c>
      <c r="D9" s="377" t="s">
        <v>65</v>
      </c>
      <c r="E9" s="591">
        <v>9</v>
      </c>
      <c r="F9" s="361">
        <v>0</v>
      </c>
      <c r="G9" s="361">
        <v>0</v>
      </c>
      <c r="I9" s="71" t="s">
        <v>97</v>
      </c>
      <c r="J9" s="98">
        <v>0</v>
      </c>
      <c r="K9" s="375">
        <v>30.865920865384616</v>
      </c>
      <c r="L9" s="396" t="s">
        <v>112</v>
      </c>
      <c r="M9" s="397">
        <v>1.5</v>
      </c>
      <c r="N9" s="375">
        <v>56.742906000000005</v>
      </c>
      <c r="O9" s="71" t="s">
        <v>128</v>
      </c>
      <c r="P9" s="98">
        <v>0</v>
      </c>
      <c r="Q9" s="375">
        <v>18.682449000000002</v>
      </c>
    </row>
    <row r="10" spans="1:17" ht="31.5" customHeight="1" x14ac:dyDescent="0.25">
      <c r="A10" s="97"/>
      <c r="C10" s="76"/>
      <c r="D10" s="303"/>
      <c r="E10" s="588"/>
      <c r="F10" s="361"/>
      <c r="G10" s="361"/>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C11" s="407" t="s">
        <v>524</v>
      </c>
      <c r="E11" s="564"/>
      <c r="F11" s="361"/>
      <c r="G11" s="361"/>
      <c r="I11" s="414" t="s">
        <v>99</v>
      </c>
      <c r="J11" s="419">
        <v>0.30000000000000004</v>
      </c>
      <c r="K11" s="375">
        <v>43.198348557692306</v>
      </c>
      <c r="L11" s="71" t="s">
        <v>116</v>
      </c>
      <c r="M11" s="98">
        <v>0</v>
      </c>
      <c r="N11" s="375">
        <v>31.192314000000007</v>
      </c>
      <c r="O11" s="396" t="s">
        <v>132</v>
      </c>
      <c r="P11" s="397">
        <v>1.25</v>
      </c>
      <c r="Q11" s="375">
        <v>18.682449000000002</v>
      </c>
    </row>
    <row r="12" spans="1:17" ht="31.5" customHeight="1" x14ac:dyDescent="0.25">
      <c r="C12" s="350" t="s">
        <v>531</v>
      </c>
      <c r="D12" s="379" t="s">
        <v>525</v>
      </c>
      <c r="E12" s="586">
        <v>0.94</v>
      </c>
      <c r="F12" s="361"/>
      <c r="G12" s="361"/>
      <c r="I12" s="396" t="s">
        <v>65</v>
      </c>
      <c r="J12" s="397">
        <v>14.827400000000001</v>
      </c>
      <c r="K12" s="375">
        <v>29.217185999999998</v>
      </c>
    </row>
    <row r="13" spans="1:17" ht="31.5" customHeight="1" x14ac:dyDescent="0.25">
      <c r="A13" s="371"/>
      <c r="B13" s="72"/>
      <c r="C13" s="350" t="s">
        <v>532</v>
      </c>
      <c r="D13" s="398" t="s">
        <v>526</v>
      </c>
      <c r="E13" s="586">
        <v>0.06</v>
      </c>
      <c r="F13" s="361"/>
      <c r="G13" s="361"/>
      <c r="I13" s="71" t="s">
        <v>100</v>
      </c>
      <c r="J13" s="98">
        <v>0</v>
      </c>
      <c r="K13" s="375">
        <v>43.825779000000004</v>
      </c>
      <c r="L13" s="344"/>
      <c r="M13" s="344"/>
    </row>
    <row r="14" spans="1:17" ht="31.5" customHeight="1" x14ac:dyDescent="0.25">
      <c r="A14" s="371"/>
      <c r="B14" s="72"/>
      <c r="C14" s="395"/>
      <c r="E14" s="587"/>
      <c r="F14" s="361"/>
      <c r="G14" s="361"/>
      <c r="I14" s="71" t="s">
        <v>102</v>
      </c>
      <c r="J14" s="98">
        <v>0</v>
      </c>
      <c r="K14" s="375">
        <v>36.273480288461535</v>
      </c>
      <c r="L14" s="96" t="s">
        <v>465</v>
      </c>
      <c r="M14" s="96" t="s">
        <v>137</v>
      </c>
    </row>
    <row r="15" spans="1:17" ht="31.5" customHeight="1" x14ac:dyDescent="0.25">
      <c r="A15" s="378"/>
      <c r="B15" s="72"/>
      <c r="C15" s="350" t="s">
        <v>523</v>
      </c>
      <c r="D15" s="398" t="s">
        <v>65</v>
      </c>
      <c r="E15" s="584">
        <v>11</v>
      </c>
      <c r="F15" s="361">
        <v>0</v>
      </c>
      <c r="G15" s="361">
        <v>0</v>
      </c>
      <c r="I15" s="414" t="s">
        <v>74</v>
      </c>
      <c r="J15" s="419">
        <v>0.5</v>
      </c>
      <c r="K15" s="375">
        <v>43.198348557692306</v>
      </c>
      <c r="L15" s="414" t="s">
        <v>99</v>
      </c>
      <c r="M15" s="419">
        <v>0.05</v>
      </c>
      <c r="N15" s="375">
        <v>43.198348557692306</v>
      </c>
    </row>
    <row r="16" spans="1:17" ht="31.5" customHeight="1" x14ac:dyDescent="0.25">
      <c r="A16" s="97"/>
      <c r="C16" s="76"/>
      <c r="D16" s="303"/>
      <c r="E16" s="588"/>
      <c r="F16" s="361"/>
      <c r="G16" s="361"/>
      <c r="I16" s="71" t="s">
        <v>103</v>
      </c>
      <c r="J16" s="98">
        <v>0</v>
      </c>
      <c r="K16" s="375">
        <v>60.060983653846158</v>
      </c>
      <c r="L16" s="414" t="s">
        <v>110</v>
      </c>
      <c r="M16" s="419">
        <v>0.05</v>
      </c>
      <c r="N16" s="375">
        <v>36.151145999999997</v>
      </c>
    </row>
    <row r="17" spans="1:16" ht="31.5" customHeight="1" x14ac:dyDescent="0.25">
      <c r="A17" s="97"/>
      <c r="C17" s="407" t="s">
        <v>590</v>
      </c>
      <c r="E17" s="564"/>
      <c r="F17" s="361"/>
      <c r="G17" s="361"/>
      <c r="I17" s="71" t="s">
        <v>104</v>
      </c>
      <c r="J17" s="98">
        <v>0</v>
      </c>
      <c r="K17" s="375">
        <v>30.498918000000003</v>
      </c>
      <c r="L17" s="414" t="s">
        <v>456</v>
      </c>
      <c r="M17" s="419">
        <v>0.25</v>
      </c>
      <c r="N17" s="375">
        <v>45.900714000000008</v>
      </c>
    </row>
    <row r="18" spans="1:16" ht="31.5" customHeight="1" x14ac:dyDescent="0.25">
      <c r="A18" s="97"/>
      <c r="C18" s="350" t="s">
        <v>592</v>
      </c>
      <c r="D18" s="377" t="s">
        <v>525</v>
      </c>
      <c r="E18" s="586">
        <v>0.9</v>
      </c>
      <c r="F18" s="361"/>
      <c r="G18" s="361"/>
      <c r="I18" s="71" t="s">
        <v>106</v>
      </c>
      <c r="J18" s="98">
        <v>0</v>
      </c>
      <c r="K18" s="375">
        <v>43.198348557692306</v>
      </c>
    </row>
    <row r="19" spans="1:16" ht="31.5" customHeight="1" x14ac:dyDescent="0.25">
      <c r="A19" s="97"/>
      <c r="C19" s="350" t="s">
        <v>693</v>
      </c>
      <c r="D19" s="398" t="s">
        <v>526</v>
      </c>
      <c r="E19" s="596">
        <v>0.1</v>
      </c>
      <c r="F19" s="361"/>
      <c r="G19" s="361"/>
      <c r="I19" s="396" t="s">
        <v>578</v>
      </c>
      <c r="J19" s="397">
        <v>1.012</v>
      </c>
      <c r="K19" s="375">
        <v>30.498918000000003</v>
      </c>
    </row>
    <row r="20" spans="1:16" x14ac:dyDescent="0.25">
      <c r="A20" s="97"/>
      <c r="C20" s="411"/>
      <c r="D20" s="303"/>
      <c r="E20" s="588"/>
      <c r="F20" s="361"/>
      <c r="G20" s="361"/>
      <c r="J20" s="98"/>
    </row>
    <row r="21" spans="1:16" x14ac:dyDescent="0.25">
      <c r="A21" s="97"/>
      <c r="C21" s="411"/>
      <c r="D21" s="303"/>
      <c r="E21" s="588"/>
      <c r="F21" s="361"/>
      <c r="G21" s="361"/>
      <c r="I21" s="87" t="s">
        <v>138</v>
      </c>
      <c r="J21" s="99">
        <v>16.639400000000002</v>
      </c>
      <c r="L21" s="87" t="s">
        <v>141</v>
      </c>
      <c r="M21" s="381">
        <v>3.1999999999999997</v>
      </c>
      <c r="O21" s="87" t="s">
        <v>143</v>
      </c>
      <c r="P21" s="381">
        <v>2.25</v>
      </c>
    </row>
    <row r="22" spans="1:16" ht="31.5" customHeight="1" x14ac:dyDescent="0.25">
      <c r="A22" s="97"/>
      <c r="C22" s="407" t="s">
        <v>517</v>
      </c>
      <c r="D22" s="370"/>
      <c r="E22" s="594"/>
      <c r="F22" s="361"/>
      <c r="G22" s="361"/>
      <c r="I22" s="87"/>
      <c r="J22" s="89"/>
      <c r="L22" s="87"/>
      <c r="M22" s="99"/>
      <c r="O22" s="87"/>
    </row>
    <row r="23" spans="1:16" ht="30" x14ac:dyDescent="0.25">
      <c r="A23" s="97"/>
      <c r="C23" s="350" t="s">
        <v>518</v>
      </c>
      <c r="D23" s="393" t="s">
        <v>578</v>
      </c>
      <c r="E23" s="584">
        <v>2</v>
      </c>
      <c r="F23" s="361">
        <v>0</v>
      </c>
      <c r="G23" s="361">
        <v>0</v>
      </c>
      <c r="I23" s="105" t="s">
        <v>144</v>
      </c>
      <c r="J23" s="104">
        <v>29.967335814906413</v>
      </c>
      <c r="K23" s="376"/>
      <c r="L23" s="105" t="s">
        <v>145</v>
      </c>
      <c r="M23" s="104">
        <v>46.67533103996395</v>
      </c>
      <c r="N23" s="376"/>
      <c r="O23" s="105" t="s">
        <v>146</v>
      </c>
      <c r="P23" s="104">
        <v>13.957907666666667</v>
      </c>
    </row>
    <row r="24" spans="1:16" ht="25.5" x14ac:dyDescent="0.25">
      <c r="A24" s="97"/>
      <c r="C24" s="350" t="s">
        <v>519</v>
      </c>
      <c r="D24" s="393" t="s">
        <v>578</v>
      </c>
      <c r="E24" s="584">
        <v>6</v>
      </c>
      <c r="F24" s="361">
        <v>0</v>
      </c>
      <c r="G24" s="361">
        <v>0</v>
      </c>
    </row>
    <row r="25" spans="1:16" ht="38.25" x14ac:dyDescent="0.25">
      <c r="A25" s="401"/>
      <c r="C25" s="350" t="s">
        <v>583</v>
      </c>
      <c r="D25" s="400" t="s">
        <v>578</v>
      </c>
      <c r="E25" s="584">
        <v>3</v>
      </c>
      <c r="F25" s="361">
        <v>0</v>
      </c>
      <c r="G25" s="361">
        <v>0</v>
      </c>
    </row>
    <row r="26" spans="1:16" ht="25.5" x14ac:dyDescent="0.25">
      <c r="A26" s="401"/>
      <c r="C26" s="350" t="s">
        <v>584</v>
      </c>
      <c r="D26" s="400" t="s">
        <v>578</v>
      </c>
      <c r="E26" s="584">
        <v>5</v>
      </c>
      <c r="F26" s="361">
        <v>0</v>
      </c>
      <c r="G26" s="361">
        <v>0</v>
      </c>
      <c r="J26" s="98"/>
    </row>
    <row r="27" spans="1:16" ht="25.5" x14ac:dyDescent="0.25">
      <c r="A27" s="401"/>
      <c r="C27" s="350" t="s">
        <v>585</v>
      </c>
      <c r="D27" s="400" t="s">
        <v>578</v>
      </c>
      <c r="E27" s="584">
        <v>4</v>
      </c>
      <c r="F27" s="361">
        <v>0</v>
      </c>
      <c r="G27" s="361">
        <v>0</v>
      </c>
      <c r="I27" s="150"/>
      <c r="J27" s="98"/>
    </row>
    <row r="28" spans="1:16" ht="27.75" customHeight="1" x14ac:dyDescent="0.25">
      <c r="A28" s="97"/>
      <c r="C28" s="304"/>
      <c r="D28" s="76"/>
      <c r="E28" s="594"/>
      <c r="F28" s="361"/>
      <c r="G28" s="361"/>
      <c r="I28" s="150"/>
    </row>
    <row r="29" spans="1:16" x14ac:dyDescent="0.25">
      <c r="A29" s="97"/>
      <c r="C29" s="74" t="s">
        <v>67</v>
      </c>
      <c r="D29" s="78" t="s">
        <v>68</v>
      </c>
      <c r="E29" s="594"/>
      <c r="F29" s="361"/>
      <c r="G29" s="361"/>
      <c r="I29" s="150"/>
    </row>
    <row r="30" spans="1:16" ht="25.5" x14ac:dyDescent="0.25">
      <c r="A30" s="97"/>
      <c r="C30" s="75" t="s">
        <v>69</v>
      </c>
      <c r="D30" s="75" t="s">
        <v>70</v>
      </c>
      <c r="E30" s="599">
        <v>0.95</v>
      </c>
      <c r="F30" s="361"/>
      <c r="G30" s="361"/>
    </row>
    <row r="31" spans="1:16" ht="25.5" x14ac:dyDescent="0.25">
      <c r="A31" s="97"/>
      <c r="C31" s="305"/>
      <c r="D31" s="418" t="s">
        <v>71</v>
      </c>
      <c r="E31" s="599">
        <v>0.05</v>
      </c>
      <c r="F31" s="361"/>
      <c r="G31" s="361"/>
    </row>
    <row r="32" spans="1:16" x14ac:dyDescent="0.25">
      <c r="A32" s="97"/>
      <c r="C32" s="306"/>
      <c r="D32" s="76"/>
      <c r="E32" s="600"/>
      <c r="F32" s="361"/>
      <c r="G32" s="361"/>
      <c r="I32" s="150"/>
    </row>
    <row r="33" spans="1:9" ht="25.5" x14ac:dyDescent="0.25">
      <c r="A33" s="97"/>
      <c r="C33" s="79" t="s">
        <v>72</v>
      </c>
      <c r="D33" s="76"/>
      <c r="E33" s="600"/>
      <c r="F33" s="361"/>
      <c r="G33" s="361"/>
    </row>
    <row r="34" spans="1:9" ht="30" x14ac:dyDescent="0.25">
      <c r="A34" s="357" t="s">
        <v>513</v>
      </c>
      <c r="C34" s="75" t="s">
        <v>73</v>
      </c>
      <c r="D34" s="416" t="s">
        <v>74</v>
      </c>
      <c r="E34" s="591">
        <v>10</v>
      </c>
      <c r="F34" s="361">
        <v>0</v>
      </c>
      <c r="G34" s="361">
        <v>0</v>
      </c>
    </row>
    <row r="35" spans="1:9" ht="25.5" x14ac:dyDescent="0.25">
      <c r="C35" s="75" t="s">
        <v>75</v>
      </c>
      <c r="D35" s="413" t="s">
        <v>99</v>
      </c>
      <c r="E35" s="591">
        <v>5</v>
      </c>
      <c r="F35" s="361">
        <v>0</v>
      </c>
      <c r="G35" s="361">
        <v>0</v>
      </c>
    </row>
    <row r="36" spans="1:9" ht="24" customHeight="1" x14ac:dyDescent="0.25">
      <c r="C36" s="76" t="s">
        <v>76</v>
      </c>
      <c r="D36" s="413" t="s">
        <v>99</v>
      </c>
      <c r="E36" s="591">
        <v>1</v>
      </c>
      <c r="F36" s="361">
        <v>0</v>
      </c>
      <c r="G36" s="361">
        <v>0</v>
      </c>
      <c r="I36" s="150"/>
    </row>
    <row r="37" spans="1:9" ht="25.5" x14ac:dyDescent="0.25">
      <c r="C37" s="81" t="s">
        <v>77</v>
      </c>
      <c r="D37" s="413" t="s">
        <v>110</v>
      </c>
      <c r="E37" s="591">
        <v>20</v>
      </c>
      <c r="F37" s="361" t="s">
        <v>533</v>
      </c>
      <c r="G37" s="361">
        <v>1</v>
      </c>
      <c r="I37" s="150"/>
    </row>
    <row r="38" spans="1:9" ht="25.5" x14ac:dyDescent="0.25">
      <c r="C38" s="81" t="s">
        <v>78</v>
      </c>
      <c r="D38" s="413" t="s">
        <v>110</v>
      </c>
      <c r="E38" s="591">
        <v>5</v>
      </c>
      <c r="F38" s="361" t="s">
        <v>533</v>
      </c>
      <c r="G38" s="361">
        <v>0</v>
      </c>
      <c r="I38" s="150"/>
    </row>
    <row r="39" spans="1:9" ht="25.5" x14ac:dyDescent="0.25">
      <c r="C39" s="75" t="s">
        <v>80</v>
      </c>
      <c r="D39" s="413" t="s">
        <v>110</v>
      </c>
      <c r="E39" s="591">
        <v>2</v>
      </c>
      <c r="F39" s="361" t="s">
        <v>533</v>
      </c>
      <c r="G39" s="361">
        <v>0</v>
      </c>
    </row>
    <row r="40" spans="1:9" x14ac:dyDescent="0.25">
      <c r="E40" s="564"/>
    </row>
    <row r="41" spans="1:9" x14ac:dyDescent="0.25">
      <c r="E41" s="564"/>
    </row>
    <row r="42" spans="1:9" x14ac:dyDescent="0.25">
      <c r="C42" s="407" t="s">
        <v>595</v>
      </c>
      <c r="E42" s="564"/>
    </row>
    <row r="43" spans="1:9" x14ac:dyDescent="0.25">
      <c r="C43" s="350" t="s">
        <v>593</v>
      </c>
      <c r="D43" s="377" t="s">
        <v>525</v>
      </c>
      <c r="E43" s="599">
        <v>0.95</v>
      </c>
    </row>
    <row r="44" spans="1:9" x14ac:dyDescent="0.25">
      <c r="C44" s="350" t="s">
        <v>594</v>
      </c>
      <c r="D44" s="398" t="s">
        <v>526</v>
      </c>
      <c r="E44" s="599">
        <v>0.05</v>
      </c>
    </row>
    <row r="45" spans="1:9" x14ac:dyDescent="0.25">
      <c r="C45" s="395"/>
      <c r="E45" s="564"/>
    </row>
    <row r="46" spans="1:9" x14ac:dyDescent="0.25">
      <c r="C46" s="415" t="s">
        <v>596</v>
      </c>
      <c r="E46" s="564"/>
    </row>
    <row r="47" spans="1:9" x14ac:dyDescent="0.25">
      <c r="C47" s="350" t="s">
        <v>597</v>
      </c>
      <c r="D47" s="402" t="s">
        <v>112</v>
      </c>
      <c r="E47" s="589">
        <v>25</v>
      </c>
      <c r="F47" s="361" t="s">
        <v>538</v>
      </c>
      <c r="G47" s="103">
        <v>1</v>
      </c>
    </row>
    <row r="48" spans="1:9" x14ac:dyDescent="0.25">
      <c r="C48" s="350" t="s">
        <v>598</v>
      </c>
      <c r="D48" s="402" t="s">
        <v>112</v>
      </c>
      <c r="E48" s="589">
        <v>5</v>
      </c>
      <c r="F48" s="361" t="s">
        <v>538</v>
      </c>
      <c r="G48" s="103">
        <v>0</v>
      </c>
    </row>
    <row r="49" spans="1:9" x14ac:dyDescent="0.25">
      <c r="C49" s="78"/>
      <c r="D49" s="76"/>
      <c r="E49" s="403"/>
      <c r="F49" s="361"/>
    </row>
    <row r="51" spans="1:9" x14ac:dyDescent="0.25">
      <c r="A51" s="97" t="s">
        <v>453</v>
      </c>
      <c r="C51" s="79" t="s">
        <v>454</v>
      </c>
      <c r="D51" s="76"/>
      <c r="E51" s="80"/>
      <c r="F51" s="361"/>
      <c r="G51" s="361"/>
    </row>
    <row r="52" spans="1:9" ht="25.5" customHeight="1" x14ac:dyDescent="0.25">
      <c r="A52" s="97"/>
      <c r="C52" s="75" t="s">
        <v>462</v>
      </c>
      <c r="D52" s="413" t="s">
        <v>99</v>
      </c>
      <c r="E52" s="69">
        <v>1</v>
      </c>
      <c r="F52" s="361">
        <v>0</v>
      </c>
      <c r="G52" s="361">
        <v>0</v>
      </c>
      <c r="I52" s="150"/>
    </row>
    <row r="53" spans="1:9" ht="25.5" x14ac:dyDescent="0.25">
      <c r="C53" s="75" t="s">
        <v>460</v>
      </c>
      <c r="D53" s="413" t="s">
        <v>110</v>
      </c>
      <c r="E53" s="69">
        <v>1</v>
      </c>
      <c r="F53" s="361" t="s">
        <v>533</v>
      </c>
      <c r="G53" s="361">
        <v>0</v>
      </c>
      <c r="I53" s="150"/>
    </row>
    <row r="54" spans="1:9" ht="25.5" x14ac:dyDescent="0.25">
      <c r="C54" s="75" t="s">
        <v>461</v>
      </c>
      <c r="D54" s="413" t="s">
        <v>456</v>
      </c>
      <c r="E54" s="69">
        <v>5</v>
      </c>
      <c r="F54" s="361" t="s">
        <v>533</v>
      </c>
      <c r="G54" s="361">
        <v>0</v>
      </c>
      <c r="I54" s="150"/>
    </row>
    <row r="57" spans="1:9" ht="33.75" x14ac:dyDescent="0.5">
      <c r="C57" s="367"/>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99F86A5-A013-4686-85A9-553FAD7C7B36}">
          <x14:formula1>
            <xm:f>'Salary Grade'!$AN$3:$AN$31</xm:f>
          </x14:formula1>
          <xm:sqref>D52:D54 D47:D49 D20:D27 D15:D16 D8:D10 D34:D39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09F4F-24D8-4829-BB64-63ED21043938}">
  <dimension ref="A1:Q45"/>
  <sheetViews>
    <sheetView zoomScale="90" zoomScaleNormal="90" workbookViewId="0">
      <pane ySplit="5" topLeftCell="A29" activePane="bottomLeft" state="frozen"/>
      <selection pane="bottomLeft"/>
    </sheetView>
  </sheetViews>
  <sheetFormatPr defaultRowHeight="15" x14ac:dyDescent="0.25"/>
  <cols>
    <col min="1" max="1" width="23.140625" style="71" customWidth="1"/>
    <col min="2" max="2" width="2.28515625" style="71" customWidth="1"/>
    <col min="3" max="3" width="37.7109375" style="71" customWidth="1"/>
    <col min="4" max="4" width="28.85546875" style="71" customWidth="1"/>
    <col min="5" max="5" width="14"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148</v>
      </c>
      <c r="C1" s="101" t="s">
        <v>40</v>
      </c>
      <c r="D1" s="88"/>
      <c r="E1" s="88" t="s">
        <v>529</v>
      </c>
      <c r="I1" s="435" t="s">
        <v>694</v>
      </c>
      <c r="J1" s="436">
        <v>0.89</v>
      </c>
      <c r="K1" s="437"/>
      <c r="L1" s="438" t="s">
        <v>696</v>
      </c>
    </row>
    <row r="2" spans="1:17" ht="18.75" x14ac:dyDescent="0.3">
      <c r="A2" s="89">
        <v>2025</v>
      </c>
      <c r="I2" s="435" t="s">
        <v>695</v>
      </c>
      <c r="J2" s="436">
        <v>0.11</v>
      </c>
      <c r="K2" s="437"/>
      <c r="L2" s="438" t="s">
        <v>697</v>
      </c>
    </row>
    <row r="5" spans="1:17" ht="39.75" customHeight="1" x14ac:dyDescent="0.25">
      <c r="A5" s="83" t="s">
        <v>81</v>
      </c>
      <c r="B5" s="72"/>
      <c r="C5" s="83" t="s">
        <v>84</v>
      </c>
      <c r="D5" s="83" t="s">
        <v>62</v>
      </c>
      <c r="E5" s="84" t="s">
        <v>63</v>
      </c>
      <c r="F5" s="358" t="s">
        <v>514</v>
      </c>
      <c r="G5" s="359" t="s">
        <v>396</v>
      </c>
      <c r="I5" s="95" t="s">
        <v>139</v>
      </c>
      <c r="J5" s="96" t="s">
        <v>137</v>
      </c>
      <c r="L5" s="96" t="s">
        <v>466</v>
      </c>
      <c r="M5" s="96" t="s">
        <v>137</v>
      </c>
      <c r="O5" s="95" t="s">
        <v>142</v>
      </c>
      <c r="P5" s="96" t="s">
        <v>147</v>
      </c>
    </row>
    <row r="6" spans="1:17" ht="31.5" customHeight="1" x14ac:dyDescent="0.25">
      <c r="A6" s="72"/>
      <c r="B6" s="72"/>
      <c r="C6" s="72"/>
      <c r="D6" s="72"/>
      <c r="E6" s="73"/>
      <c r="F6" s="359"/>
      <c r="G6" s="359"/>
      <c r="I6" s="71" t="s">
        <v>92</v>
      </c>
      <c r="J6" s="98">
        <v>0</v>
      </c>
      <c r="K6" s="375">
        <v>30.865920865384616</v>
      </c>
      <c r="L6" s="71" t="s">
        <v>107</v>
      </c>
      <c r="M6" s="98">
        <v>0</v>
      </c>
      <c r="N6" s="375">
        <v>36.273480288461535</v>
      </c>
      <c r="O6" s="414" t="s">
        <v>122</v>
      </c>
      <c r="P6" s="419">
        <v>2</v>
      </c>
      <c r="Q6" s="375">
        <v>8.0522310000000008</v>
      </c>
    </row>
    <row r="7" spans="1:17" ht="31.5" customHeight="1" x14ac:dyDescent="0.25">
      <c r="A7" s="97"/>
      <c r="C7" s="74" t="s">
        <v>67</v>
      </c>
      <c r="D7" s="78" t="s">
        <v>68</v>
      </c>
      <c r="E7" s="77" t="s">
        <v>68</v>
      </c>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25">
      <c r="A8" s="97"/>
      <c r="C8" s="75" t="s">
        <v>149</v>
      </c>
      <c r="D8" s="75" t="s">
        <v>70</v>
      </c>
      <c r="E8" s="599">
        <v>0.95</v>
      </c>
      <c r="F8" s="360"/>
      <c r="G8" s="360">
        <v>0</v>
      </c>
      <c r="I8" s="71" t="s">
        <v>96</v>
      </c>
      <c r="J8" s="98">
        <v>0</v>
      </c>
      <c r="K8" s="375">
        <v>60.060983653846158</v>
      </c>
      <c r="L8" s="414" t="s">
        <v>110</v>
      </c>
      <c r="M8" s="419">
        <v>2.85</v>
      </c>
      <c r="N8" s="375">
        <v>36.151145999999997</v>
      </c>
      <c r="O8" s="71" t="s">
        <v>126</v>
      </c>
      <c r="P8" s="98">
        <v>0</v>
      </c>
      <c r="Q8" s="375">
        <v>8.0522310000000008</v>
      </c>
    </row>
    <row r="9" spans="1:17" ht="31.5" customHeight="1" x14ac:dyDescent="0.25">
      <c r="A9" s="97"/>
      <c r="C9" s="305"/>
      <c r="D9" s="418" t="s">
        <v>71</v>
      </c>
      <c r="E9" s="599">
        <v>0.05</v>
      </c>
      <c r="F9" s="360"/>
      <c r="G9" s="360">
        <v>0</v>
      </c>
      <c r="I9" s="71" t="s">
        <v>97</v>
      </c>
      <c r="J9" s="98">
        <v>0</v>
      </c>
      <c r="K9" s="375">
        <v>30.865920865384616</v>
      </c>
      <c r="L9" s="71" t="s">
        <v>112</v>
      </c>
      <c r="M9" s="98">
        <v>0</v>
      </c>
      <c r="N9" s="375">
        <v>56.742906000000005</v>
      </c>
      <c r="O9" s="71" t="s">
        <v>128</v>
      </c>
      <c r="P9" s="98">
        <v>0</v>
      </c>
      <c r="Q9" s="375">
        <v>18.682449000000002</v>
      </c>
    </row>
    <row r="10" spans="1:17" ht="31.5" customHeight="1" x14ac:dyDescent="0.25">
      <c r="A10" s="97"/>
      <c r="C10" s="78"/>
      <c r="D10" s="106"/>
      <c r="E10" s="601"/>
      <c r="F10" s="360"/>
      <c r="G10" s="360"/>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97"/>
      <c r="C11" s="79" t="s">
        <v>72</v>
      </c>
      <c r="D11" s="76"/>
      <c r="E11" s="600"/>
      <c r="F11" s="360"/>
      <c r="G11" s="360"/>
      <c r="I11" s="414" t="s">
        <v>99</v>
      </c>
      <c r="J11" s="419">
        <v>0.60000000000000009</v>
      </c>
      <c r="K11" s="375">
        <v>43.198348557692306</v>
      </c>
      <c r="L11" s="71" t="s">
        <v>116</v>
      </c>
      <c r="M11" s="98">
        <v>0</v>
      </c>
      <c r="N11" s="375">
        <v>31.192314000000007</v>
      </c>
      <c r="O11" s="71" t="s">
        <v>132</v>
      </c>
      <c r="P11" s="98">
        <v>0</v>
      </c>
      <c r="Q11" s="375">
        <v>18.682449000000002</v>
      </c>
    </row>
    <row r="12" spans="1:17" ht="31.5" customHeight="1" x14ac:dyDescent="0.25">
      <c r="A12" s="357" t="s">
        <v>513</v>
      </c>
      <c r="C12" s="75" t="s">
        <v>73</v>
      </c>
      <c r="D12" s="413" t="s">
        <v>74</v>
      </c>
      <c r="E12" s="591">
        <v>10</v>
      </c>
      <c r="F12" s="360">
        <v>0</v>
      </c>
      <c r="G12" s="360">
        <v>0</v>
      </c>
      <c r="I12" s="71" t="s">
        <v>65</v>
      </c>
      <c r="J12" s="98">
        <v>12.46</v>
      </c>
      <c r="K12" s="375">
        <v>29.217185999999998</v>
      </c>
      <c r="N12" s="375"/>
    </row>
    <row r="13" spans="1:17" ht="31.5" customHeight="1" x14ac:dyDescent="0.25">
      <c r="C13" s="75" t="s">
        <v>75</v>
      </c>
      <c r="D13" s="413" t="s">
        <v>99</v>
      </c>
      <c r="E13" s="591">
        <v>5</v>
      </c>
      <c r="F13" s="360">
        <v>0</v>
      </c>
      <c r="G13" s="360">
        <v>0</v>
      </c>
      <c r="I13" s="71" t="s">
        <v>100</v>
      </c>
      <c r="J13" s="98">
        <v>0</v>
      </c>
      <c r="K13" s="375">
        <v>43.825779000000004</v>
      </c>
      <c r="L13" s="344"/>
      <c r="M13" s="344"/>
      <c r="N13" s="375"/>
    </row>
    <row r="14" spans="1:17" ht="31.5" customHeight="1" x14ac:dyDescent="0.25">
      <c r="C14" s="76" t="s">
        <v>76</v>
      </c>
      <c r="D14" s="413" t="s">
        <v>99</v>
      </c>
      <c r="E14" s="591">
        <v>1</v>
      </c>
      <c r="F14" s="360">
        <v>0</v>
      </c>
      <c r="G14" s="360">
        <v>0</v>
      </c>
      <c r="I14" s="71" t="s">
        <v>102</v>
      </c>
      <c r="J14" s="98">
        <v>0</v>
      </c>
      <c r="K14" s="375">
        <v>36.273480288461535</v>
      </c>
      <c r="L14" s="96" t="s">
        <v>465</v>
      </c>
      <c r="M14" s="96" t="s">
        <v>137</v>
      </c>
      <c r="N14" s="375"/>
    </row>
    <row r="15" spans="1:17" ht="31.5" customHeight="1" x14ac:dyDescent="0.25">
      <c r="C15" s="81" t="s">
        <v>77</v>
      </c>
      <c r="D15" s="413" t="s">
        <v>110</v>
      </c>
      <c r="E15" s="591">
        <v>20</v>
      </c>
      <c r="F15" s="360" t="s">
        <v>533</v>
      </c>
      <c r="G15" s="360">
        <v>1</v>
      </c>
      <c r="I15" s="414" t="s">
        <v>74</v>
      </c>
      <c r="J15" s="419">
        <v>1</v>
      </c>
      <c r="K15" s="375">
        <v>43.198348557692306</v>
      </c>
      <c r="L15" s="414" t="s">
        <v>99</v>
      </c>
      <c r="M15" s="419">
        <v>0.05</v>
      </c>
      <c r="N15" s="375">
        <v>43.198348557692306</v>
      </c>
    </row>
    <row r="16" spans="1:17" ht="31.5" customHeight="1" x14ac:dyDescent="0.25">
      <c r="C16" s="81" t="s">
        <v>78</v>
      </c>
      <c r="D16" s="413" t="s">
        <v>110</v>
      </c>
      <c r="E16" s="591">
        <v>5</v>
      </c>
      <c r="F16" s="360" t="s">
        <v>533</v>
      </c>
      <c r="G16" s="360">
        <v>0</v>
      </c>
      <c r="I16" s="71" t="s">
        <v>103</v>
      </c>
      <c r="J16" s="98">
        <v>0</v>
      </c>
      <c r="K16" s="375">
        <v>60.060983653846158</v>
      </c>
      <c r="L16" s="414" t="s">
        <v>110</v>
      </c>
      <c r="M16" s="419">
        <v>0.05</v>
      </c>
      <c r="N16" s="375">
        <v>36.151145999999997</v>
      </c>
    </row>
    <row r="17" spans="1:16" ht="31.5" customHeight="1" x14ac:dyDescent="0.25">
      <c r="C17" s="82" t="s">
        <v>79</v>
      </c>
      <c r="D17" s="413" t="s">
        <v>110</v>
      </c>
      <c r="E17" s="591">
        <v>3</v>
      </c>
      <c r="F17" s="360" t="s">
        <v>533</v>
      </c>
      <c r="G17" s="360">
        <v>0</v>
      </c>
      <c r="I17" s="71" t="s">
        <v>104</v>
      </c>
      <c r="J17" s="98">
        <v>0</v>
      </c>
      <c r="K17" s="375">
        <v>30.498918000000003</v>
      </c>
      <c r="L17" s="414" t="s">
        <v>456</v>
      </c>
      <c r="M17" s="419">
        <v>0.25</v>
      </c>
      <c r="N17" s="375">
        <v>45.900714000000008</v>
      </c>
    </row>
    <row r="18" spans="1:16" ht="31.5" customHeight="1" x14ac:dyDescent="0.25">
      <c r="C18" s="75" t="s">
        <v>80</v>
      </c>
      <c r="D18" s="413" t="s">
        <v>110</v>
      </c>
      <c r="E18" s="591">
        <v>2</v>
      </c>
      <c r="F18" s="360" t="s">
        <v>533</v>
      </c>
      <c r="G18" s="360">
        <v>0</v>
      </c>
      <c r="I18" s="71" t="s">
        <v>106</v>
      </c>
      <c r="J18" s="98">
        <v>0</v>
      </c>
      <c r="K18" s="375">
        <v>43.198348557692306</v>
      </c>
      <c r="N18" s="375"/>
    </row>
    <row r="19" spans="1:16" ht="31.5" customHeight="1" x14ac:dyDescent="0.25">
      <c r="C19" s="148"/>
      <c r="D19" s="72"/>
      <c r="E19" s="602"/>
      <c r="F19" s="360"/>
      <c r="G19" s="360"/>
      <c r="I19" s="71" t="s">
        <v>578</v>
      </c>
      <c r="J19" s="98">
        <v>0.99</v>
      </c>
      <c r="K19" s="375">
        <v>30.498918000000003</v>
      </c>
      <c r="N19" s="375"/>
    </row>
    <row r="20" spans="1:16" ht="31.5" customHeight="1" x14ac:dyDescent="0.25">
      <c r="A20" s="97"/>
      <c r="C20" s="74" t="s">
        <v>61</v>
      </c>
      <c r="D20" s="72"/>
      <c r="E20" s="602"/>
      <c r="F20" s="360"/>
      <c r="G20" s="360"/>
      <c r="J20" s="98"/>
    </row>
    <row r="21" spans="1:16" ht="33" customHeight="1" x14ac:dyDescent="0.25">
      <c r="A21" s="372"/>
      <c r="C21" s="75" t="s">
        <v>64</v>
      </c>
      <c r="D21" s="377" t="s">
        <v>65</v>
      </c>
      <c r="E21" s="591">
        <v>6</v>
      </c>
      <c r="F21" s="360">
        <v>0</v>
      </c>
      <c r="G21" s="360">
        <v>0</v>
      </c>
      <c r="I21" s="87" t="s">
        <v>138</v>
      </c>
      <c r="J21" s="381">
        <v>15.05</v>
      </c>
      <c r="L21" s="87" t="s">
        <v>141</v>
      </c>
      <c r="M21" s="381">
        <v>3.1999999999999997</v>
      </c>
      <c r="O21" s="87" t="s">
        <v>143</v>
      </c>
      <c r="P21" s="381">
        <v>2</v>
      </c>
    </row>
    <row r="22" spans="1:16" ht="33" customHeight="1" x14ac:dyDescent="0.25">
      <c r="A22" s="371"/>
      <c r="C22" s="75" t="s">
        <v>527</v>
      </c>
      <c r="D22" s="377" t="s">
        <v>65</v>
      </c>
      <c r="E22" s="591">
        <v>8</v>
      </c>
      <c r="F22" s="360">
        <v>0</v>
      </c>
      <c r="G22" s="360">
        <v>0</v>
      </c>
      <c r="I22" s="87"/>
      <c r="J22" s="89"/>
      <c r="L22" s="87"/>
      <c r="M22" s="99"/>
      <c r="O22" s="87"/>
    </row>
    <row r="23" spans="1:16" ht="33" customHeight="1" x14ac:dyDescent="0.25">
      <c r="A23" s="97"/>
      <c r="C23" s="76"/>
      <c r="D23" s="303"/>
      <c r="E23" s="602"/>
      <c r="F23" s="360"/>
      <c r="G23" s="360"/>
      <c r="I23" s="105" t="s">
        <v>144</v>
      </c>
      <c r="J23" s="104">
        <v>30.787868709123433</v>
      </c>
      <c r="K23" s="376"/>
      <c r="L23" s="105" t="s">
        <v>145</v>
      </c>
      <c r="M23" s="104">
        <v>37.022943539963947</v>
      </c>
      <c r="N23" s="376"/>
      <c r="O23" s="105" t="s">
        <v>146</v>
      </c>
      <c r="P23" s="104">
        <v>8.0522310000000008</v>
      </c>
    </row>
    <row r="24" spans="1:16" ht="33" customHeight="1" x14ac:dyDescent="0.25">
      <c r="A24" s="97"/>
      <c r="C24" s="407" t="s">
        <v>517</v>
      </c>
      <c r="D24" s="72"/>
      <c r="E24" s="602"/>
      <c r="F24" s="360"/>
      <c r="G24" s="360"/>
    </row>
    <row r="25" spans="1:16" ht="33" customHeight="1" x14ac:dyDescent="0.25">
      <c r="A25" s="97"/>
      <c r="C25" s="350" t="s">
        <v>586</v>
      </c>
      <c r="D25" s="393" t="s">
        <v>578</v>
      </c>
      <c r="E25" s="591">
        <v>5</v>
      </c>
      <c r="F25" s="360">
        <v>0</v>
      </c>
      <c r="G25" s="360">
        <v>0</v>
      </c>
    </row>
    <row r="26" spans="1:16" ht="33" customHeight="1" x14ac:dyDescent="0.25">
      <c r="A26" s="97"/>
      <c r="C26" s="350" t="s">
        <v>587</v>
      </c>
      <c r="D26" s="393" t="s">
        <v>578</v>
      </c>
      <c r="E26" s="591">
        <v>1</v>
      </c>
      <c r="F26" s="360">
        <v>0</v>
      </c>
      <c r="G26" s="360">
        <v>0</v>
      </c>
    </row>
    <row r="27" spans="1:16" ht="33" customHeight="1" x14ac:dyDescent="0.25">
      <c r="A27" s="97"/>
      <c r="C27" s="350" t="s">
        <v>588</v>
      </c>
      <c r="D27" s="393" t="s">
        <v>578</v>
      </c>
      <c r="E27" s="591">
        <v>3</v>
      </c>
      <c r="F27" s="360">
        <v>0</v>
      </c>
      <c r="G27" s="360">
        <v>0</v>
      </c>
    </row>
    <row r="28" spans="1:16" ht="33" customHeight="1" x14ac:dyDescent="0.25">
      <c r="A28" s="97"/>
      <c r="C28" s="304"/>
      <c r="D28" s="76"/>
      <c r="E28" s="594"/>
      <c r="F28" s="360"/>
      <c r="G28" s="360"/>
    </row>
    <row r="29" spans="1:16" ht="33" customHeight="1" x14ac:dyDescent="0.25">
      <c r="A29" s="97"/>
      <c r="C29" s="79" t="s">
        <v>150</v>
      </c>
      <c r="D29" s="76"/>
      <c r="E29" s="603"/>
      <c r="F29" s="360"/>
      <c r="G29" s="360"/>
    </row>
    <row r="30" spans="1:16" ht="33" customHeight="1" x14ac:dyDescent="0.25">
      <c r="C30" s="75" t="s">
        <v>73</v>
      </c>
      <c r="D30" s="413" t="s">
        <v>74</v>
      </c>
      <c r="E30" s="591">
        <v>10</v>
      </c>
      <c r="F30" s="360">
        <v>0</v>
      </c>
      <c r="G30" s="360">
        <v>0</v>
      </c>
    </row>
    <row r="31" spans="1:16" ht="33" customHeight="1" x14ac:dyDescent="0.25">
      <c r="C31" s="75" t="s">
        <v>75</v>
      </c>
      <c r="D31" s="413" t="s">
        <v>99</v>
      </c>
      <c r="E31" s="591">
        <v>5</v>
      </c>
      <c r="F31" s="360">
        <v>0</v>
      </c>
      <c r="G31" s="360">
        <v>0</v>
      </c>
    </row>
    <row r="32" spans="1:16" ht="27.75" customHeight="1" x14ac:dyDescent="0.25">
      <c r="A32" s="97"/>
      <c r="C32" s="76" t="s">
        <v>76</v>
      </c>
      <c r="D32" s="413" t="s">
        <v>99</v>
      </c>
      <c r="E32" s="591">
        <v>1</v>
      </c>
      <c r="F32" s="360">
        <v>0</v>
      </c>
      <c r="G32" s="360">
        <v>0</v>
      </c>
    </row>
    <row r="33" spans="1:7" ht="25.5" x14ac:dyDescent="0.25">
      <c r="C33" s="81" t="s">
        <v>77</v>
      </c>
      <c r="D33" s="413" t="s">
        <v>110</v>
      </c>
      <c r="E33" s="591">
        <v>20</v>
      </c>
      <c r="F33" s="360" t="s">
        <v>533</v>
      </c>
      <c r="G33" s="360">
        <v>1</v>
      </c>
    </row>
    <row r="34" spans="1:7" ht="33" customHeight="1" x14ac:dyDescent="0.25">
      <c r="C34" s="100" t="s">
        <v>78</v>
      </c>
      <c r="D34" s="413" t="s">
        <v>110</v>
      </c>
      <c r="E34" s="591">
        <v>5</v>
      </c>
      <c r="F34" s="360" t="s">
        <v>533</v>
      </c>
      <c r="G34" s="360">
        <v>0</v>
      </c>
    </row>
    <row r="35" spans="1:7" ht="33" customHeight="1" x14ac:dyDescent="0.25">
      <c r="C35" s="75" t="s">
        <v>80</v>
      </c>
      <c r="D35" s="413" t="s">
        <v>110</v>
      </c>
      <c r="E35" s="591">
        <v>2</v>
      </c>
      <c r="F35" s="360" t="s">
        <v>533</v>
      </c>
      <c r="G35" s="360">
        <v>0</v>
      </c>
    </row>
    <row r="36" spans="1:7" ht="33" customHeight="1" x14ac:dyDescent="0.25">
      <c r="C36" s="76"/>
      <c r="D36" s="303"/>
      <c r="E36" s="588"/>
      <c r="F36" s="360"/>
      <c r="G36" s="360"/>
    </row>
    <row r="37" spans="1:7" x14ac:dyDescent="0.25">
      <c r="C37" s="76"/>
      <c r="D37" s="303"/>
      <c r="E37" s="588"/>
      <c r="F37" s="360"/>
      <c r="G37" s="360"/>
    </row>
    <row r="38" spans="1:7" x14ac:dyDescent="0.25">
      <c r="A38" s="97" t="s">
        <v>453</v>
      </c>
      <c r="C38" s="79" t="s">
        <v>454</v>
      </c>
      <c r="D38" s="76"/>
      <c r="E38" s="600"/>
      <c r="F38" s="360"/>
      <c r="G38" s="360"/>
    </row>
    <row r="39" spans="1:7" ht="29.25" customHeight="1" x14ac:dyDescent="0.25">
      <c r="A39" s="97"/>
      <c r="C39" s="75" t="s">
        <v>462</v>
      </c>
      <c r="D39" s="413" t="s">
        <v>99</v>
      </c>
      <c r="E39" s="591">
        <v>1</v>
      </c>
      <c r="F39" s="360">
        <v>0</v>
      </c>
      <c r="G39" s="360">
        <v>0</v>
      </c>
    </row>
    <row r="40" spans="1:7" ht="25.5" x14ac:dyDescent="0.25">
      <c r="C40" s="75" t="s">
        <v>460</v>
      </c>
      <c r="D40" s="413" t="s">
        <v>110</v>
      </c>
      <c r="E40" s="591">
        <v>1</v>
      </c>
      <c r="F40" s="360" t="s">
        <v>533</v>
      </c>
      <c r="G40" s="360">
        <v>0</v>
      </c>
    </row>
    <row r="41" spans="1:7" ht="25.5" x14ac:dyDescent="0.25">
      <c r="C41" s="75" t="s">
        <v>461</v>
      </c>
      <c r="D41" s="413" t="s">
        <v>456</v>
      </c>
      <c r="E41" s="591">
        <v>5</v>
      </c>
      <c r="F41" s="360" t="s">
        <v>533</v>
      </c>
      <c r="G41" s="360">
        <v>0</v>
      </c>
    </row>
    <row r="42" spans="1:7" x14ac:dyDescent="0.25">
      <c r="E42" s="564"/>
    </row>
    <row r="43" spans="1:7" x14ac:dyDescent="0.25">
      <c r="E43" s="564"/>
    </row>
    <row r="44" spans="1:7" x14ac:dyDescent="0.25">
      <c r="D44" s="87" t="s">
        <v>237</v>
      </c>
      <c r="E44" s="564"/>
    </row>
    <row r="45" spans="1:7" ht="25.5" x14ac:dyDescent="0.25">
      <c r="D45" s="418" t="s">
        <v>405</v>
      </c>
      <c r="E45" s="604">
        <v>0.22369296634499999</v>
      </c>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B3CD464-124D-46BA-AC85-4ED4EE55FAAC}">
          <x14:formula1>
            <xm:f>'Salary Grade'!$AN$3:$AN$31</xm:f>
          </x14:formula1>
          <xm:sqref>D12:D18 D25:D27 D39:D41 D21:D23 D30:D37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9327-99DB-4135-B982-9E08D8C4F668}">
  <dimension ref="A1:Q31"/>
  <sheetViews>
    <sheetView zoomScaleNormal="100" workbookViewId="0">
      <pane ySplit="5" topLeftCell="A20" activePane="bottomLeft" state="frozen"/>
      <selection pane="bottomLeft"/>
    </sheetView>
  </sheetViews>
  <sheetFormatPr defaultRowHeight="15" x14ac:dyDescent="0.25"/>
  <cols>
    <col min="1" max="1" width="23.140625" style="71" customWidth="1"/>
    <col min="2" max="2" width="2.28515625" style="71" customWidth="1"/>
    <col min="3" max="3" width="47.7109375" style="71" customWidth="1"/>
    <col min="4" max="4" width="34.140625" style="71" customWidth="1"/>
    <col min="5" max="5" width="14" style="71" customWidth="1"/>
    <col min="6" max="6" width="3.7109375" style="103" customWidth="1"/>
    <col min="7" max="7" width="3.4257812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161</v>
      </c>
      <c r="C1" s="101" t="s">
        <v>44</v>
      </c>
      <c r="D1" s="88"/>
      <c r="E1" s="88" t="s">
        <v>529</v>
      </c>
      <c r="I1" s="435" t="s">
        <v>694</v>
      </c>
      <c r="J1" s="436">
        <v>0.89</v>
      </c>
      <c r="K1" s="437"/>
      <c r="L1" s="438" t="s">
        <v>696</v>
      </c>
    </row>
    <row r="2" spans="1:17" ht="18.75" x14ac:dyDescent="0.3">
      <c r="A2" s="89">
        <v>2025</v>
      </c>
      <c r="I2" s="435" t="s">
        <v>695</v>
      </c>
      <c r="J2" s="436">
        <v>0.11</v>
      </c>
      <c r="K2" s="437"/>
      <c r="L2" s="438" t="s">
        <v>697</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0</v>
      </c>
      <c r="K6" s="375">
        <v>30.865920865384616</v>
      </c>
      <c r="L6" s="71" t="s">
        <v>107</v>
      </c>
      <c r="M6" s="98">
        <v>0</v>
      </c>
      <c r="N6" s="375">
        <v>36.273480288461535</v>
      </c>
      <c r="O6" s="71" t="s">
        <v>122</v>
      </c>
      <c r="P6" s="98">
        <v>20</v>
      </c>
      <c r="Q6" s="375">
        <v>8.0522310000000008</v>
      </c>
    </row>
    <row r="7" spans="1:17" ht="31.5" customHeight="1" x14ac:dyDescent="0.25">
      <c r="A7" s="97"/>
      <c r="C7" s="79" t="s">
        <v>72</v>
      </c>
      <c r="D7" s="76"/>
      <c r="E7" s="80"/>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25">
      <c r="A8" s="97"/>
      <c r="C8" s="75" t="s">
        <v>224</v>
      </c>
      <c r="D8" s="151" t="s">
        <v>99</v>
      </c>
      <c r="E8" s="591">
        <v>5</v>
      </c>
      <c r="F8" s="360">
        <v>0</v>
      </c>
      <c r="G8" s="360">
        <v>0</v>
      </c>
      <c r="I8" s="71" t="s">
        <v>96</v>
      </c>
      <c r="J8" s="98">
        <v>0</v>
      </c>
      <c r="K8" s="375">
        <v>60.060983653846158</v>
      </c>
      <c r="L8" s="71" t="s">
        <v>110</v>
      </c>
      <c r="M8" s="98">
        <v>27</v>
      </c>
      <c r="N8" s="375">
        <v>36.151145999999997</v>
      </c>
      <c r="O8" s="71" t="s">
        <v>126</v>
      </c>
      <c r="P8" s="98">
        <v>0</v>
      </c>
      <c r="Q8" s="375">
        <v>8.0522310000000008</v>
      </c>
    </row>
    <row r="9" spans="1:17" ht="31.5" customHeight="1" x14ac:dyDescent="0.25">
      <c r="C9" s="75" t="s">
        <v>76</v>
      </c>
      <c r="D9" s="151" t="s">
        <v>99</v>
      </c>
      <c r="E9" s="591">
        <v>1</v>
      </c>
      <c r="F9" s="360">
        <v>0</v>
      </c>
      <c r="G9" s="360">
        <v>0</v>
      </c>
      <c r="I9" s="71" t="s">
        <v>97</v>
      </c>
      <c r="J9" s="98">
        <v>0</v>
      </c>
      <c r="K9" s="375">
        <v>30.865920865384616</v>
      </c>
      <c r="L9" s="71" t="s">
        <v>112</v>
      </c>
      <c r="M9" s="98">
        <v>50</v>
      </c>
      <c r="N9" s="375">
        <v>56.742906000000005</v>
      </c>
      <c r="O9" s="71" t="s">
        <v>128</v>
      </c>
      <c r="P9" s="98">
        <v>0</v>
      </c>
      <c r="Q9" s="375">
        <v>18.682449000000002</v>
      </c>
    </row>
    <row r="10" spans="1:17" ht="31.5" customHeight="1" x14ac:dyDescent="0.25">
      <c r="C10" s="76" t="s">
        <v>77</v>
      </c>
      <c r="D10" s="151" t="s">
        <v>110</v>
      </c>
      <c r="E10" s="591">
        <v>20</v>
      </c>
      <c r="F10" s="360" t="s">
        <v>533</v>
      </c>
      <c r="G10" s="360">
        <v>1</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C11" s="81" t="s">
        <v>225</v>
      </c>
      <c r="D11" s="151" t="s">
        <v>110</v>
      </c>
      <c r="E11" s="591">
        <v>5</v>
      </c>
      <c r="F11" s="360" t="s">
        <v>533</v>
      </c>
      <c r="G11" s="360">
        <v>0</v>
      </c>
      <c r="I11" s="71" t="s">
        <v>99</v>
      </c>
      <c r="J11" s="98">
        <v>6</v>
      </c>
      <c r="K11" s="375">
        <v>43.198348557692306</v>
      </c>
      <c r="L11" s="71" t="s">
        <v>116</v>
      </c>
      <c r="M11" s="98">
        <v>0</v>
      </c>
      <c r="N11" s="375">
        <v>31.192314000000007</v>
      </c>
      <c r="O11" s="71" t="s">
        <v>132</v>
      </c>
      <c r="P11" s="98">
        <v>50</v>
      </c>
      <c r="Q11" s="375">
        <v>18.682449000000002</v>
      </c>
    </row>
    <row r="12" spans="1:17" ht="31.5" customHeight="1" x14ac:dyDescent="0.25">
      <c r="C12" s="100" t="s">
        <v>226</v>
      </c>
      <c r="D12" s="151" t="s">
        <v>110</v>
      </c>
      <c r="E12" s="591">
        <v>2</v>
      </c>
      <c r="F12" s="360" t="s">
        <v>533</v>
      </c>
      <c r="G12" s="360">
        <v>0</v>
      </c>
      <c r="I12" s="71" t="s">
        <v>65</v>
      </c>
      <c r="J12" s="98">
        <v>14.24</v>
      </c>
      <c r="K12" s="375">
        <v>29.217185999999998</v>
      </c>
    </row>
    <row r="13" spans="1:17" ht="31.5" customHeight="1" x14ac:dyDescent="0.25">
      <c r="C13" s="76"/>
      <c r="D13" s="303"/>
      <c r="E13" s="588"/>
      <c r="F13" s="360"/>
      <c r="G13" s="360"/>
      <c r="I13" s="71" t="s">
        <v>100</v>
      </c>
      <c r="J13" s="98">
        <v>0</v>
      </c>
      <c r="K13" s="375">
        <v>43.825779000000004</v>
      </c>
    </row>
    <row r="14" spans="1:17" ht="31.5" customHeight="1" x14ac:dyDescent="0.25">
      <c r="C14" s="74" t="s">
        <v>61</v>
      </c>
      <c r="D14" s="72"/>
      <c r="E14" s="602"/>
      <c r="F14" s="360"/>
      <c r="G14" s="360"/>
      <c r="I14" s="71" t="s">
        <v>102</v>
      </c>
      <c r="J14" s="98">
        <v>0</v>
      </c>
      <c r="K14" s="375">
        <v>36.273480288461535</v>
      </c>
    </row>
    <row r="15" spans="1:17" ht="32.25" customHeight="1" x14ac:dyDescent="0.25">
      <c r="C15" s="75" t="s">
        <v>64</v>
      </c>
      <c r="D15" s="377" t="s">
        <v>65</v>
      </c>
      <c r="E15" s="591">
        <v>9</v>
      </c>
      <c r="F15" s="360">
        <v>0</v>
      </c>
      <c r="G15" s="360">
        <v>0</v>
      </c>
      <c r="I15" s="71" t="s">
        <v>74</v>
      </c>
      <c r="J15" s="98">
        <v>0</v>
      </c>
      <c r="K15" s="375">
        <v>43.198348557692306</v>
      </c>
    </row>
    <row r="16" spans="1:17" ht="32.25" customHeight="1" x14ac:dyDescent="0.25">
      <c r="C16" s="350" t="s">
        <v>530</v>
      </c>
      <c r="D16" s="377" t="s">
        <v>65</v>
      </c>
      <c r="E16" s="591">
        <v>7</v>
      </c>
      <c r="F16" s="360">
        <v>0</v>
      </c>
      <c r="G16" s="360">
        <v>0</v>
      </c>
      <c r="I16" s="71" t="s">
        <v>103</v>
      </c>
      <c r="J16" s="98">
        <v>1</v>
      </c>
      <c r="K16" s="375">
        <v>60.060983653846158</v>
      </c>
    </row>
    <row r="17" spans="1:16" ht="32.25" customHeight="1" x14ac:dyDescent="0.25">
      <c r="C17" s="304"/>
      <c r="D17" s="76"/>
      <c r="E17" s="594"/>
      <c r="F17" s="360"/>
      <c r="G17" s="360"/>
      <c r="I17" s="71" t="s">
        <v>104</v>
      </c>
      <c r="J17" s="98">
        <v>0</v>
      </c>
      <c r="K17" s="375">
        <v>30.498918000000003</v>
      </c>
    </row>
    <row r="18" spans="1:16" ht="32.25" customHeight="1" x14ac:dyDescent="0.25">
      <c r="C18" s="407" t="s">
        <v>517</v>
      </c>
      <c r="D18" s="72"/>
      <c r="E18" s="602"/>
      <c r="F18" s="360"/>
      <c r="G18" s="360"/>
      <c r="I18" s="71" t="s">
        <v>106</v>
      </c>
      <c r="J18" s="98">
        <v>0</v>
      </c>
      <c r="K18" s="375">
        <v>43.198348557692306</v>
      </c>
    </row>
    <row r="19" spans="1:16" ht="32.25" customHeight="1" x14ac:dyDescent="0.25">
      <c r="C19" s="350" t="s">
        <v>586</v>
      </c>
      <c r="D19" s="393" t="s">
        <v>578</v>
      </c>
      <c r="E19" s="591">
        <v>5</v>
      </c>
      <c r="F19" s="360">
        <v>0</v>
      </c>
      <c r="G19" s="360">
        <v>0</v>
      </c>
      <c r="I19" s="71" t="s">
        <v>578</v>
      </c>
      <c r="J19" s="98">
        <v>1.1000000000000001</v>
      </c>
      <c r="K19" s="375">
        <v>30.498918000000003</v>
      </c>
    </row>
    <row r="20" spans="1:16" ht="32.25" customHeight="1" x14ac:dyDescent="0.25">
      <c r="A20" s="97"/>
      <c r="C20" s="350" t="s">
        <v>587</v>
      </c>
      <c r="D20" s="393" t="s">
        <v>578</v>
      </c>
      <c r="E20" s="591">
        <v>2</v>
      </c>
      <c r="F20" s="360">
        <v>0</v>
      </c>
      <c r="G20" s="360">
        <v>0</v>
      </c>
      <c r="J20" s="98"/>
    </row>
    <row r="21" spans="1:16" ht="32.25" customHeight="1" x14ac:dyDescent="0.25">
      <c r="A21" s="372"/>
      <c r="C21" s="350" t="s">
        <v>588</v>
      </c>
      <c r="D21" s="393" t="s">
        <v>578</v>
      </c>
      <c r="E21" s="591">
        <v>3</v>
      </c>
      <c r="F21" s="360">
        <v>0</v>
      </c>
      <c r="G21" s="360">
        <v>0</v>
      </c>
      <c r="I21" s="87" t="s">
        <v>138</v>
      </c>
      <c r="J21" s="381">
        <v>22.340000000000003</v>
      </c>
      <c r="L21" s="87" t="s">
        <v>141</v>
      </c>
      <c r="M21" s="381">
        <v>77</v>
      </c>
      <c r="O21" s="87" t="s">
        <v>143</v>
      </c>
      <c r="P21" s="381">
        <v>70</v>
      </c>
    </row>
    <row r="22" spans="1:16" ht="32.25" customHeight="1" x14ac:dyDescent="0.25">
      <c r="A22" s="371"/>
      <c r="C22" s="76"/>
      <c r="D22" s="76"/>
      <c r="E22" s="588"/>
      <c r="F22" s="360"/>
      <c r="G22" s="360"/>
      <c r="I22" s="87"/>
      <c r="J22" s="89"/>
      <c r="L22" s="87"/>
      <c r="M22" s="99"/>
      <c r="O22" s="87"/>
    </row>
    <row r="23" spans="1:16" ht="32.25" customHeight="1" x14ac:dyDescent="0.25">
      <c r="A23" s="97"/>
      <c r="C23" s="79" t="s">
        <v>227</v>
      </c>
      <c r="D23" s="76"/>
      <c r="E23" s="588"/>
      <c r="F23" s="360"/>
      <c r="G23" s="360"/>
      <c r="I23" s="105" t="s">
        <v>144</v>
      </c>
      <c r="J23" s="104">
        <v>34.415963000895246</v>
      </c>
      <c r="K23" s="376"/>
      <c r="L23" s="105" t="s">
        <v>145</v>
      </c>
      <c r="M23" s="104">
        <v>49.522418727272729</v>
      </c>
      <c r="N23" s="376"/>
      <c r="O23" s="105" t="s">
        <v>146</v>
      </c>
      <c r="P23" s="104">
        <v>15.645243857142857</v>
      </c>
    </row>
    <row r="24" spans="1:16" ht="32.25" customHeight="1" x14ac:dyDescent="0.25">
      <c r="A24" s="97"/>
      <c r="C24" s="75" t="s">
        <v>228</v>
      </c>
      <c r="D24" s="151" t="s">
        <v>103</v>
      </c>
      <c r="E24" s="591">
        <v>1</v>
      </c>
      <c r="F24" s="360">
        <v>0</v>
      </c>
      <c r="G24" s="360">
        <v>0</v>
      </c>
    </row>
    <row r="25" spans="1:16" ht="32.25" customHeight="1" x14ac:dyDescent="0.25">
      <c r="A25" s="97"/>
      <c r="C25" s="76" t="s">
        <v>229</v>
      </c>
      <c r="D25" s="151" t="s">
        <v>112</v>
      </c>
      <c r="E25" s="591">
        <v>20</v>
      </c>
      <c r="F25" s="360" t="s">
        <v>538</v>
      </c>
      <c r="G25" s="360">
        <v>1</v>
      </c>
    </row>
    <row r="26" spans="1:16" ht="32.25" customHeight="1" x14ac:dyDescent="0.25">
      <c r="A26" s="97"/>
      <c r="C26" s="81" t="s">
        <v>230</v>
      </c>
      <c r="D26" s="151" t="s">
        <v>112</v>
      </c>
      <c r="E26" s="591">
        <v>0</v>
      </c>
      <c r="F26" s="360" t="s">
        <v>538</v>
      </c>
      <c r="G26" s="420">
        <v>0</v>
      </c>
    </row>
    <row r="27" spans="1:16" ht="32.25" customHeight="1" x14ac:dyDescent="0.25">
      <c r="A27" s="97"/>
      <c r="C27" s="100" t="s">
        <v>231</v>
      </c>
      <c r="D27" s="151" t="s">
        <v>112</v>
      </c>
      <c r="E27" s="591">
        <v>30</v>
      </c>
      <c r="F27" s="360" t="s">
        <v>538</v>
      </c>
      <c r="G27" s="360">
        <v>1</v>
      </c>
    </row>
    <row r="28" spans="1:16" ht="32.25" customHeight="1" x14ac:dyDescent="0.25">
      <c r="A28" s="97"/>
    </row>
    <row r="31" spans="1:16" ht="27"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96D2D9B-3416-456C-BC8D-21977B8FDC67}">
          <x14:formula1>
            <xm:f>'Salary Grade'!$AN$3:$AN$31</xm:f>
          </x14:formula1>
          <xm:sqref>D24:D27 D8:D21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C9BA6-6529-40E0-B4C5-17402A31A59D}">
  <dimension ref="A1:Q28"/>
  <sheetViews>
    <sheetView zoomScale="110" zoomScaleNormal="11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47.7109375" style="71" customWidth="1"/>
    <col min="4" max="4" width="28.85546875" style="71" customWidth="1"/>
    <col min="5" max="5" width="14"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163</v>
      </c>
      <c r="C1" s="101" t="s">
        <v>48</v>
      </c>
      <c r="D1" s="88"/>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0</v>
      </c>
      <c r="K6" s="375">
        <v>30.865920865384616</v>
      </c>
      <c r="L6" s="71" t="s">
        <v>107</v>
      </c>
      <c r="M6" s="98">
        <v>0</v>
      </c>
      <c r="N6" s="375">
        <v>36.273480288461535</v>
      </c>
      <c r="O6" s="71" t="s">
        <v>122</v>
      </c>
      <c r="P6" s="98">
        <v>40</v>
      </c>
      <c r="Q6" s="375">
        <v>8.0522310000000008</v>
      </c>
    </row>
    <row r="7" spans="1:17" ht="31.5" customHeight="1" x14ac:dyDescent="0.25">
      <c r="A7" s="97"/>
      <c r="C7" s="79" t="s">
        <v>232</v>
      </c>
      <c r="D7" s="76"/>
      <c r="E7" s="80"/>
      <c r="F7" s="359"/>
      <c r="G7" s="359"/>
      <c r="I7" s="71" t="s">
        <v>94</v>
      </c>
      <c r="J7" s="98">
        <v>0</v>
      </c>
      <c r="K7" s="375">
        <v>36.273480288461535</v>
      </c>
      <c r="L7" s="71" t="s">
        <v>108</v>
      </c>
      <c r="M7" s="98">
        <v>0</v>
      </c>
      <c r="N7" s="375">
        <v>51.941663999999996</v>
      </c>
      <c r="O7" s="71" t="s">
        <v>124</v>
      </c>
      <c r="P7" s="98">
        <v>0</v>
      </c>
      <c r="Q7" s="375">
        <v>19.769871500000001</v>
      </c>
    </row>
    <row r="8" spans="1:17" ht="31.5" customHeight="1" x14ac:dyDescent="0.25">
      <c r="A8" s="97"/>
      <c r="C8" s="75" t="s">
        <v>233</v>
      </c>
      <c r="D8" s="151" t="s">
        <v>99</v>
      </c>
      <c r="E8" s="591">
        <v>1</v>
      </c>
      <c r="F8" s="361">
        <v>0</v>
      </c>
      <c r="G8" s="361">
        <v>0</v>
      </c>
      <c r="I8" s="71" t="s">
        <v>96</v>
      </c>
      <c r="J8" s="98">
        <v>0</v>
      </c>
      <c r="K8" s="375">
        <v>60.060983653846158</v>
      </c>
      <c r="L8" s="71" t="s">
        <v>110</v>
      </c>
      <c r="M8" s="98">
        <v>58</v>
      </c>
      <c r="N8" s="375">
        <v>36.151145999999997</v>
      </c>
      <c r="O8" s="71" t="s">
        <v>126</v>
      </c>
      <c r="P8" s="98">
        <v>0</v>
      </c>
      <c r="Q8" s="375">
        <v>8.0522310000000008</v>
      </c>
    </row>
    <row r="9" spans="1:17" ht="31.5" customHeight="1" x14ac:dyDescent="0.25">
      <c r="C9" s="75" t="s">
        <v>77</v>
      </c>
      <c r="D9" s="151" t="s">
        <v>110</v>
      </c>
      <c r="E9" s="591">
        <v>40</v>
      </c>
      <c r="F9" s="361" t="s">
        <v>533</v>
      </c>
      <c r="G9" s="361">
        <v>1</v>
      </c>
      <c r="I9" s="71" t="s">
        <v>97</v>
      </c>
      <c r="J9" s="98">
        <v>0</v>
      </c>
      <c r="K9" s="375">
        <v>30.865920865384616</v>
      </c>
      <c r="L9" s="71" t="s">
        <v>112</v>
      </c>
      <c r="M9" s="98">
        <v>0</v>
      </c>
      <c r="N9" s="375">
        <v>56.742906000000005</v>
      </c>
      <c r="O9" s="71" t="s">
        <v>128</v>
      </c>
      <c r="P9" s="98">
        <v>0</v>
      </c>
      <c r="Q9" s="375">
        <v>18.682449000000002</v>
      </c>
    </row>
    <row r="10" spans="1:17" ht="31.5" customHeight="1" x14ac:dyDescent="0.25">
      <c r="C10" s="76" t="s">
        <v>234</v>
      </c>
      <c r="D10" s="151" t="s">
        <v>110</v>
      </c>
      <c r="E10" s="591">
        <v>15</v>
      </c>
      <c r="F10" s="361" t="s">
        <v>533</v>
      </c>
      <c r="G10" s="361">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C11" s="81" t="s">
        <v>235</v>
      </c>
      <c r="D11" s="151" t="s">
        <v>110</v>
      </c>
      <c r="E11" s="591">
        <v>1</v>
      </c>
      <c r="F11" s="361" t="s">
        <v>533</v>
      </c>
      <c r="G11" s="361">
        <v>0</v>
      </c>
      <c r="I11" s="71" t="s">
        <v>99</v>
      </c>
      <c r="J11" s="98">
        <v>1</v>
      </c>
      <c r="K11" s="375">
        <v>43.198348557692306</v>
      </c>
      <c r="L11" s="71" t="s">
        <v>116</v>
      </c>
      <c r="M11" s="98">
        <v>0</v>
      </c>
      <c r="N11" s="375">
        <v>31.192314000000007</v>
      </c>
      <c r="O11" s="71" t="s">
        <v>132</v>
      </c>
      <c r="P11" s="98">
        <v>0</v>
      </c>
      <c r="Q11" s="375">
        <v>18.682449000000002</v>
      </c>
    </row>
    <row r="12" spans="1:17" ht="31.5" customHeight="1" x14ac:dyDescent="0.25">
      <c r="C12" s="100" t="s">
        <v>236</v>
      </c>
      <c r="D12" s="151" t="s">
        <v>110</v>
      </c>
      <c r="E12" s="591">
        <v>2</v>
      </c>
      <c r="F12" s="361" t="s">
        <v>533</v>
      </c>
      <c r="G12" s="361">
        <v>0</v>
      </c>
      <c r="I12" s="71" t="s">
        <v>65</v>
      </c>
      <c r="J12" s="98">
        <v>0</v>
      </c>
      <c r="K12" s="375">
        <v>29.217185999999998</v>
      </c>
      <c r="N12" s="375"/>
    </row>
    <row r="13" spans="1:17" ht="31.5" customHeight="1" x14ac:dyDescent="0.25">
      <c r="F13" s="362"/>
      <c r="G13" s="362"/>
      <c r="I13" s="71" t="s">
        <v>100</v>
      </c>
      <c r="J13" s="98">
        <v>0</v>
      </c>
      <c r="K13" s="375">
        <v>43.825779000000004</v>
      </c>
      <c r="L13" s="344"/>
      <c r="M13" s="344"/>
      <c r="N13" s="375"/>
    </row>
    <row r="14" spans="1:17" ht="31.5" customHeight="1" x14ac:dyDescent="0.25">
      <c r="F14" s="363"/>
      <c r="G14" s="363"/>
      <c r="I14" s="71" t="s">
        <v>102</v>
      </c>
      <c r="J14" s="98">
        <v>0</v>
      </c>
      <c r="K14" s="375">
        <v>36.273480288461535</v>
      </c>
      <c r="L14" s="344"/>
      <c r="M14" s="344"/>
      <c r="N14" s="375"/>
    </row>
    <row r="15" spans="1:17" ht="32.25" customHeight="1" x14ac:dyDescent="0.25">
      <c r="A15" s="97"/>
      <c r="C15" s="79"/>
      <c r="D15" s="76"/>
      <c r="E15" s="80"/>
      <c r="F15" s="363"/>
      <c r="G15" s="363"/>
      <c r="I15" s="71" t="s">
        <v>74</v>
      </c>
      <c r="J15" s="98">
        <v>0</v>
      </c>
      <c r="K15" s="375">
        <v>43.198348557692306</v>
      </c>
      <c r="M15" s="98"/>
      <c r="N15" s="375"/>
    </row>
    <row r="16" spans="1:17" ht="32.25" customHeight="1" x14ac:dyDescent="0.25">
      <c r="A16" s="97"/>
      <c r="C16" s="76"/>
      <c r="D16" s="303"/>
      <c r="E16" s="85"/>
      <c r="F16" s="361"/>
      <c r="G16" s="361"/>
      <c r="I16" s="71" t="s">
        <v>103</v>
      </c>
      <c r="J16" s="98">
        <v>0</v>
      </c>
      <c r="K16" s="375">
        <v>60.060983653846158</v>
      </c>
      <c r="M16" s="98"/>
      <c r="N16" s="375"/>
    </row>
    <row r="17" spans="3:16" ht="32.25" customHeight="1" x14ac:dyDescent="0.25">
      <c r="C17" s="76"/>
      <c r="D17" s="303"/>
      <c r="E17" s="85"/>
      <c r="F17" s="361"/>
      <c r="G17" s="361"/>
      <c r="I17" s="71" t="s">
        <v>104</v>
      </c>
      <c r="J17" s="98">
        <v>0</v>
      </c>
      <c r="K17" s="375">
        <v>30.498918000000003</v>
      </c>
      <c r="M17" s="98"/>
      <c r="N17" s="375"/>
    </row>
    <row r="18" spans="3:16" ht="32.25" customHeight="1" x14ac:dyDescent="0.25">
      <c r="C18" s="76"/>
      <c r="D18" s="303"/>
      <c r="E18" s="85"/>
      <c r="F18" s="361"/>
      <c r="G18" s="361"/>
      <c r="I18" s="71" t="s">
        <v>106</v>
      </c>
      <c r="J18" s="98">
        <v>0</v>
      </c>
      <c r="K18" s="375">
        <v>43.198348557692306</v>
      </c>
      <c r="N18" s="375"/>
    </row>
    <row r="19" spans="3:16" ht="32.25" customHeight="1" x14ac:dyDescent="0.25">
      <c r="F19" s="361"/>
      <c r="G19" s="361"/>
      <c r="J19" s="98"/>
      <c r="N19" s="375"/>
    </row>
    <row r="20" spans="3:16" ht="32.25" customHeight="1" x14ac:dyDescent="0.25">
      <c r="D20" s="87" t="s">
        <v>237</v>
      </c>
      <c r="F20" s="361"/>
      <c r="G20" s="361"/>
      <c r="I20" s="87" t="s">
        <v>138</v>
      </c>
      <c r="J20" s="381">
        <v>1</v>
      </c>
      <c r="L20" s="87" t="s">
        <v>141</v>
      </c>
      <c r="M20" s="381">
        <v>58</v>
      </c>
      <c r="O20" s="87" t="s">
        <v>143</v>
      </c>
      <c r="P20" s="381">
        <v>40</v>
      </c>
    </row>
    <row r="21" spans="3:16" ht="32.25" customHeight="1" x14ac:dyDescent="0.25">
      <c r="D21" s="71" t="s">
        <v>238</v>
      </c>
      <c r="E21" s="291">
        <v>3.8252871300000005E-2</v>
      </c>
      <c r="F21" s="361"/>
      <c r="G21" s="361"/>
      <c r="I21" s="87"/>
      <c r="J21" s="89"/>
      <c r="L21" s="87"/>
      <c r="M21" s="99"/>
      <c r="O21" s="87"/>
    </row>
    <row r="22" spans="3:16" ht="32.25" customHeight="1" x14ac:dyDescent="0.25">
      <c r="F22" s="361"/>
      <c r="G22" s="361"/>
      <c r="I22" s="105" t="s">
        <v>144</v>
      </c>
      <c r="J22" s="104">
        <v>43.198348557692306</v>
      </c>
      <c r="K22" s="376"/>
      <c r="L22" s="105" t="s">
        <v>145</v>
      </c>
      <c r="M22" s="104">
        <v>36.151145999999997</v>
      </c>
      <c r="N22" s="376"/>
      <c r="O22" s="105" t="s">
        <v>146</v>
      </c>
      <c r="P22" s="104">
        <v>8.0522310000000008</v>
      </c>
    </row>
    <row r="23" spans="3:16" ht="32.25" customHeight="1" x14ac:dyDescent="0.25"/>
    <row r="24" spans="3:16" ht="32.25" customHeight="1" x14ac:dyDescent="0.25"/>
    <row r="25" spans="3:16" ht="32.25" customHeight="1" x14ac:dyDescent="0.25"/>
    <row r="26" spans="3:16" ht="32.25" customHeight="1" x14ac:dyDescent="0.25"/>
    <row r="27" spans="3:16" ht="32.25" customHeight="1" x14ac:dyDescent="0.25"/>
    <row r="28" spans="3: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EF4FBB9D-51A1-458F-AB1D-5588A63AAA5C}">
          <x14:formula1>
            <xm:f>'Salary Grade'!$AN$3:$AN$31</xm:f>
          </x14:formula1>
          <xm:sqref>D8:D12 D16:D18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BB72-D6C6-47DB-A877-E58B59A12A09}">
  <dimension ref="A1:AG39"/>
  <sheetViews>
    <sheetView tabSelected="1" zoomScale="140" zoomScaleNormal="140" workbookViewId="0"/>
  </sheetViews>
  <sheetFormatPr defaultRowHeight="15" x14ac:dyDescent="0.25"/>
  <cols>
    <col min="1" max="1" width="11.85546875" style="511" customWidth="1"/>
    <col min="2" max="2" width="30.5703125" style="511" bestFit="1" customWidth="1"/>
    <col min="3" max="3" width="47.7109375" style="511" bestFit="1" customWidth="1"/>
    <col min="4" max="5" width="9.5703125" style="511" bestFit="1" customWidth="1"/>
    <col min="6" max="6" width="9.28515625" style="511" bestFit="1" customWidth="1"/>
    <col min="7" max="7" width="10.140625" style="511" customWidth="1"/>
    <col min="8" max="9" width="11.28515625" style="511" bestFit="1" customWidth="1"/>
    <col min="10" max="10" width="10.140625" style="511" bestFit="1" customWidth="1"/>
    <col min="11" max="11" width="9.140625" style="511" customWidth="1"/>
    <col min="12" max="12" width="14.5703125" style="511" bestFit="1" customWidth="1"/>
    <col min="13" max="13" width="9.140625" style="511" customWidth="1"/>
    <col min="14" max="14" width="15.7109375" style="511" customWidth="1"/>
    <col min="15" max="15" width="9.140625" style="511" customWidth="1"/>
    <col min="16" max="16" width="9.140625" style="511"/>
    <col min="17" max="19" width="9.140625" style="511" hidden="1" customWidth="1"/>
    <col min="20" max="20" width="11.5703125" style="511" bestFit="1" customWidth="1"/>
    <col min="21" max="21" width="9.5703125" style="511" bestFit="1" customWidth="1"/>
    <col min="22" max="22" width="12.7109375" style="511" hidden="1" customWidth="1"/>
    <col min="23" max="23" width="9.5703125" style="511" hidden="1" customWidth="1"/>
    <col min="24" max="24" width="11.85546875" style="511" hidden="1" customWidth="1"/>
    <col min="25" max="25" width="11.5703125" style="511" hidden="1" customWidth="1"/>
    <col min="26" max="26" width="9.28515625" style="511" customWidth="1"/>
    <col min="27" max="27" width="9.85546875" style="511" customWidth="1"/>
    <col min="28" max="28" width="12.7109375" style="511" customWidth="1"/>
    <col min="29" max="29" width="9.140625" style="511"/>
    <col min="30" max="30" width="64.28515625" style="511" bestFit="1" customWidth="1"/>
    <col min="31" max="32" width="9.140625" style="511"/>
    <col min="33" max="33" width="12.42578125" style="511" bestFit="1" customWidth="1"/>
    <col min="34" max="16384" width="9.140625" style="511"/>
  </cols>
  <sheetData>
    <row r="1" spans="1:33" ht="24.75" customHeight="1" x14ac:dyDescent="0.25">
      <c r="C1" s="512" t="s">
        <v>287</v>
      </c>
      <c r="D1" s="513" t="s">
        <v>288</v>
      </c>
      <c r="E1" s="514">
        <v>2025</v>
      </c>
    </row>
    <row r="2" spans="1:33" x14ac:dyDescent="0.25">
      <c r="A2" s="515"/>
    </row>
    <row r="3" spans="1:33" x14ac:dyDescent="0.25">
      <c r="A3" s="515"/>
      <c r="B3" s="516"/>
      <c r="C3" s="516"/>
      <c r="D3" s="517" t="s">
        <v>706</v>
      </c>
      <c r="E3" s="517"/>
      <c r="F3" s="517"/>
      <c r="G3" s="518"/>
      <c r="H3" s="516"/>
      <c r="I3" s="516"/>
      <c r="J3" s="516"/>
      <c r="K3" s="516"/>
      <c r="L3" s="516"/>
      <c r="M3" s="516"/>
      <c r="N3" s="516"/>
      <c r="O3" s="516"/>
    </row>
    <row r="4" spans="1:33" ht="53.25" customHeight="1" x14ac:dyDescent="0.25">
      <c r="A4" s="515"/>
      <c r="B4" s="516"/>
      <c r="C4" s="516"/>
      <c r="D4" s="519" t="s">
        <v>151</v>
      </c>
      <c r="E4" s="519" t="s">
        <v>253</v>
      </c>
      <c r="F4" s="519" t="s">
        <v>415</v>
      </c>
      <c r="G4" s="520" t="s">
        <v>805</v>
      </c>
      <c r="H4" s="521" t="s">
        <v>806</v>
      </c>
      <c r="I4" s="521" t="s">
        <v>682</v>
      </c>
      <c r="J4" s="522" t="s">
        <v>683</v>
      </c>
      <c r="K4" s="522" t="s">
        <v>807</v>
      </c>
      <c r="L4" s="522" t="s">
        <v>808</v>
      </c>
      <c r="M4" s="522" t="s">
        <v>469</v>
      </c>
      <c r="N4" s="522" t="s">
        <v>809</v>
      </c>
      <c r="O4" s="522" t="s">
        <v>469</v>
      </c>
      <c r="P4" s="523"/>
      <c r="Q4" s="524" t="s">
        <v>625</v>
      </c>
      <c r="R4" s="524" t="s">
        <v>625</v>
      </c>
      <c r="S4" s="524" t="s">
        <v>625</v>
      </c>
      <c r="T4" s="524" t="s">
        <v>484</v>
      </c>
      <c r="U4" s="524" t="s">
        <v>485</v>
      </c>
      <c r="V4" s="524" t="s">
        <v>486</v>
      </c>
      <c r="W4" s="524" t="s">
        <v>490</v>
      </c>
      <c r="X4" s="524" t="s">
        <v>487</v>
      </c>
      <c r="Y4" s="524" t="s">
        <v>488</v>
      </c>
      <c r="Z4" s="524" t="s">
        <v>489</v>
      </c>
      <c r="AA4" s="524" t="s">
        <v>676</v>
      </c>
      <c r="AB4" s="525" t="s">
        <v>681</v>
      </c>
      <c r="AC4" s="525" t="s">
        <v>705</v>
      </c>
      <c r="AD4" s="526" t="s">
        <v>134</v>
      </c>
    </row>
    <row r="5" spans="1:33" x14ac:dyDescent="0.25">
      <c r="A5" s="527"/>
      <c r="B5" s="528" t="s">
        <v>158</v>
      </c>
      <c r="C5" s="529" t="s">
        <v>11</v>
      </c>
      <c r="D5" s="530">
        <v>116.55</v>
      </c>
      <c r="E5" s="530">
        <v>75</v>
      </c>
      <c r="F5" s="530">
        <v>112</v>
      </c>
      <c r="G5" s="530">
        <v>168</v>
      </c>
      <c r="H5" s="530">
        <v>330.72614266361023</v>
      </c>
      <c r="I5" s="530">
        <v>56</v>
      </c>
      <c r="J5" s="531">
        <v>-162.72614266361023</v>
      </c>
      <c r="K5" s="532">
        <v>18138.559736706862</v>
      </c>
      <c r="L5" s="531">
        <v>3047278.0357667529</v>
      </c>
      <c r="M5" s="533">
        <v>1.5</v>
      </c>
      <c r="N5" s="531">
        <v>5998895.8951945305</v>
      </c>
      <c r="O5" s="533">
        <v>2.9529119880679486</v>
      </c>
      <c r="P5" s="527"/>
      <c r="Q5" s="534">
        <v>4510108</v>
      </c>
      <c r="R5" s="534"/>
      <c r="S5" s="534"/>
      <c r="T5" s="535">
        <v>1300101</v>
      </c>
      <c r="U5" s="536">
        <v>17334.68</v>
      </c>
      <c r="V5" s="535">
        <v>1368012.1805060001</v>
      </c>
      <c r="W5" s="536">
        <v>18240.162406746669</v>
      </c>
      <c r="X5" s="535">
        <v>2042898.1895556268</v>
      </c>
      <c r="Y5" s="535">
        <v>2029359</v>
      </c>
      <c r="Z5" s="536">
        <v>18119.276785714286</v>
      </c>
      <c r="AA5" s="536">
        <v>17651</v>
      </c>
      <c r="AB5" s="537">
        <v>9.1239065272621378E-3</v>
      </c>
      <c r="AC5" s="537">
        <v>1.0091239065272621</v>
      </c>
      <c r="AD5" s="526"/>
    </row>
    <row r="6" spans="1:33" x14ac:dyDescent="0.25">
      <c r="A6" s="538"/>
      <c r="B6" s="528" t="s">
        <v>60</v>
      </c>
      <c r="C6" s="529" t="s">
        <v>159</v>
      </c>
      <c r="D6" s="530">
        <v>23.79</v>
      </c>
      <c r="E6" s="530">
        <v>28</v>
      </c>
      <c r="F6" s="530">
        <v>10</v>
      </c>
      <c r="G6" s="530">
        <v>15</v>
      </c>
      <c r="H6" s="530">
        <v>22.73062044198571</v>
      </c>
      <c r="I6" s="530">
        <v>5</v>
      </c>
      <c r="J6" s="531">
        <v>-7.7306204419857103</v>
      </c>
      <c r="K6" s="532">
        <v>195352.05642912665</v>
      </c>
      <c r="L6" s="531">
        <v>2930280.8464368996</v>
      </c>
      <c r="M6" s="533">
        <v>1.5</v>
      </c>
      <c r="N6" s="531">
        <v>4440473.4472518526</v>
      </c>
      <c r="O6" s="533">
        <v>2.2730620441985709</v>
      </c>
      <c r="P6" s="527"/>
      <c r="Q6" s="527">
        <v>4510100</v>
      </c>
      <c r="R6" s="527">
        <v>4510101</v>
      </c>
      <c r="S6" s="527">
        <v>4510103</v>
      </c>
      <c r="T6" s="535">
        <v>4743407.18</v>
      </c>
      <c r="U6" s="536">
        <v>169407.39928571429</v>
      </c>
      <c r="V6" s="535">
        <v>5116481.0520227002</v>
      </c>
      <c r="W6" s="536">
        <v>189057.46614366787</v>
      </c>
      <c r="X6" s="535">
        <v>1890574.6614366788</v>
      </c>
      <c r="Y6" s="535">
        <v>1783917.48</v>
      </c>
      <c r="Z6" s="536">
        <v>178391.74799999999</v>
      </c>
      <c r="AA6" s="536">
        <v>179258</v>
      </c>
      <c r="AB6" s="537">
        <v>2.9073702671251644E-2</v>
      </c>
      <c r="AC6" s="537">
        <v>1.0290737026712518</v>
      </c>
      <c r="AD6" s="526"/>
    </row>
    <row r="7" spans="1:33" x14ac:dyDescent="0.25">
      <c r="A7" s="527"/>
      <c r="B7" s="528" t="s">
        <v>148</v>
      </c>
      <c r="C7" s="529" t="s">
        <v>160</v>
      </c>
      <c r="D7" s="530">
        <v>49.44</v>
      </c>
      <c r="E7" s="530">
        <v>55</v>
      </c>
      <c r="F7" s="530">
        <v>12</v>
      </c>
      <c r="G7" s="530">
        <v>18</v>
      </c>
      <c r="H7" s="530">
        <v>20.42110432692953</v>
      </c>
      <c r="I7" s="530">
        <v>6</v>
      </c>
      <c r="J7" s="531">
        <v>-2.4211043269295303</v>
      </c>
      <c r="K7" s="532">
        <v>135032.18964708003</v>
      </c>
      <c r="L7" s="531">
        <v>2430579.4136474403</v>
      </c>
      <c r="M7" s="533">
        <v>1.5</v>
      </c>
      <c r="N7" s="531">
        <v>2757506.4322767546</v>
      </c>
      <c r="O7" s="533">
        <v>1.7017586939107943</v>
      </c>
      <c r="P7" s="527"/>
      <c r="Q7" s="527">
        <v>4510104</v>
      </c>
      <c r="R7" s="527"/>
      <c r="S7" s="527"/>
      <c r="T7" s="535">
        <v>2184820</v>
      </c>
      <c r="U7" s="536">
        <v>39724</v>
      </c>
      <c r="V7" s="535">
        <v>5338969.3836300001</v>
      </c>
      <c r="W7" s="536">
        <v>97072.170611454552</v>
      </c>
      <c r="X7" s="535">
        <v>1164866.0473374547</v>
      </c>
      <c r="Y7" s="535">
        <v>1460283</v>
      </c>
      <c r="Z7" s="536">
        <v>121690.25</v>
      </c>
      <c r="AA7" s="536">
        <v>122145</v>
      </c>
      <c r="AB7" s="537">
        <v>0.12914530101991373</v>
      </c>
      <c r="AC7" s="537">
        <v>1.034</v>
      </c>
      <c r="AD7" s="526" t="s">
        <v>686</v>
      </c>
    </row>
    <row r="8" spans="1:33" x14ac:dyDescent="0.25">
      <c r="A8" s="527"/>
      <c r="B8" s="528" t="s">
        <v>161</v>
      </c>
      <c r="C8" s="529" t="s">
        <v>162</v>
      </c>
      <c r="D8" s="530">
        <v>139.9</v>
      </c>
      <c r="E8" s="530">
        <v>165</v>
      </c>
      <c r="F8" s="530">
        <v>185</v>
      </c>
      <c r="G8" s="530">
        <v>175</v>
      </c>
      <c r="H8" s="530">
        <v>175.26523714156639</v>
      </c>
      <c r="I8" s="530">
        <v>-10</v>
      </c>
      <c r="J8" s="531">
        <v>-0.26523714156638789</v>
      </c>
      <c r="K8" s="532">
        <v>38</v>
      </c>
      <c r="L8" s="531">
        <v>6650</v>
      </c>
      <c r="M8" s="533">
        <v>0.94594594594594594</v>
      </c>
      <c r="N8" s="531">
        <v>6660.0790113795229</v>
      </c>
      <c r="O8" s="533">
        <v>0.94737966022468323</v>
      </c>
      <c r="P8" s="527"/>
      <c r="Q8" s="527">
        <v>4510102</v>
      </c>
      <c r="R8" s="527"/>
      <c r="S8" s="527"/>
      <c r="T8" s="535">
        <v>20295</v>
      </c>
      <c r="U8" s="536">
        <v>123</v>
      </c>
      <c r="V8" s="535">
        <v>40000</v>
      </c>
      <c r="W8" s="536">
        <v>242.42424242424244</v>
      </c>
      <c r="X8" s="535">
        <v>44848.484848484848</v>
      </c>
      <c r="Y8" s="535">
        <v>7030</v>
      </c>
      <c r="Z8" s="536">
        <v>38</v>
      </c>
      <c r="AA8" s="536">
        <v>38</v>
      </c>
      <c r="AB8" s="537">
        <v>0</v>
      </c>
      <c r="AC8" s="537">
        <v>1</v>
      </c>
      <c r="AD8" s="526"/>
      <c r="AG8" s="539"/>
    </row>
    <row r="9" spans="1:33" x14ac:dyDescent="0.25">
      <c r="A9" s="527"/>
      <c r="B9" s="528" t="s">
        <v>163</v>
      </c>
      <c r="C9" s="529" t="s">
        <v>48</v>
      </c>
      <c r="D9" s="530">
        <v>20.79</v>
      </c>
      <c r="E9" s="530">
        <v>25</v>
      </c>
      <c r="F9" s="530">
        <v>25</v>
      </c>
      <c r="G9" s="530">
        <v>37</v>
      </c>
      <c r="H9" s="530">
        <v>78.74743727912454</v>
      </c>
      <c r="I9" s="530">
        <v>12</v>
      </c>
      <c r="J9" s="531">
        <v>-41.74743727912454</v>
      </c>
      <c r="K9" s="532">
        <v>1454</v>
      </c>
      <c r="L9" s="531">
        <v>53798</v>
      </c>
      <c r="M9" s="533">
        <v>1.48</v>
      </c>
      <c r="N9" s="531">
        <v>114498.77380384709</v>
      </c>
      <c r="O9" s="533">
        <v>3.1498974911649817</v>
      </c>
      <c r="P9" s="527"/>
      <c r="Q9" s="534">
        <v>4510112</v>
      </c>
      <c r="R9" s="527"/>
      <c r="S9" s="527"/>
      <c r="T9" s="535">
        <v>81875</v>
      </c>
      <c r="U9" s="536">
        <v>3275</v>
      </c>
      <c r="V9" s="535">
        <v>318270</v>
      </c>
      <c r="W9" s="536">
        <v>12730.8</v>
      </c>
      <c r="X9" s="535">
        <v>318270</v>
      </c>
      <c r="Y9" s="535">
        <v>36050</v>
      </c>
      <c r="Z9" s="536">
        <v>1442</v>
      </c>
      <c r="AA9" s="536">
        <v>1454</v>
      </c>
      <c r="AB9" s="537">
        <v>0</v>
      </c>
      <c r="AC9" s="537">
        <v>1</v>
      </c>
      <c r="AD9" s="526"/>
    </row>
    <row r="10" spans="1:33" x14ac:dyDescent="0.25">
      <c r="A10" s="527"/>
      <c r="B10" s="528" t="s">
        <v>164</v>
      </c>
      <c r="C10" s="529" t="s">
        <v>165</v>
      </c>
      <c r="D10" s="530">
        <v>47.53</v>
      </c>
      <c r="E10" s="530">
        <v>55</v>
      </c>
      <c r="F10" s="530">
        <v>50</v>
      </c>
      <c r="G10" s="530">
        <v>75</v>
      </c>
      <c r="H10" s="530">
        <v>187.26239236750385</v>
      </c>
      <c r="I10" s="530">
        <v>25</v>
      </c>
      <c r="J10" s="531">
        <v>-112.26239236750385</v>
      </c>
      <c r="K10" s="532">
        <v>246.1535502656065</v>
      </c>
      <c r="L10" s="531">
        <v>18461.516269920488</v>
      </c>
      <c r="M10" s="533">
        <v>1.5</v>
      </c>
      <c r="N10" s="531">
        <v>46095.302712492085</v>
      </c>
      <c r="O10" s="533">
        <v>3.7452478473500772</v>
      </c>
      <c r="P10" s="527"/>
      <c r="Q10" s="527">
        <v>4510110</v>
      </c>
      <c r="R10" s="527"/>
      <c r="S10" s="527"/>
      <c r="T10" s="535">
        <v>12980</v>
      </c>
      <c r="U10" s="536">
        <v>236</v>
      </c>
      <c r="V10" s="535">
        <v>100000</v>
      </c>
      <c r="W10" s="536">
        <v>1818.1818181818182</v>
      </c>
      <c r="X10" s="535">
        <v>90909.090909090912</v>
      </c>
      <c r="Y10" s="535">
        <v>11774</v>
      </c>
      <c r="Z10" s="536">
        <v>235.48</v>
      </c>
      <c r="AA10" s="536">
        <v>240</v>
      </c>
      <c r="AB10" s="537">
        <v>8.4745762711864181E-3</v>
      </c>
      <c r="AC10" s="537">
        <v>1.0084745762711864</v>
      </c>
      <c r="AD10" s="526"/>
    </row>
    <row r="11" spans="1:33" x14ac:dyDescent="0.25">
      <c r="A11" s="527"/>
      <c r="B11" s="528" t="s">
        <v>167</v>
      </c>
      <c r="C11" s="529" t="s">
        <v>168</v>
      </c>
      <c r="D11" s="530">
        <v>233.36</v>
      </c>
      <c r="E11" s="530">
        <v>260</v>
      </c>
      <c r="F11" s="530">
        <v>320</v>
      </c>
      <c r="G11" s="530">
        <v>480</v>
      </c>
      <c r="H11" s="530">
        <v>567.52376138602926</v>
      </c>
      <c r="I11" s="530">
        <v>160</v>
      </c>
      <c r="J11" s="531">
        <v>-87.523761386029264</v>
      </c>
      <c r="K11" s="532">
        <v>939</v>
      </c>
      <c r="L11" s="531">
        <v>450720</v>
      </c>
      <c r="M11" s="533">
        <v>1.5</v>
      </c>
      <c r="N11" s="531">
        <v>532904.81194148143</v>
      </c>
      <c r="O11" s="533">
        <v>1.7735117543313415</v>
      </c>
      <c r="P11" s="527"/>
      <c r="Q11" s="527">
        <v>4510109</v>
      </c>
      <c r="R11" s="527"/>
      <c r="S11" s="527"/>
      <c r="T11" s="535">
        <v>315120</v>
      </c>
      <c r="U11" s="536">
        <v>1212</v>
      </c>
      <c r="V11" s="535">
        <v>409259.23750799999</v>
      </c>
      <c r="W11" s="536">
        <v>1574.0739904153845</v>
      </c>
      <c r="X11" s="535">
        <v>503703.67693292303</v>
      </c>
      <c r="Y11" s="535">
        <v>298385</v>
      </c>
      <c r="Z11" s="536">
        <v>932.453125</v>
      </c>
      <c r="AA11" s="536">
        <v>939</v>
      </c>
      <c r="AB11" s="537">
        <v>0</v>
      </c>
      <c r="AC11" s="537">
        <v>1</v>
      </c>
      <c r="AD11" s="526"/>
    </row>
    <row r="12" spans="1:33" x14ac:dyDescent="0.25">
      <c r="B12" s="540" t="s">
        <v>170</v>
      </c>
      <c r="C12" s="541" t="s">
        <v>171</v>
      </c>
      <c r="D12" s="542"/>
      <c r="E12" s="543"/>
      <c r="F12" s="543"/>
      <c r="G12" s="543"/>
      <c r="H12" s="544"/>
      <c r="I12" s="545"/>
      <c r="J12" s="544"/>
      <c r="K12" s="544"/>
      <c r="L12" s="544"/>
      <c r="M12" s="544"/>
      <c r="N12" s="544"/>
      <c r="O12" s="544"/>
      <c r="T12" s="546"/>
      <c r="U12" s="546"/>
      <c r="V12" s="546"/>
      <c r="W12" s="546"/>
      <c r="X12" s="546"/>
      <c r="Y12" s="546"/>
      <c r="Z12" s="546"/>
      <c r="AA12" s="546"/>
      <c r="AB12" s="526"/>
      <c r="AC12" s="526"/>
      <c r="AD12" s="526"/>
    </row>
    <row r="13" spans="1:33" x14ac:dyDescent="0.25">
      <c r="B13" s="540" t="s">
        <v>172</v>
      </c>
      <c r="C13" s="529" t="s">
        <v>173</v>
      </c>
      <c r="D13" s="542"/>
      <c r="E13" s="545"/>
      <c r="F13" s="545"/>
      <c r="G13" s="545"/>
      <c r="H13" s="544"/>
      <c r="I13" s="545"/>
      <c r="J13" s="544"/>
      <c r="K13" s="544"/>
      <c r="L13" s="544"/>
      <c r="M13" s="544"/>
      <c r="N13" s="544"/>
      <c r="O13" s="544"/>
      <c r="T13" s="546"/>
      <c r="U13" s="546"/>
      <c r="V13" s="546"/>
      <c r="W13" s="546"/>
      <c r="X13" s="546"/>
      <c r="Y13" s="546"/>
      <c r="Z13" s="546"/>
      <c r="AA13" s="546"/>
      <c r="AB13" s="526"/>
      <c r="AC13" s="526"/>
      <c r="AD13" s="526"/>
    </row>
    <row r="14" spans="1:33" x14ac:dyDescent="0.25">
      <c r="B14" s="540" t="s">
        <v>174</v>
      </c>
      <c r="C14" s="541" t="s">
        <v>175</v>
      </c>
      <c r="D14" s="542"/>
      <c r="E14" s="543"/>
      <c r="F14" s="543"/>
      <c r="G14" s="543"/>
      <c r="H14" s="544"/>
      <c r="I14" s="545"/>
      <c r="J14" s="544"/>
      <c r="K14" s="544"/>
      <c r="L14" s="544"/>
      <c r="M14" s="544"/>
      <c r="N14" s="544"/>
      <c r="O14" s="544"/>
      <c r="T14" s="546"/>
      <c r="U14" s="546"/>
      <c r="V14" s="546"/>
      <c r="W14" s="546"/>
      <c r="X14" s="546"/>
      <c r="Y14" s="546"/>
      <c r="Z14" s="546"/>
      <c r="AA14" s="546"/>
      <c r="AB14" s="526"/>
      <c r="AC14" s="526"/>
      <c r="AD14" s="526"/>
    </row>
    <row r="15" spans="1:33" x14ac:dyDescent="0.25">
      <c r="B15" s="540" t="s">
        <v>176</v>
      </c>
      <c r="C15" s="541" t="s">
        <v>177</v>
      </c>
      <c r="D15" s="542"/>
      <c r="E15" s="543"/>
      <c r="F15" s="543"/>
      <c r="G15" s="543"/>
      <c r="H15" s="544"/>
      <c r="I15" s="545"/>
      <c r="J15" s="544"/>
      <c r="K15" s="544"/>
      <c r="L15" s="544"/>
      <c r="M15" s="544"/>
      <c r="N15" s="544"/>
      <c r="O15" s="544"/>
      <c r="T15" s="546"/>
      <c r="U15" s="546"/>
      <c r="V15" s="546"/>
      <c r="W15" s="546"/>
      <c r="X15" s="546"/>
      <c r="Y15" s="546"/>
      <c r="Z15" s="546"/>
      <c r="AA15" s="546"/>
      <c r="AB15" s="526"/>
      <c r="AC15" s="526"/>
      <c r="AD15" s="526"/>
    </row>
    <row r="16" spans="1:33" x14ac:dyDescent="0.25">
      <c r="B16" s="540" t="s">
        <v>178</v>
      </c>
      <c r="C16" s="547" t="s">
        <v>179</v>
      </c>
      <c r="D16" s="542"/>
      <c r="E16" s="543"/>
      <c r="F16" s="543"/>
      <c r="G16" s="543"/>
      <c r="H16" s="544"/>
      <c r="I16" s="545"/>
      <c r="J16" s="544"/>
      <c r="K16" s="544"/>
      <c r="L16" s="544"/>
      <c r="M16" s="544"/>
      <c r="N16" s="544"/>
      <c r="O16" s="544"/>
      <c r="T16" s="546"/>
      <c r="U16" s="546"/>
      <c r="V16" s="546"/>
      <c r="W16" s="546"/>
      <c r="X16" s="546"/>
      <c r="Y16" s="546"/>
      <c r="Z16" s="546"/>
      <c r="AA16" s="546"/>
      <c r="AB16" s="526"/>
      <c r="AC16" s="526"/>
      <c r="AD16" s="526"/>
    </row>
    <row r="17" spans="2:27" x14ac:dyDescent="0.25">
      <c r="G17" s="548"/>
      <c r="H17" s="548"/>
      <c r="L17" s="549">
        <v>8937767.8121210132</v>
      </c>
      <c r="N17" s="549">
        <v>13897034.742192339</v>
      </c>
      <c r="T17" s="550">
        <v>8658598.1799999997</v>
      </c>
      <c r="U17" s="551">
        <v>231312.07928571428</v>
      </c>
      <c r="V17" s="550">
        <v>12690991.853666702</v>
      </c>
      <c r="W17" s="551">
        <v>320735.27921289054</v>
      </c>
      <c r="X17" s="550">
        <v>6056070.1510202587</v>
      </c>
      <c r="Y17" s="550">
        <v>5626798.4800000004</v>
      </c>
      <c r="Z17" s="551">
        <v>320849.20791071426</v>
      </c>
      <c r="AA17" s="551">
        <v>321725</v>
      </c>
    </row>
    <row r="18" spans="2:27" x14ac:dyDescent="0.25">
      <c r="G18" s="552"/>
      <c r="H18" s="553"/>
    </row>
    <row r="19" spans="2:27" x14ac:dyDescent="0.25">
      <c r="L19" s="554"/>
      <c r="O19" s="555"/>
    </row>
    <row r="20" spans="2:27" x14ac:dyDescent="0.25">
      <c r="B20" s="538"/>
      <c r="C20" s="538"/>
      <c r="D20" s="538"/>
      <c r="E20" s="538"/>
      <c r="F20" s="538"/>
      <c r="G20" s="538"/>
      <c r="H20" s="538"/>
      <c r="I20" s="538"/>
      <c r="J20" s="538"/>
      <c r="L20" s="554"/>
      <c r="O20" s="555"/>
    </row>
    <row r="21" spans="2:27" x14ac:dyDescent="0.25">
      <c r="B21" s="538"/>
      <c r="C21" s="538"/>
      <c r="D21" s="538"/>
      <c r="E21" s="538"/>
      <c r="F21" s="538"/>
      <c r="G21" s="538"/>
      <c r="H21" s="538"/>
      <c r="I21" s="538"/>
      <c r="J21" s="538"/>
      <c r="L21" s="554"/>
      <c r="O21" s="555"/>
    </row>
    <row r="22" spans="2:27" x14ac:dyDescent="0.25">
      <c r="B22" s="538"/>
      <c r="C22" s="538"/>
      <c r="D22" s="538"/>
      <c r="E22" s="538"/>
      <c r="F22" s="538"/>
      <c r="G22" s="538"/>
      <c r="H22" s="538"/>
      <c r="I22" s="538"/>
      <c r="J22" s="538"/>
      <c r="L22" s="554"/>
      <c r="O22" s="555"/>
    </row>
    <row r="23" spans="2:27" x14ac:dyDescent="0.25">
      <c r="B23" s="556"/>
      <c r="L23" s="554"/>
      <c r="O23" s="555"/>
    </row>
    <row r="24" spans="2:27" x14ac:dyDescent="0.25">
      <c r="B24" s="556"/>
      <c r="C24" s="538"/>
      <c r="D24" s="538"/>
      <c r="E24" s="538"/>
      <c r="F24" s="538"/>
      <c r="G24" s="538"/>
      <c r="H24" s="538"/>
      <c r="J24" s="538"/>
      <c r="L24" s="554"/>
      <c r="O24" s="555"/>
    </row>
    <row r="25" spans="2:27" x14ac:dyDescent="0.25">
      <c r="L25" s="554"/>
      <c r="O25" s="555"/>
    </row>
    <row r="26" spans="2:27" x14ac:dyDescent="0.25">
      <c r="L26" s="554"/>
    </row>
    <row r="27" spans="2:27" x14ac:dyDescent="0.25">
      <c r="L27" s="554"/>
    </row>
    <row r="28" spans="2:27" x14ac:dyDescent="0.25">
      <c r="B28" s="557"/>
      <c r="L28" s="554"/>
    </row>
    <row r="29" spans="2:27" x14ac:dyDescent="0.25">
      <c r="B29" s="558"/>
    </row>
    <row r="30" spans="2:27" x14ac:dyDescent="0.25">
      <c r="B30" s="558"/>
    </row>
    <row r="31" spans="2:27" x14ac:dyDescent="0.25">
      <c r="B31" s="558"/>
    </row>
    <row r="32" spans="2:27" x14ac:dyDescent="0.25">
      <c r="B32" s="558"/>
    </row>
    <row r="33" spans="2:2" x14ac:dyDescent="0.25">
      <c r="B33" s="558"/>
    </row>
    <row r="34" spans="2:2" x14ac:dyDescent="0.25">
      <c r="B34" s="558"/>
    </row>
    <row r="35" spans="2:2" x14ac:dyDescent="0.25">
      <c r="B35" s="558"/>
    </row>
    <row r="36" spans="2:2" x14ac:dyDescent="0.25">
      <c r="B36" s="558"/>
    </row>
    <row r="37" spans="2:2" x14ac:dyDescent="0.25">
      <c r="B37" s="558"/>
    </row>
    <row r="38" spans="2:2" x14ac:dyDescent="0.25">
      <c r="B38" s="559"/>
    </row>
    <row r="39" spans="2:2" x14ac:dyDescent="0.25">
      <c r="B39" s="558"/>
    </row>
  </sheetData>
  <mergeCells count="1">
    <mergeCell ref="D3:F3"/>
  </mergeCells>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206E5-0D3A-497B-8A7B-68DB43F09A6F}">
  <dimension ref="A1:Q28"/>
  <sheetViews>
    <sheetView zoomScale="110" zoomScaleNormal="11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47.7109375" style="71" customWidth="1"/>
    <col min="4" max="4" width="27.7109375" style="71" customWidth="1"/>
    <col min="5" max="5" width="14"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7.140625" style="71" customWidth="1"/>
    <col min="16" max="16" width="10.42578125" style="71" customWidth="1"/>
    <col min="17" max="17" width="6" style="103" bestFit="1" customWidth="1"/>
    <col min="18" max="16384" width="9.140625" style="71"/>
  </cols>
  <sheetData>
    <row r="1" spans="1:17" ht="18.75" x14ac:dyDescent="0.3">
      <c r="A1" s="102" t="s">
        <v>164</v>
      </c>
      <c r="C1" s="380" t="s">
        <v>53</v>
      </c>
      <c r="D1" s="345"/>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0</v>
      </c>
      <c r="K6" s="375">
        <v>30.865920865384616</v>
      </c>
      <c r="L6" s="71" t="s">
        <v>107</v>
      </c>
      <c r="M6" s="98">
        <v>0</v>
      </c>
      <c r="N6" s="375">
        <v>36.273480288461535</v>
      </c>
      <c r="O6" s="71" t="s">
        <v>122</v>
      </c>
      <c r="P6" s="98">
        <v>60</v>
      </c>
      <c r="Q6" s="375">
        <v>8.0522310000000008</v>
      </c>
    </row>
    <row r="7" spans="1:17" ht="31.5" customHeight="1" x14ac:dyDescent="0.25">
      <c r="A7" s="97"/>
      <c r="C7" s="79" t="s">
        <v>232</v>
      </c>
      <c r="D7" s="76"/>
      <c r="E7" s="80"/>
      <c r="F7" s="359"/>
      <c r="G7" s="359"/>
      <c r="I7" s="71" t="s">
        <v>94</v>
      </c>
      <c r="J7" s="98">
        <v>15</v>
      </c>
      <c r="K7" s="375">
        <v>36.273480288461535</v>
      </c>
      <c r="L7" s="71" t="s">
        <v>108</v>
      </c>
      <c r="M7" s="98">
        <v>0</v>
      </c>
      <c r="N7" s="375">
        <v>51.941663999999996</v>
      </c>
      <c r="O7" s="71" t="s">
        <v>124</v>
      </c>
      <c r="P7" s="98">
        <v>0</v>
      </c>
      <c r="Q7" s="375">
        <v>19.769871500000001</v>
      </c>
    </row>
    <row r="8" spans="1:17" ht="31.5" customHeight="1" x14ac:dyDescent="0.25">
      <c r="A8" s="97"/>
      <c r="C8" s="75" t="s">
        <v>539</v>
      </c>
      <c r="D8" s="151" t="s">
        <v>94</v>
      </c>
      <c r="E8" s="591">
        <v>10</v>
      </c>
      <c r="F8" s="361">
        <v>0</v>
      </c>
      <c r="G8" s="361">
        <v>0</v>
      </c>
      <c r="I8" s="71" t="s">
        <v>96</v>
      </c>
      <c r="J8" s="98">
        <v>0</v>
      </c>
      <c r="K8" s="375">
        <v>60.060983653846158</v>
      </c>
      <c r="L8" s="71" t="s">
        <v>110</v>
      </c>
      <c r="M8" s="98">
        <v>0</v>
      </c>
      <c r="N8" s="375">
        <v>36.151145999999997</v>
      </c>
      <c r="O8" s="71" t="s">
        <v>126</v>
      </c>
      <c r="P8" s="98">
        <v>0</v>
      </c>
      <c r="Q8" s="375">
        <v>8.0522310000000008</v>
      </c>
    </row>
    <row r="9" spans="1:17" ht="31.5" customHeight="1" x14ac:dyDescent="0.25">
      <c r="C9" s="75" t="s">
        <v>540</v>
      </c>
      <c r="D9" s="151" t="s">
        <v>94</v>
      </c>
      <c r="E9" s="591">
        <v>5</v>
      </c>
      <c r="F9" s="361">
        <v>0</v>
      </c>
      <c r="G9" s="361">
        <v>0</v>
      </c>
      <c r="I9" s="71" t="s">
        <v>97</v>
      </c>
      <c r="J9" s="98">
        <v>0</v>
      </c>
      <c r="K9" s="375">
        <v>30.865920865384616</v>
      </c>
      <c r="L9" s="71" t="s">
        <v>112</v>
      </c>
      <c r="M9" s="98">
        <v>0</v>
      </c>
      <c r="N9" s="375">
        <v>56.742906000000005</v>
      </c>
      <c r="O9" s="71" t="s">
        <v>128</v>
      </c>
      <c r="P9" s="98">
        <v>0</v>
      </c>
      <c r="Q9" s="375">
        <v>18.682449000000002</v>
      </c>
    </row>
    <row r="10" spans="1:17" ht="31.5" customHeight="1" x14ac:dyDescent="0.25">
      <c r="C10" s="76" t="s">
        <v>541</v>
      </c>
      <c r="D10" s="151" t="s">
        <v>119</v>
      </c>
      <c r="E10" s="591">
        <v>60</v>
      </c>
      <c r="F10" s="361" t="s">
        <v>533</v>
      </c>
      <c r="G10" s="361">
        <v>1</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C11" s="81" t="s">
        <v>542</v>
      </c>
      <c r="D11" s="151" t="s">
        <v>119</v>
      </c>
      <c r="E11" s="591">
        <v>30</v>
      </c>
      <c r="F11" s="361" t="s">
        <v>533</v>
      </c>
      <c r="G11" s="361">
        <v>0</v>
      </c>
      <c r="I11" s="71" t="s">
        <v>99</v>
      </c>
      <c r="J11" s="98">
        <v>0</v>
      </c>
      <c r="K11" s="375">
        <v>43.198348557692306</v>
      </c>
      <c r="L11" s="71" t="s">
        <v>116</v>
      </c>
      <c r="M11" s="98">
        <v>0</v>
      </c>
      <c r="N11" s="375">
        <v>31.192314000000007</v>
      </c>
      <c r="O11" s="71" t="s">
        <v>132</v>
      </c>
      <c r="P11" s="98">
        <v>0</v>
      </c>
      <c r="Q11" s="375">
        <v>18.682449000000002</v>
      </c>
    </row>
    <row r="12" spans="1:17" ht="31.5" customHeight="1" x14ac:dyDescent="0.25">
      <c r="C12" s="100" t="s">
        <v>543</v>
      </c>
      <c r="D12" s="151" t="s">
        <v>119</v>
      </c>
      <c r="E12" s="591">
        <v>2</v>
      </c>
      <c r="F12" s="361" t="s">
        <v>533</v>
      </c>
      <c r="G12" s="361">
        <v>0</v>
      </c>
      <c r="I12" s="71" t="s">
        <v>65</v>
      </c>
      <c r="J12" s="98">
        <v>0</v>
      </c>
      <c r="K12" s="375">
        <v>29.217185999999998</v>
      </c>
    </row>
    <row r="13" spans="1:17" ht="31.5" customHeight="1" x14ac:dyDescent="0.25">
      <c r="C13" s="144" t="s">
        <v>544</v>
      </c>
      <c r="D13" s="151" t="s">
        <v>119</v>
      </c>
      <c r="E13" s="591">
        <v>1</v>
      </c>
      <c r="F13" s="361" t="s">
        <v>533</v>
      </c>
      <c r="G13" s="361">
        <v>0</v>
      </c>
      <c r="I13" s="71" t="s">
        <v>100</v>
      </c>
      <c r="J13" s="98">
        <v>0</v>
      </c>
      <c r="K13" s="375">
        <v>43.825779000000004</v>
      </c>
    </row>
    <row r="14" spans="1:17" ht="31.5" customHeight="1" x14ac:dyDescent="0.25">
      <c r="C14" s="144" t="s">
        <v>545</v>
      </c>
      <c r="D14" s="151" t="s">
        <v>119</v>
      </c>
      <c r="E14" s="591">
        <v>3</v>
      </c>
      <c r="F14" s="361" t="s">
        <v>533</v>
      </c>
      <c r="G14" s="361">
        <v>0</v>
      </c>
      <c r="I14" s="71" t="s">
        <v>102</v>
      </c>
      <c r="J14" s="98">
        <v>0</v>
      </c>
      <c r="K14" s="375">
        <v>36.273480288461535</v>
      </c>
    </row>
    <row r="15" spans="1:17" ht="32.25" customHeight="1" x14ac:dyDescent="0.25">
      <c r="C15" s="144" t="s">
        <v>546</v>
      </c>
      <c r="D15" s="151" t="s">
        <v>119</v>
      </c>
      <c r="E15" s="591">
        <v>3</v>
      </c>
      <c r="F15" s="361" t="s">
        <v>533</v>
      </c>
      <c r="G15" s="361">
        <v>0</v>
      </c>
      <c r="I15" s="71" t="s">
        <v>74</v>
      </c>
      <c r="J15" s="98">
        <v>0</v>
      </c>
      <c r="K15" s="375">
        <v>43.198348557692306</v>
      </c>
    </row>
    <row r="16" spans="1:17" ht="32.25" customHeight="1" x14ac:dyDescent="0.25">
      <c r="F16" s="363"/>
      <c r="G16" s="363"/>
      <c r="I16" s="71" t="s">
        <v>103</v>
      </c>
      <c r="J16" s="98">
        <v>0</v>
      </c>
      <c r="K16" s="375">
        <v>60.060983653846158</v>
      </c>
    </row>
    <row r="17" spans="4:16" ht="32.25" customHeight="1" x14ac:dyDescent="0.25">
      <c r="D17" s="87" t="s">
        <v>237</v>
      </c>
      <c r="F17" s="361"/>
      <c r="G17" s="361"/>
      <c r="I17" s="71" t="s">
        <v>104</v>
      </c>
      <c r="J17" s="98">
        <v>0</v>
      </c>
      <c r="K17" s="375">
        <v>30.498918000000003</v>
      </c>
    </row>
    <row r="18" spans="4:16" ht="32.25" customHeight="1" x14ac:dyDescent="0.25">
      <c r="D18" s="395" t="s">
        <v>242</v>
      </c>
      <c r="E18" s="434">
        <v>0.22951722779999997</v>
      </c>
      <c r="F18" s="361"/>
      <c r="G18" s="361"/>
      <c r="I18" s="71" t="s">
        <v>106</v>
      </c>
      <c r="J18" s="98">
        <v>0</v>
      </c>
      <c r="K18" s="375">
        <v>43.198348557692306</v>
      </c>
    </row>
    <row r="19" spans="4:16" ht="32.25" customHeight="1" x14ac:dyDescent="0.25">
      <c r="F19" s="361"/>
      <c r="G19" s="361"/>
      <c r="I19" s="71" t="s">
        <v>119</v>
      </c>
      <c r="J19" s="98">
        <v>99</v>
      </c>
      <c r="K19" s="375">
        <v>43.198348557692306</v>
      </c>
    </row>
    <row r="20" spans="4:16" ht="32.25" customHeight="1" x14ac:dyDescent="0.25">
      <c r="D20" s="71" t="s">
        <v>243</v>
      </c>
      <c r="E20" s="291">
        <v>13.781963059800001</v>
      </c>
      <c r="F20" s="361"/>
      <c r="G20" s="361"/>
      <c r="J20" s="98"/>
    </row>
    <row r="21" spans="4:16" ht="32.25" customHeight="1" x14ac:dyDescent="0.25">
      <c r="F21" s="361"/>
      <c r="G21" s="361"/>
      <c r="I21" s="87" t="s">
        <v>138</v>
      </c>
      <c r="J21" s="381">
        <v>114</v>
      </c>
      <c r="L21" s="87" t="s">
        <v>141</v>
      </c>
      <c r="M21" s="381">
        <v>0</v>
      </c>
      <c r="O21" s="87" t="s">
        <v>143</v>
      </c>
      <c r="P21" s="381">
        <v>60</v>
      </c>
    </row>
    <row r="22" spans="4:16" ht="32.25" customHeight="1" x14ac:dyDescent="0.25">
      <c r="F22" s="361"/>
      <c r="G22" s="361"/>
      <c r="I22" s="87"/>
      <c r="J22" s="89"/>
      <c r="L22" s="87"/>
      <c r="M22" s="99"/>
      <c r="O22" s="87"/>
    </row>
    <row r="23" spans="4:16" ht="32.25" customHeight="1" x14ac:dyDescent="0.25">
      <c r="F23" s="361"/>
      <c r="G23" s="361"/>
      <c r="I23" s="105" t="s">
        <v>144</v>
      </c>
      <c r="J23" s="104">
        <v>42.287181680161943</v>
      </c>
      <c r="K23" s="376"/>
      <c r="L23" s="105" t="s">
        <v>145</v>
      </c>
      <c r="M23" s="104">
        <v>0</v>
      </c>
      <c r="N23" s="376"/>
      <c r="O23" s="105" t="s">
        <v>146</v>
      </c>
      <c r="P23" s="104">
        <v>8.0522310000000008</v>
      </c>
    </row>
    <row r="24" spans="4:16" ht="32.25" customHeight="1" x14ac:dyDescent="0.25"/>
    <row r="25" spans="4:16" ht="32.25" customHeight="1" x14ac:dyDescent="0.25"/>
    <row r="26" spans="4:16" ht="32.25" customHeight="1" x14ac:dyDescent="0.25"/>
    <row r="27" spans="4:16" ht="32.25" customHeight="1" x14ac:dyDescent="0.25"/>
    <row r="28" spans="4: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FA01BA10-AA10-4936-9042-D61726FBBD0F}">
          <x14:formula1>
            <xm:f>'Salary Grade'!$AN$3:$AN$31</xm:f>
          </x14:formula1>
          <xm:sqref>D8:D15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0629-4111-4E70-A4D6-521BABB591D8}">
  <dimension ref="A1:R49"/>
  <sheetViews>
    <sheetView zoomScaleNormal="100" workbookViewId="0">
      <pane ySplit="5" topLeftCell="A6" activePane="bottomLeft" state="frozen"/>
      <selection pane="bottomLeft"/>
    </sheetView>
  </sheetViews>
  <sheetFormatPr defaultRowHeight="15" x14ac:dyDescent="0.25"/>
  <cols>
    <col min="1" max="1" width="23.140625" style="71" customWidth="1"/>
    <col min="2" max="2" width="2.28515625" style="71" customWidth="1"/>
    <col min="3" max="3" width="44.140625" style="71" customWidth="1"/>
    <col min="4" max="4" width="33.85546875" style="71" customWidth="1"/>
    <col min="5" max="5" width="15"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9" style="71" customWidth="1"/>
    <col min="16" max="16" width="10.42578125" style="71" customWidth="1"/>
    <col min="17" max="17" width="6" style="103" bestFit="1" customWidth="1"/>
    <col min="18" max="18" width="9.140625" style="150"/>
    <col min="19" max="16384" width="9.140625" style="71"/>
  </cols>
  <sheetData>
    <row r="1" spans="1:17" ht="18.75" x14ac:dyDescent="0.3">
      <c r="A1" s="102" t="s">
        <v>244</v>
      </c>
      <c r="C1" s="101" t="s">
        <v>245</v>
      </c>
      <c r="D1" s="88"/>
      <c r="E1" s="88"/>
    </row>
    <row r="2" spans="1:17" x14ac:dyDescent="0.25">
      <c r="A2" s="89">
        <v>2025</v>
      </c>
    </row>
    <row r="5" spans="1:17"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17" ht="31.5" customHeight="1" x14ac:dyDescent="0.25">
      <c r="A6" s="72"/>
      <c r="B6" s="72"/>
      <c r="C6" s="72"/>
      <c r="D6" s="72"/>
      <c r="E6" s="73"/>
      <c r="F6" s="359"/>
      <c r="G6" s="359"/>
      <c r="I6" s="71" t="s">
        <v>92</v>
      </c>
      <c r="J6" s="98">
        <v>81</v>
      </c>
      <c r="K6" s="440"/>
      <c r="L6" s="71" t="s">
        <v>107</v>
      </c>
      <c r="M6" s="98">
        <v>85</v>
      </c>
      <c r="N6" s="375">
        <v>36.273480288461535</v>
      </c>
      <c r="O6" s="71" t="s">
        <v>122</v>
      </c>
      <c r="P6" s="98">
        <v>0</v>
      </c>
      <c r="Q6" s="375">
        <v>8.0522310000000008</v>
      </c>
    </row>
    <row r="7" spans="1:17" ht="31.5" customHeight="1" x14ac:dyDescent="0.25">
      <c r="A7" s="97"/>
      <c r="B7" s="72"/>
      <c r="C7" s="147" t="s">
        <v>201</v>
      </c>
      <c r="D7" s="72"/>
      <c r="E7" s="73"/>
      <c r="F7" s="359"/>
      <c r="G7" s="359"/>
      <c r="I7" s="71" t="s">
        <v>94</v>
      </c>
      <c r="J7" s="98">
        <v>0</v>
      </c>
      <c r="K7" s="375">
        <v>36.273480288461535</v>
      </c>
      <c r="L7" s="71" t="s">
        <v>108</v>
      </c>
      <c r="M7" s="98">
        <v>50</v>
      </c>
      <c r="N7" s="375">
        <v>51.941663999999996</v>
      </c>
      <c r="O7" s="396" t="s">
        <v>124</v>
      </c>
      <c r="P7" s="397">
        <v>34</v>
      </c>
      <c r="Q7" s="375">
        <v>19.769871500000001</v>
      </c>
    </row>
    <row r="8" spans="1:17" ht="31.5" customHeight="1" x14ac:dyDescent="0.25">
      <c r="A8" s="72"/>
      <c r="B8" s="72"/>
      <c r="C8" s="151" t="s">
        <v>202</v>
      </c>
      <c r="D8" s="151" t="s">
        <v>92</v>
      </c>
      <c r="E8" s="597">
        <v>16</v>
      </c>
      <c r="F8" s="361">
        <v>0</v>
      </c>
      <c r="G8" s="361">
        <v>0</v>
      </c>
      <c r="I8" s="71" t="s">
        <v>96</v>
      </c>
      <c r="J8" s="98">
        <v>0</v>
      </c>
      <c r="K8" s="375">
        <v>60.060983653846158</v>
      </c>
      <c r="L8" s="71" t="s">
        <v>110</v>
      </c>
      <c r="M8" s="98">
        <v>0</v>
      </c>
      <c r="N8" s="375">
        <v>36.151145999999997</v>
      </c>
      <c r="O8" s="71" t="s">
        <v>126</v>
      </c>
      <c r="P8" s="98">
        <v>60</v>
      </c>
      <c r="Q8" s="375">
        <v>8.0522310000000008</v>
      </c>
    </row>
    <row r="9" spans="1:17" ht="31.5" customHeight="1" x14ac:dyDescent="0.25">
      <c r="A9" s="72"/>
      <c r="B9" s="72"/>
      <c r="C9" s="151" t="s">
        <v>203</v>
      </c>
      <c r="D9" s="151" t="s">
        <v>92</v>
      </c>
      <c r="E9" s="597">
        <v>5</v>
      </c>
      <c r="F9" s="361">
        <v>0</v>
      </c>
      <c r="G9" s="361">
        <v>0</v>
      </c>
      <c r="I9" s="71" t="s">
        <v>97</v>
      </c>
      <c r="J9" s="98">
        <v>3.5</v>
      </c>
      <c r="K9" s="375">
        <v>30.865920865384616</v>
      </c>
      <c r="L9" s="71" t="s">
        <v>112</v>
      </c>
      <c r="M9" s="98">
        <v>60</v>
      </c>
      <c r="N9" s="375">
        <v>56.742906000000005</v>
      </c>
      <c r="O9" s="307" t="s">
        <v>128</v>
      </c>
      <c r="P9" s="98">
        <v>0</v>
      </c>
      <c r="Q9" s="375">
        <v>18.682449000000002</v>
      </c>
    </row>
    <row r="10" spans="1:17" ht="31.5" customHeight="1" x14ac:dyDescent="0.25">
      <c r="A10" s="72"/>
      <c r="B10" s="72"/>
      <c r="C10" s="364" t="s">
        <v>247</v>
      </c>
      <c r="D10" s="151" t="s">
        <v>92</v>
      </c>
      <c r="E10" s="597">
        <v>15</v>
      </c>
      <c r="F10" s="361">
        <v>0</v>
      </c>
      <c r="G10" s="361">
        <v>0</v>
      </c>
      <c r="I10" s="71" t="s">
        <v>98</v>
      </c>
      <c r="J10" s="98">
        <v>0</v>
      </c>
      <c r="K10" s="375">
        <v>23.712749134615386</v>
      </c>
      <c r="L10" s="71" t="s">
        <v>114</v>
      </c>
      <c r="M10" s="98">
        <v>0</v>
      </c>
      <c r="N10" s="375">
        <v>34.617269999999998</v>
      </c>
      <c r="O10" s="71" t="s">
        <v>130</v>
      </c>
      <c r="P10" s="98">
        <v>0</v>
      </c>
      <c r="Q10" s="375">
        <v>8.0522310000000008</v>
      </c>
    </row>
    <row r="11" spans="1:17" ht="31.5" customHeight="1" x14ac:dyDescent="0.25">
      <c r="A11" s="72"/>
      <c r="B11" s="72"/>
      <c r="C11" s="151" t="s">
        <v>206</v>
      </c>
      <c r="D11" s="151" t="s">
        <v>92</v>
      </c>
      <c r="E11" s="597">
        <v>5</v>
      </c>
      <c r="F11" s="361">
        <v>0</v>
      </c>
      <c r="G11" s="361">
        <v>0</v>
      </c>
      <c r="I11" s="71" t="s">
        <v>99</v>
      </c>
      <c r="J11" s="98">
        <v>0</v>
      </c>
      <c r="K11" s="375">
        <v>43.198348557692306</v>
      </c>
      <c r="L11" s="71" t="s">
        <v>116</v>
      </c>
      <c r="M11" s="98">
        <v>0</v>
      </c>
      <c r="N11" s="375">
        <v>31.192314000000007</v>
      </c>
      <c r="O11" s="396" t="s">
        <v>132</v>
      </c>
      <c r="P11" s="397">
        <v>52</v>
      </c>
      <c r="Q11" s="375">
        <v>18.682449000000002</v>
      </c>
    </row>
    <row r="12" spans="1:17" ht="31.5" customHeight="1" x14ac:dyDescent="0.25">
      <c r="A12" s="72"/>
      <c r="B12" s="72"/>
      <c r="C12" s="364" t="s">
        <v>516</v>
      </c>
      <c r="D12" s="151" t="s">
        <v>92</v>
      </c>
      <c r="E12" s="597">
        <v>5</v>
      </c>
      <c r="F12" s="361">
        <v>0</v>
      </c>
      <c r="G12" s="361">
        <v>0</v>
      </c>
      <c r="I12" s="71" t="s">
        <v>65</v>
      </c>
      <c r="J12" s="98">
        <v>0</v>
      </c>
      <c r="K12" s="375">
        <v>29.217185999999998</v>
      </c>
      <c r="L12" s="71" t="s">
        <v>494</v>
      </c>
      <c r="M12" s="98">
        <v>50</v>
      </c>
      <c r="N12" s="375">
        <v>35.730906000000004</v>
      </c>
    </row>
    <row r="13" spans="1:17" ht="31.5" customHeight="1" x14ac:dyDescent="0.25">
      <c r="A13" s="72"/>
      <c r="B13" s="72"/>
      <c r="C13" s="151" t="s">
        <v>249</v>
      </c>
      <c r="D13" s="151" t="s">
        <v>92</v>
      </c>
      <c r="E13" s="597">
        <v>10</v>
      </c>
      <c r="F13" s="361">
        <v>0</v>
      </c>
      <c r="G13" s="361">
        <v>0</v>
      </c>
      <c r="I13" s="71" t="s">
        <v>100</v>
      </c>
      <c r="J13" s="98">
        <v>0</v>
      </c>
      <c r="K13" s="375">
        <v>43.825779000000004</v>
      </c>
    </row>
    <row r="14" spans="1:17" ht="31.5" customHeight="1" x14ac:dyDescent="0.25">
      <c r="A14" s="72"/>
      <c r="B14" s="72"/>
      <c r="C14" s="364" t="s">
        <v>250</v>
      </c>
      <c r="D14" s="151" t="s">
        <v>92</v>
      </c>
      <c r="E14" s="597">
        <v>5</v>
      </c>
      <c r="F14" s="361">
        <v>0</v>
      </c>
      <c r="G14" s="361">
        <v>0</v>
      </c>
      <c r="I14" s="71" t="s">
        <v>102</v>
      </c>
      <c r="J14" s="98">
        <v>0</v>
      </c>
      <c r="K14" s="375">
        <v>36.273480288461535</v>
      </c>
      <c r="L14" s="95" t="s">
        <v>563</v>
      </c>
      <c r="M14" s="96" t="s">
        <v>137</v>
      </c>
    </row>
    <row r="15" spans="1:17" ht="31.5" customHeight="1" x14ac:dyDescent="0.25">
      <c r="A15" s="72"/>
      <c r="B15" s="72"/>
      <c r="C15" s="151" t="s">
        <v>223</v>
      </c>
      <c r="D15" s="151" t="s">
        <v>92</v>
      </c>
      <c r="E15" s="597">
        <v>5</v>
      </c>
      <c r="F15" s="361">
        <v>0</v>
      </c>
      <c r="G15" s="361">
        <v>0</v>
      </c>
      <c r="I15" s="71" t="s">
        <v>74</v>
      </c>
      <c r="J15" s="98">
        <v>0</v>
      </c>
      <c r="K15" s="375">
        <v>43.198348557692306</v>
      </c>
      <c r="L15" s="396" t="s">
        <v>108</v>
      </c>
      <c r="M15" s="432">
        <v>9</v>
      </c>
      <c r="N15" s="375">
        <v>51.941663999999996</v>
      </c>
    </row>
    <row r="16" spans="1:17" ht="32.25" customHeight="1" x14ac:dyDescent="0.25">
      <c r="A16" s="72"/>
      <c r="B16" s="72"/>
      <c r="C16" s="377" t="s">
        <v>557</v>
      </c>
      <c r="D16" s="377" t="s">
        <v>92</v>
      </c>
      <c r="E16" s="597">
        <v>15</v>
      </c>
      <c r="F16" s="361">
        <v>0</v>
      </c>
      <c r="G16" s="361">
        <v>0</v>
      </c>
      <c r="I16" s="71" t="s">
        <v>103</v>
      </c>
      <c r="J16" s="98">
        <v>0</v>
      </c>
      <c r="K16" s="375">
        <v>60.060983653846158</v>
      </c>
      <c r="L16" s="396" t="s">
        <v>112</v>
      </c>
      <c r="M16" s="432">
        <v>27</v>
      </c>
      <c r="N16" s="375">
        <v>56.742906000000005</v>
      </c>
    </row>
    <row r="17" spans="1:16" ht="31.5" customHeight="1" x14ac:dyDescent="0.25">
      <c r="A17" s="72"/>
      <c r="B17" s="72"/>
      <c r="C17" s="303"/>
      <c r="D17" s="139"/>
      <c r="E17" s="605"/>
      <c r="F17" s="361"/>
      <c r="G17" s="361"/>
      <c r="I17" s="71" t="s">
        <v>104</v>
      </c>
      <c r="J17" s="98">
        <v>0</v>
      </c>
      <c r="K17" s="375">
        <v>30.498918000000003</v>
      </c>
      <c r="L17" s="395" t="s">
        <v>104</v>
      </c>
      <c r="M17" s="429">
        <v>1</v>
      </c>
      <c r="N17" s="375">
        <v>30.498918000000003</v>
      </c>
    </row>
    <row r="18" spans="1:16" ht="31.5" customHeight="1" x14ac:dyDescent="0.25">
      <c r="A18" s="72"/>
      <c r="B18" s="72"/>
      <c r="C18" s="421" t="s">
        <v>517</v>
      </c>
      <c r="D18" s="370"/>
      <c r="E18" s="605"/>
      <c r="F18" s="361"/>
      <c r="G18" s="361"/>
      <c r="I18" s="71" t="s">
        <v>106</v>
      </c>
      <c r="J18" s="98">
        <v>0</v>
      </c>
      <c r="K18" s="375">
        <v>43.198348557692306</v>
      </c>
    </row>
    <row r="19" spans="1:16" ht="31.5" customHeight="1" x14ac:dyDescent="0.25">
      <c r="A19" s="72"/>
      <c r="B19" s="72"/>
      <c r="C19" s="379" t="s">
        <v>589</v>
      </c>
      <c r="D19" s="393" t="s">
        <v>578</v>
      </c>
      <c r="E19" s="597">
        <v>4</v>
      </c>
      <c r="F19" s="361">
        <v>0</v>
      </c>
      <c r="G19" s="361">
        <v>0</v>
      </c>
      <c r="I19" s="71" t="s">
        <v>578</v>
      </c>
      <c r="J19" s="98">
        <v>9</v>
      </c>
      <c r="K19" s="375">
        <v>30.498918000000003</v>
      </c>
    </row>
    <row r="20" spans="1:16" ht="37.5" customHeight="1" x14ac:dyDescent="0.25">
      <c r="A20" s="72"/>
      <c r="B20" s="72"/>
      <c r="C20" s="428" t="s">
        <v>677</v>
      </c>
      <c r="D20" s="393" t="s">
        <v>578</v>
      </c>
      <c r="E20" s="597">
        <v>5</v>
      </c>
      <c r="F20" s="361">
        <v>0</v>
      </c>
      <c r="G20" s="361">
        <v>0</v>
      </c>
      <c r="J20" s="98"/>
    </row>
    <row r="21" spans="1:16" ht="37.5" customHeight="1" x14ac:dyDescent="0.25">
      <c r="A21" s="72"/>
      <c r="B21" s="72"/>
      <c r="C21" s="303"/>
      <c r="D21" s="139"/>
      <c r="E21" s="588"/>
      <c r="F21" s="361"/>
      <c r="G21" s="361"/>
      <c r="I21" s="87" t="s">
        <v>138</v>
      </c>
      <c r="J21" s="381">
        <v>93.5</v>
      </c>
      <c r="L21" s="87" t="s">
        <v>141</v>
      </c>
      <c r="M21" s="381">
        <v>282</v>
      </c>
      <c r="O21" s="87" t="s">
        <v>143</v>
      </c>
      <c r="P21" s="381">
        <v>146</v>
      </c>
    </row>
    <row r="22" spans="1:16" x14ac:dyDescent="0.25">
      <c r="A22" s="72"/>
      <c r="B22" s="72"/>
      <c r="C22" s="303"/>
      <c r="D22" s="139"/>
      <c r="E22" s="588"/>
      <c r="F22" s="361"/>
      <c r="G22" s="361"/>
      <c r="I22" s="87"/>
      <c r="J22" s="89"/>
      <c r="L22" s="87"/>
      <c r="M22" s="99"/>
      <c r="O22" s="87"/>
    </row>
    <row r="23" spans="1:16" ht="30" x14ac:dyDescent="0.25">
      <c r="A23" s="97"/>
      <c r="B23" s="72"/>
      <c r="C23" s="147" t="s">
        <v>211</v>
      </c>
      <c r="D23" s="139"/>
      <c r="E23" s="588"/>
      <c r="F23" s="361"/>
      <c r="G23" s="361"/>
      <c r="I23" s="105" t="s">
        <v>144</v>
      </c>
      <c r="J23" s="104">
        <v>4.0911335297202802</v>
      </c>
      <c r="K23" s="376"/>
      <c r="L23" s="105" t="s">
        <v>145</v>
      </c>
      <c r="M23" s="104">
        <v>45.74993276779869</v>
      </c>
      <c r="N23" s="376"/>
      <c r="O23" s="105" t="s">
        <v>146</v>
      </c>
      <c r="P23" s="104">
        <v>14.567101636986301</v>
      </c>
    </row>
    <row r="24" spans="1:16" x14ac:dyDescent="0.25">
      <c r="A24" s="72"/>
      <c r="B24" s="72"/>
      <c r="C24" s="148" t="s">
        <v>216</v>
      </c>
      <c r="D24" s="139"/>
      <c r="E24" s="588"/>
      <c r="F24" s="361"/>
      <c r="G24" s="361"/>
    </row>
    <row r="25" spans="1:16" ht="38.25" x14ac:dyDescent="0.25">
      <c r="A25" s="72"/>
      <c r="B25" s="72"/>
      <c r="C25" s="75" t="s">
        <v>491</v>
      </c>
      <c r="D25" s="151" t="s">
        <v>97</v>
      </c>
      <c r="E25" s="589">
        <v>1</v>
      </c>
      <c r="F25" s="361">
        <v>0</v>
      </c>
      <c r="G25" s="361">
        <v>0</v>
      </c>
    </row>
    <row r="26" spans="1:16" ht="38.25" x14ac:dyDescent="0.25">
      <c r="A26" s="72"/>
      <c r="B26" s="72"/>
      <c r="C26" s="392" t="s">
        <v>570</v>
      </c>
      <c r="D26" s="151" t="s">
        <v>107</v>
      </c>
      <c r="E26" s="589">
        <v>15</v>
      </c>
      <c r="F26" s="361" t="s">
        <v>535</v>
      </c>
      <c r="G26" s="361">
        <v>0</v>
      </c>
    </row>
    <row r="27" spans="1:16" ht="32.25" customHeight="1" x14ac:dyDescent="0.25">
      <c r="A27" s="72"/>
      <c r="B27" s="72"/>
      <c r="C27" s="392" t="s">
        <v>564</v>
      </c>
      <c r="D27" s="151" t="s">
        <v>107</v>
      </c>
      <c r="E27" s="589">
        <v>60</v>
      </c>
      <c r="F27" s="361" t="s">
        <v>535</v>
      </c>
      <c r="G27" s="361">
        <v>1</v>
      </c>
    </row>
    <row r="28" spans="1:16" ht="38.25" x14ac:dyDescent="0.25">
      <c r="A28" s="72"/>
      <c r="B28" s="72"/>
      <c r="C28" s="392" t="s">
        <v>574</v>
      </c>
      <c r="D28" s="151" t="s">
        <v>107</v>
      </c>
      <c r="E28" s="589">
        <v>5</v>
      </c>
      <c r="F28" s="361" t="s">
        <v>535</v>
      </c>
      <c r="G28" s="361">
        <v>0</v>
      </c>
    </row>
    <row r="29" spans="1:16" ht="25.5" x14ac:dyDescent="0.25">
      <c r="A29" s="72"/>
      <c r="B29" s="72"/>
      <c r="C29" s="392" t="s">
        <v>568</v>
      </c>
      <c r="D29" s="151" t="s">
        <v>107</v>
      </c>
      <c r="E29" s="589">
        <v>5</v>
      </c>
      <c r="F29" s="361" t="s">
        <v>535</v>
      </c>
      <c r="G29" s="361">
        <v>0</v>
      </c>
    </row>
    <row r="30" spans="1:16" ht="102" x14ac:dyDescent="0.25">
      <c r="A30" s="72"/>
      <c r="B30" s="72"/>
      <c r="C30" s="75" t="s">
        <v>492</v>
      </c>
      <c r="D30" s="151" t="s">
        <v>97</v>
      </c>
      <c r="E30" s="589">
        <v>1</v>
      </c>
      <c r="F30" s="361">
        <v>0</v>
      </c>
      <c r="G30" s="361">
        <v>0</v>
      </c>
    </row>
    <row r="31" spans="1:16" ht="25.5" x14ac:dyDescent="0.25">
      <c r="A31" s="351" t="s">
        <v>493</v>
      </c>
      <c r="B31" s="72"/>
      <c r="C31" s="75" t="s">
        <v>251</v>
      </c>
      <c r="D31" s="151" t="s">
        <v>108</v>
      </c>
      <c r="E31" s="589">
        <v>25</v>
      </c>
      <c r="F31" s="361" t="s">
        <v>534</v>
      </c>
      <c r="G31" s="361">
        <v>1</v>
      </c>
    </row>
    <row r="32" spans="1:16" ht="28.5" customHeight="1" x14ac:dyDescent="0.25">
      <c r="A32" s="351"/>
      <c r="B32" s="72"/>
      <c r="C32" s="75" t="s">
        <v>251</v>
      </c>
      <c r="D32" s="75" t="s">
        <v>494</v>
      </c>
      <c r="E32" s="589">
        <v>25</v>
      </c>
      <c r="F32" s="361" t="s">
        <v>534</v>
      </c>
      <c r="G32" s="361">
        <v>0</v>
      </c>
    </row>
    <row r="33" spans="1:7" ht="25.5" x14ac:dyDescent="0.25">
      <c r="A33" s="72"/>
      <c r="B33" s="72"/>
      <c r="C33" s="75" t="s">
        <v>495</v>
      </c>
      <c r="D33" s="75" t="s">
        <v>108</v>
      </c>
      <c r="E33" s="589">
        <v>25</v>
      </c>
      <c r="F33" s="361" t="s">
        <v>534</v>
      </c>
      <c r="G33" s="361">
        <v>0</v>
      </c>
    </row>
    <row r="34" spans="1:7" ht="25.5" x14ac:dyDescent="0.25">
      <c r="A34" s="72"/>
      <c r="B34" s="72"/>
      <c r="C34" s="75" t="s">
        <v>496</v>
      </c>
      <c r="D34" s="75" t="s">
        <v>494</v>
      </c>
      <c r="E34" s="589">
        <v>25</v>
      </c>
      <c r="F34" s="361" t="s">
        <v>534</v>
      </c>
      <c r="G34" s="361">
        <v>0</v>
      </c>
    </row>
    <row r="35" spans="1:7" ht="29.25" customHeight="1" x14ac:dyDescent="0.25">
      <c r="A35" s="72"/>
      <c r="B35" s="72"/>
      <c r="C35" s="350" t="s">
        <v>576</v>
      </c>
      <c r="D35" s="75" t="s">
        <v>112</v>
      </c>
      <c r="E35" s="589">
        <v>25</v>
      </c>
      <c r="F35" s="361" t="s">
        <v>538</v>
      </c>
      <c r="G35" s="361">
        <v>1</v>
      </c>
    </row>
    <row r="36" spans="1:7" ht="36.75" customHeight="1" x14ac:dyDescent="0.25">
      <c r="A36" s="72"/>
      <c r="B36" s="72"/>
      <c r="C36" s="350" t="s">
        <v>575</v>
      </c>
      <c r="D36" s="75" t="s">
        <v>112</v>
      </c>
      <c r="E36" s="589">
        <v>35</v>
      </c>
      <c r="F36" s="361" t="s">
        <v>538</v>
      </c>
      <c r="G36" s="361">
        <v>0</v>
      </c>
    </row>
    <row r="37" spans="1:7" ht="63.75" x14ac:dyDescent="0.25">
      <c r="A37" s="72"/>
      <c r="B37" s="72"/>
      <c r="C37" s="75" t="s">
        <v>214</v>
      </c>
      <c r="D37" s="151" t="s">
        <v>97</v>
      </c>
      <c r="E37" s="590">
        <v>0.5</v>
      </c>
      <c r="F37" s="361">
        <v>0</v>
      </c>
      <c r="G37" s="361">
        <v>0</v>
      </c>
    </row>
    <row r="38" spans="1:7" ht="27" customHeight="1" x14ac:dyDescent="0.25">
      <c r="A38" s="72"/>
      <c r="B38" s="72"/>
      <c r="C38" s="75" t="s">
        <v>215</v>
      </c>
      <c r="D38" s="151" t="s">
        <v>97</v>
      </c>
      <c r="E38" s="589">
        <v>1</v>
      </c>
      <c r="F38" s="361">
        <v>0</v>
      </c>
      <c r="G38" s="361">
        <v>0</v>
      </c>
    </row>
    <row r="39" spans="1:7" ht="30" customHeight="1" x14ac:dyDescent="0.25">
      <c r="A39" s="72"/>
      <c r="B39" s="72"/>
      <c r="C39" s="139"/>
      <c r="D39" s="139"/>
      <c r="E39" s="588"/>
      <c r="F39" s="361"/>
      <c r="G39" s="361"/>
    </row>
    <row r="40" spans="1:7" ht="30" customHeight="1" x14ac:dyDescent="0.25">
      <c r="A40" s="72"/>
      <c r="B40" s="72"/>
      <c r="C40" s="139"/>
      <c r="D40" s="139"/>
      <c r="E40" s="588"/>
    </row>
    <row r="41" spans="1:7" ht="30" customHeight="1" x14ac:dyDescent="0.25">
      <c r="A41" s="72"/>
      <c r="B41" s="72"/>
      <c r="C41" s="148" t="s">
        <v>555</v>
      </c>
      <c r="D41" s="366"/>
      <c r="E41" s="602"/>
    </row>
    <row r="42" spans="1:7" x14ac:dyDescent="0.25">
      <c r="A42" s="72"/>
      <c r="B42" s="72"/>
      <c r="C42" s="148" t="s">
        <v>556</v>
      </c>
      <c r="D42" s="366"/>
      <c r="E42" s="602"/>
    </row>
    <row r="43" spans="1:7" ht="44.25" customHeight="1" x14ac:dyDescent="0.25">
      <c r="A43" s="72"/>
      <c r="B43" s="72"/>
      <c r="C43" s="75" t="s">
        <v>563</v>
      </c>
      <c r="D43" s="400" t="s">
        <v>685</v>
      </c>
      <c r="E43" s="606">
        <v>0.9</v>
      </c>
    </row>
    <row r="44" spans="1:7" ht="42.75" customHeight="1" x14ac:dyDescent="0.25">
      <c r="A44" s="72"/>
      <c r="B44" s="72"/>
      <c r="C44" s="75"/>
      <c r="D44" s="400" t="s">
        <v>684</v>
      </c>
      <c r="E44" s="606">
        <v>0.1</v>
      </c>
    </row>
    <row r="45" spans="1:7" ht="28.5" customHeight="1" x14ac:dyDescent="0.25">
      <c r="A45" s="72"/>
      <c r="B45" s="72"/>
      <c r="C45" s="148"/>
      <c r="D45" s="366"/>
      <c r="E45" s="602"/>
    </row>
    <row r="46" spans="1:7" ht="38.25" x14ac:dyDescent="0.25">
      <c r="A46" s="365"/>
      <c r="B46" s="72"/>
      <c r="C46" s="392" t="s">
        <v>558</v>
      </c>
      <c r="D46" s="377" t="s">
        <v>104</v>
      </c>
      <c r="E46" s="589">
        <v>1</v>
      </c>
      <c r="F46" s="361">
        <v>0</v>
      </c>
      <c r="G46" s="361">
        <v>0</v>
      </c>
    </row>
    <row r="47" spans="1:7" ht="25.5" x14ac:dyDescent="0.25">
      <c r="A47" s="365"/>
      <c r="B47" s="72"/>
      <c r="C47" s="392" t="s">
        <v>559</v>
      </c>
      <c r="D47" s="398" t="s">
        <v>112</v>
      </c>
      <c r="E47" s="589">
        <v>30</v>
      </c>
      <c r="F47" s="361" t="s">
        <v>538</v>
      </c>
      <c r="G47" s="361">
        <v>1</v>
      </c>
    </row>
    <row r="48" spans="1:7" ht="25.5" x14ac:dyDescent="0.25">
      <c r="A48" s="366"/>
      <c r="B48" s="72"/>
      <c r="C48" s="392" t="s">
        <v>560</v>
      </c>
      <c r="D48" s="398" t="s">
        <v>108</v>
      </c>
      <c r="E48" s="589">
        <v>90</v>
      </c>
      <c r="F48" s="361" t="s">
        <v>534</v>
      </c>
      <c r="G48" s="361">
        <v>1</v>
      </c>
    </row>
    <row r="49" spans="3:5" x14ac:dyDescent="0.25">
      <c r="C49" s="370"/>
      <c r="D49" s="370"/>
      <c r="E49" s="85"/>
    </row>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F8318699-106A-46C4-BBC6-247FE4262FB8}">
          <x14:formula1>
            <xm:f>'Salary Grade'!$AN$3:$AN$31</xm:f>
          </x14:formula1>
          <xm:sqref>D8:D16 D18:D20 D46:D49 D25:D38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C11D-14E5-4E7D-ABE9-54EF3F30EB28}">
  <dimension ref="A1:AC53"/>
  <sheetViews>
    <sheetView zoomScaleNormal="100" workbookViewId="0"/>
  </sheetViews>
  <sheetFormatPr defaultRowHeight="15" x14ac:dyDescent="0.25"/>
  <cols>
    <col min="1" max="1" width="23.140625" style="71" customWidth="1"/>
    <col min="2" max="2" width="2.28515625" style="71" customWidth="1"/>
    <col min="3" max="3" width="45.85546875" style="71" customWidth="1"/>
    <col min="4" max="4" width="32.85546875" style="71" customWidth="1"/>
    <col min="5" max="5" width="15" style="71" customWidth="1"/>
    <col min="6" max="7" width="3.7109375" style="103" customWidth="1"/>
    <col min="8" max="8" width="9.140625" style="71"/>
    <col min="9" max="9" width="34.85546875" style="71" customWidth="1"/>
    <col min="10" max="10" width="12.5703125" style="71" customWidth="1"/>
    <col min="11" max="11" width="6" style="103" bestFit="1" customWidth="1"/>
    <col min="12" max="12" width="32" style="71" customWidth="1"/>
    <col min="13" max="13" width="9.140625" style="71"/>
    <col min="14" max="14" width="6" style="103" bestFit="1" customWidth="1"/>
    <col min="15" max="15" width="39.5703125" style="71" customWidth="1"/>
    <col min="16" max="16" width="10.42578125" style="71" customWidth="1"/>
    <col min="17" max="17" width="6" style="103" bestFit="1" customWidth="1"/>
    <col min="18" max="29" width="6" style="103" customWidth="1"/>
    <col min="30" max="16384" width="9.140625" style="71"/>
  </cols>
  <sheetData>
    <row r="1" spans="1:29" ht="18.75" x14ac:dyDescent="0.3">
      <c r="A1" s="102" t="s">
        <v>252</v>
      </c>
      <c r="C1" s="101" t="s">
        <v>246</v>
      </c>
      <c r="D1" s="88"/>
      <c r="E1" s="88"/>
    </row>
    <row r="2" spans="1:29" x14ac:dyDescent="0.25">
      <c r="A2" s="89">
        <v>2025</v>
      </c>
    </row>
    <row r="5" spans="1:29" ht="39.75" customHeight="1" x14ac:dyDescent="0.25">
      <c r="A5" s="83" t="s">
        <v>81</v>
      </c>
      <c r="B5" s="72"/>
      <c r="C5" s="83" t="s">
        <v>84</v>
      </c>
      <c r="D5" s="83" t="s">
        <v>62</v>
      </c>
      <c r="E5" s="84" t="s">
        <v>63</v>
      </c>
      <c r="F5" s="358" t="s">
        <v>514</v>
      </c>
      <c r="G5" s="359" t="s">
        <v>396</v>
      </c>
      <c r="I5" s="95" t="s">
        <v>139</v>
      </c>
      <c r="J5" s="96" t="s">
        <v>137</v>
      </c>
      <c r="L5" s="95" t="s">
        <v>140</v>
      </c>
      <c r="M5" s="96" t="s">
        <v>137</v>
      </c>
      <c r="O5" s="95" t="s">
        <v>142</v>
      </c>
      <c r="P5" s="96" t="s">
        <v>147</v>
      </c>
    </row>
    <row r="6" spans="1:29" ht="31.5" customHeight="1" x14ac:dyDescent="0.25">
      <c r="A6" s="72"/>
      <c r="B6" s="72"/>
      <c r="C6" s="148"/>
      <c r="D6" s="72"/>
      <c r="E6" s="73"/>
      <c r="F6" s="359"/>
      <c r="G6" s="359"/>
      <c r="I6" s="71" t="s">
        <v>92</v>
      </c>
      <c r="J6" s="98">
        <v>81</v>
      </c>
      <c r="K6" s="375">
        <v>30.865920865384616</v>
      </c>
      <c r="L6" s="71" t="s">
        <v>107</v>
      </c>
      <c r="M6" s="98">
        <v>70</v>
      </c>
      <c r="N6" s="375">
        <v>36.273480288461535</v>
      </c>
      <c r="O6" s="71" t="s">
        <v>122</v>
      </c>
      <c r="P6" s="98">
        <v>0</v>
      </c>
      <c r="Q6" s="375">
        <v>8.0522310000000008</v>
      </c>
      <c r="R6" s="375"/>
      <c r="S6" s="375"/>
      <c r="T6" s="375"/>
      <c r="U6" s="375"/>
      <c r="V6" s="375"/>
      <c r="W6" s="375"/>
      <c r="X6" s="375"/>
      <c r="Y6" s="375"/>
      <c r="Z6" s="375"/>
      <c r="AA6" s="375"/>
      <c r="AB6" s="375"/>
      <c r="AC6" s="375"/>
    </row>
    <row r="7" spans="1:29" ht="31.5" customHeight="1" x14ac:dyDescent="0.25">
      <c r="A7" s="97"/>
      <c r="B7" s="72"/>
      <c r="C7" s="147" t="s">
        <v>201</v>
      </c>
      <c r="D7" s="72"/>
      <c r="E7" s="73"/>
      <c r="F7" s="359"/>
      <c r="G7" s="359"/>
      <c r="I7" s="71" t="s">
        <v>94</v>
      </c>
      <c r="J7" s="98">
        <v>0</v>
      </c>
      <c r="K7" s="375">
        <v>36.273480288461535</v>
      </c>
      <c r="L7" s="71" t="s">
        <v>108</v>
      </c>
      <c r="M7" s="98">
        <v>50</v>
      </c>
      <c r="N7" s="375">
        <v>51.941663999999996</v>
      </c>
      <c r="O7" s="396" t="s">
        <v>124</v>
      </c>
      <c r="P7" s="397">
        <v>34</v>
      </c>
      <c r="Q7" s="375">
        <v>19.769871500000001</v>
      </c>
      <c r="R7" s="375"/>
      <c r="S7" s="375"/>
      <c r="T7" s="375"/>
      <c r="U7" s="375"/>
      <c r="V7" s="375"/>
      <c r="W7" s="375"/>
      <c r="X7" s="375"/>
      <c r="Y7" s="375"/>
      <c r="Z7" s="375"/>
      <c r="AA7" s="375"/>
      <c r="AB7" s="375"/>
      <c r="AC7" s="375"/>
    </row>
    <row r="8" spans="1:29" ht="31.5" customHeight="1" x14ac:dyDescent="0.25">
      <c r="A8" s="72"/>
      <c r="B8" s="72"/>
      <c r="C8" s="151" t="s">
        <v>202</v>
      </c>
      <c r="D8" s="151" t="s">
        <v>92</v>
      </c>
      <c r="E8" s="597">
        <v>16</v>
      </c>
      <c r="F8" s="361">
        <v>0</v>
      </c>
      <c r="G8" s="361">
        <v>0</v>
      </c>
      <c r="I8" s="71" t="s">
        <v>96</v>
      </c>
      <c r="J8" s="98">
        <v>0</v>
      </c>
      <c r="K8" s="375">
        <v>60.060983653846158</v>
      </c>
      <c r="L8" s="71" t="s">
        <v>110</v>
      </c>
      <c r="M8" s="98">
        <v>0</v>
      </c>
      <c r="N8" s="375">
        <v>36.151145999999997</v>
      </c>
      <c r="O8" s="395" t="s">
        <v>126</v>
      </c>
      <c r="P8" s="430">
        <v>45</v>
      </c>
      <c r="Q8" s="375">
        <v>8.0522310000000008</v>
      </c>
      <c r="R8" s="375"/>
      <c r="S8" s="375"/>
      <c r="T8" s="375"/>
      <c r="U8" s="375"/>
      <c r="V8" s="375"/>
      <c r="W8" s="375"/>
      <c r="X8" s="375"/>
      <c r="Y8" s="375"/>
      <c r="Z8" s="375"/>
      <c r="AA8" s="375"/>
      <c r="AB8" s="375"/>
      <c r="AC8" s="375"/>
    </row>
    <row r="9" spans="1:29" ht="31.5" customHeight="1" x14ac:dyDescent="0.25">
      <c r="A9" s="72"/>
      <c r="B9" s="72"/>
      <c r="C9" s="151" t="s">
        <v>203</v>
      </c>
      <c r="D9" s="151" t="s">
        <v>92</v>
      </c>
      <c r="E9" s="597">
        <v>5</v>
      </c>
      <c r="F9" s="361">
        <v>0</v>
      </c>
      <c r="G9" s="361">
        <v>0</v>
      </c>
      <c r="I9" s="71" t="s">
        <v>97</v>
      </c>
      <c r="J9" s="98">
        <v>3.5</v>
      </c>
      <c r="K9" s="375">
        <v>30.865920865384616</v>
      </c>
      <c r="L9" s="71" t="s">
        <v>112</v>
      </c>
      <c r="M9" s="98">
        <v>60</v>
      </c>
      <c r="N9" s="375">
        <v>56.742906000000005</v>
      </c>
      <c r="O9" s="395" t="s">
        <v>128</v>
      </c>
      <c r="P9" s="430">
        <v>0</v>
      </c>
      <c r="Q9" s="375">
        <v>18.682449000000002</v>
      </c>
      <c r="R9" s="375"/>
      <c r="S9" s="375"/>
      <c r="T9" s="375"/>
      <c r="U9" s="375"/>
      <c r="V9" s="375"/>
      <c r="W9" s="375"/>
      <c r="X9" s="375"/>
      <c r="Y9" s="375"/>
      <c r="Z9" s="375"/>
      <c r="AA9" s="375"/>
      <c r="AB9" s="375"/>
      <c r="AC9" s="375"/>
    </row>
    <row r="10" spans="1:29" ht="31.5" customHeight="1" x14ac:dyDescent="0.25">
      <c r="A10" s="72"/>
      <c r="B10" s="72"/>
      <c r="C10" s="151" t="s">
        <v>247</v>
      </c>
      <c r="D10" s="151" t="s">
        <v>92</v>
      </c>
      <c r="E10" s="597">
        <v>15</v>
      </c>
      <c r="F10" s="361">
        <v>0</v>
      </c>
      <c r="G10" s="361">
        <v>0</v>
      </c>
      <c r="I10" s="71" t="s">
        <v>98</v>
      </c>
      <c r="J10" s="98">
        <v>0</v>
      </c>
      <c r="K10" s="375">
        <v>23.712749134615386</v>
      </c>
      <c r="L10" s="71" t="s">
        <v>114</v>
      </c>
      <c r="M10" s="98">
        <v>0</v>
      </c>
      <c r="N10" s="375">
        <v>34.617269999999998</v>
      </c>
      <c r="O10" s="395" t="s">
        <v>130</v>
      </c>
      <c r="P10" s="430">
        <v>0</v>
      </c>
      <c r="Q10" s="375">
        <v>8.0522310000000008</v>
      </c>
      <c r="R10" s="375"/>
      <c r="S10" s="375"/>
      <c r="T10" s="375"/>
      <c r="U10" s="375"/>
      <c r="V10" s="375"/>
      <c r="W10" s="375"/>
      <c r="X10" s="375"/>
      <c r="Y10" s="375"/>
      <c r="Z10" s="375"/>
      <c r="AA10" s="375"/>
      <c r="AB10" s="375"/>
      <c r="AC10" s="375"/>
    </row>
    <row r="11" spans="1:29" ht="31.5" customHeight="1" x14ac:dyDescent="0.25">
      <c r="A11" s="72"/>
      <c r="B11" s="72"/>
      <c r="C11" s="151" t="s">
        <v>206</v>
      </c>
      <c r="D11" s="151" t="s">
        <v>92</v>
      </c>
      <c r="E11" s="597">
        <v>5</v>
      </c>
      <c r="F11" s="361">
        <v>0</v>
      </c>
      <c r="G11" s="361">
        <v>0</v>
      </c>
      <c r="I11" s="71" t="s">
        <v>99</v>
      </c>
      <c r="J11" s="98">
        <v>0</v>
      </c>
      <c r="K11" s="375">
        <v>43.198348557692306</v>
      </c>
      <c r="L11" s="71" t="s">
        <v>116</v>
      </c>
      <c r="M11" s="98">
        <v>0</v>
      </c>
      <c r="N11" s="375">
        <v>31.192314000000007</v>
      </c>
      <c r="O11" s="396" t="s">
        <v>132</v>
      </c>
      <c r="P11" s="397">
        <v>18</v>
      </c>
      <c r="Q11" s="375">
        <v>18.682449000000002</v>
      </c>
      <c r="R11" s="375"/>
      <c r="S11" s="375"/>
      <c r="T11" s="375"/>
      <c r="U11" s="375"/>
      <c r="V11" s="375"/>
      <c r="W11" s="375"/>
      <c r="X11" s="375"/>
      <c r="Y11" s="375"/>
      <c r="Z11" s="375"/>
      <c r="AA11" s="375"/>
      <c r="AB11" s="375"/>
      <c r="AC11" s="375"/>
    </row>
    <row r="12" spans="1:29" ht="31.5" customHeight="1" x14ac:dyDescent="0.25">
      <c r="A12" s="72"/>
      <c r="B12" s="72"/>
      <c r="C12" s="151" t="s">
        <v>248</v>
      </c>
      <c r="D12" s="151" t="s">
        <v>92</v>
      </c>
      <c r="E12" s="597">
        <v>5</v>
      </c>
      <c r="F12" s="361">
        <v>0</v>
      </c>
      <c r="G12" s="361">
        <v>0</v>
      </c>
      <c r="I12" s="71" t="s">
        <v>65</v>
      </c>
      <c r="J12" s="98">
        <v>0</v>
      </c>
      <c r="K12" s="375">
        <v>29.217185999999998</v>
      </c>
      <c r="L12" s="71" t="s">
        <v>494</v>
      </c>
      <c r="M12" s="98">
        <v>50</v>
      </c>
      <c r="N12" s="375">
        <v>35.730906000000004</v>
      </c>
    </row>
    <row r="13" spans="1:29" ht="31.5" customHeight="1" x14ac:dyDescent="0.25">
      <c r="A13" s="72"/>
      <c r="B13" s="72"/>
      <c r="C13" s="151" t="s">
        <v>249</v>
      </c>
      <c r="D13" s="151" t="s">
        <v>92</v>
      </c>
      <c r="E13" s="597">
        <v>10</v>
      </c>
      <c r="F13" s="361">
        <v>0</v>
      </c>
      <c r="G13" s="361">
        <v>0</v>
      </c>
      <c r="I13" s="71" t="s">
        <v>100</v>
      </c>
      <c r="J13" s="98">
        <v>0</v>
      </c>
      <c r="K13" s="375">
        <v>43.825779000000004</v>
      </c>
    </row>
    <row r="14" spans="1:29" ht="31.5" customHeight="1" x14ac:dyDescent="0.25">
      <c r="A14" s="72"/>
      <c r="B14" s="72"/>
      <c r="C14" s="151" t="s">
        <v>250</v>
      </c>
      <c r="D14" s="151" t="s">
        <v>92</v>
      </c>
      <c r="E14" s="597">
        <v>5</v>
      </c>
      <c r="F14" s="361">
        <v>0</v>
      </c>
      <c r="G14" s="361">
        <v>0</v>
      </c>
      <c r="I14" s="71" t="s">
        <v>102</v>
      </c>
      <c r="J14" s="98">
        <v>0</v>
      </c>
      <c r="K14" s="375">
        <v>36.273480288461535</v>
      </c>
      <c r="L14" s="95" t="s">
        <v>563</v>
      </c>
      <c r="M14" s="96" t="s">
        <v>137</v>
      </c>
    </row>
    <row r="15" spans="1:29" ht="31.5" customHeight="1" x14ac:dyDescent="0.25">
      <c r="A15" s="72"/>
      <c r="B15" s="72"/>
      <c r="C15" s="151" t="s">
        <v>223</v>
      </c>
      <c r="D15" s="151" t="s">
        <v>92</v>
      </c>
      <c r="E15" s="597">
        <v>5</v>
      </c>
      <c r="F15" s="361">
        <v>0</v>
      </c>
      <c r="G15" s="361">
        <v>0</v>
      </c>
      <c r="I15" s="71" t="s">
        <v>74</v>
      </c>
      <c r="J15" s="98">
        <v>0</v>
      </c>
      <c r="K15" s="375">
        <v>43.198348557692306</v>
      </c>
      <c r="L15" s="396" t="s">
        <v>108</v>
      </c>
      <c r="M15" s="432">
        <v>9</v>
      </c>
      <c r="N15" s="375">
        <v>51.941663999999996</v>
      </c>
    </row>
    <row r="16" spans="1:29" ht="31.5" customHeight="1" x14ac:dyDescent="0.25">
      <c r="A16" s="72"/>
      <c r="B16" s="72"/>
      <c r="C16" s="377" t="s">
        <v>520</v>
      </c>
      <c r="D16" s="377" t="s">
        <v>92</v>
      </c>
      <c r="E16" s="597">
        <v>15</v>
      </c>
      <c r="F16" s="361">
        <v>0</v>
      </c>
      <c r="G16" s="361">
        <v>0</v>
      </c>
      <c r="I16" s="71" t="s">
        <v>103</v>
      </c>
      <c r="J16" s="98">
        <v>0</v>
      </c>
      <c r="K16" s="375">
        <v>60.060983653846158</v>
      </c>
      <c r="L16" s="396" t="s">
        <v>112</v>
      </c>
      <c r="M16" s="432">
        <v>45</v>
      </c>
      <c r="N16" s="375">
        <v>56.742906000000005</v>
      </c>
    </row>
    <row r="17" spans="1:16" ht="31.5" customHeight="1" x14ac:dyDescent="0.25">
      <c r="A17" s="72"/>
      <c r="B17" s="72"/>
      <c r="C17" s="303"/>
      <c r="D17" s="139"/>
      <c r="E17" s="605"/>
      <c r="F17" s="361"/>
      <c r="G17" s="361"/>
      <c r="I17" s="71" t="s">
        <v>104</v>
      </c>
      <c r="J17" s="98">
        <v>0</v>
      </c>
      <c r="K17" s="375">
        <v>30.498918000000003</v>
      </c>
      <c r="L17" s="71" t="s">
        <v>104</v>
      </c>
      <c r="M17" s="431">
        <v>1</v>
      </c>
      <c r="N17" s="375">
        <v>30.498918000000003</v>
      </c>
    </row>
    <row r="18" spans="1:16" ht="31.5" customHeight="1" x14ac:dyDescent="0.25">
      <c r="A18" s="72"/>
      <c r="B18" s="72"/>
      <c r="C18" s="421" t="s">
        <v>517</v>
      </c>
      <c r="D18" s="370"/>
      <c r="E18" s="605"/>
      <c r="F18" s="361"/>
      <c r="G18" s="361"/>
      <c r="I18" s="71" t="s">
        <v>106</v>
      </c>
      <c r="J18" s="98">
        <v>0</v>
      </c>
      <c r="K18" s="375">
        <v>43.198348557692306</v>
      </c>
    </row>
    <row r="19" spans="1:16" ht="33" customHeight="1" x14ac:dyDescent="0.25">
      <c r="A19" s="72"/>
      <c r="B19" s="72"/>
      <c r="C19" s="379" t="s">
        <v>589</v>
      </c>
      <c r="D19" s="393" t="s">
        <v>578</v>
      </c>
      <c r="E19" s="597">
        <v>4</v>
      </c>
      <c r="F19" s="361">
        <v>0</v>
      </c>
      <c r="G19" s="361">
        <v>0</v>
      </c>
      <c r="I19" s="71" t="s">
        <v>578</v>
      </c>
      <c r="J19" s="98">
        <v>9</v>
      </c>
      <c r="K19" s="375">
        <v>30.498918000000003</v>
      </c>
    </row>
    <row r="20" spans="1:16" ht="42" customHeight="1" x14ac:dyDescent="0.25">
      <c r="A20" s="72"/>
      <c r="B20" s="72"/>
      <c r="C20" s="428" t="s">
        <v>677</v>
      </c>
      <c r="D20" s="393" t="s">
        <v>578</v>
      </c>
      <c r="E20" s="597">
        <v>5</v>
      </c>
      <c r="F20" s="361">
        <v>0</v>
      </c>
      <c r="G20" s="361">
        <v>0</v>
      </c>
      <c r="J20" s="98"/>
    </row>
    <row r="21" spans="1:16" ht="41.25" customHeight="1" x14ac:dyDescent="0.25">
      <c r="A21" s="72"/>
      <c r="B21" s="72"/>
      <c r="C21" s="370"/>
      <c r="D21" s="394"/>
      <c r="E21" s="588"/>
      <c r="F21" s="361"/>
      <c r="G21" s="361"/>
      <c r="I21" s="87" t="s">
        <v>138</v>
      </c>
      <c r="J21" s="89">
        <v>93.5</v>
      </c>
      <c r="L21" s="87" t="s">
        <v>141</v>
      </c>
      <c r="M21" s="381">
        <v>285</v>
      </c>
      <c r="O21" s="87" t="s">
        <v>143</v>
      </c>
      <c r="P21" s="381">
        <v>97</v>
      </c>
    </row>
    <row r="22" spans="1:16" x14ac:dyDescent="0.25">
      <c r="A22" s="72"/>
      <c r="B22" s="72"/>
      <c r="C22" s="303"/>
      <c r="D22" s="139"/>
      <c r="E22" s="588"/>
      <c r="F22" s="361"/>
      <c r="G22" s="361"/>
      <c r="I22" s="87"/>
      <c r="J22" s="89"/>
      <c r="L22" s="87"/>
      <c r="M22" s="99"/>
      <c r="O22" s="87"/>
    </row>
    <row r="23" spans="1:16" ht="30" x14ac:dyDescent="0.25">
      <c r="A23" s="97"/>
      <c r="B23" s="72"/>
      <c r="C23" s="147" t="s">
        <v>211</v>
      </c>
      <c r="D23" s="139"/>
      <c r="E23" s="588"/>
      <c r="F23" s="361"/>
      <c r="G23" s="361"/>
      <c r="I23" s="105" t="s">
        <v>144</v>
      </c>
      <c r="J23" s="104">
        <v>30.830594386363636</v>
      </c>
      <c r="K23" s="376"/>
      <c r="L23" s="105" t="s">
        <v>145</v>
      </c>
      <c r="M23" s="104">
        <v>46.942986470850201</v>
      </c>
      <c r="N23" s="376"/>
      <c r="O23" s="105" t="s">
        <v>146</v>
      </c>
      <c r="P23" s="104">
        <v>14.132062969072166</v>
      </c>
    </row>
    <row r="24" spans="1:16" x14ac:dyDescent="0.25">
      <c r="A24" s="72"/>
      <c r="B24" s="72"/>
      <c r="C24" s="148" t="s">
        <v>216</v>
      </c>
      <c r="D24" s="139"/>
      <c r="E24" s="588"/>
      <c r="F24" s="361"/>
      <c r="G24" s="361"/>
    </row>
    <row r="25" spans="1:16" ht="38.25" x14ac:dyDescent="0.25">
      <c r="A25" s="72"/>
      <c r="B25" s="72"/>
      <c r="C25" s="75" t="s">
        <v>491</v>
      </c>
      <c r="D25" s="151" t="s">
        <v>97</v>
      </c>
      <c r="E25" s="597">
        <v>1</v>
      </c>
      <c r="F25" s="361">
        <v>0</v>
      </c>
      <c r="G25" s="361">
        <v>0</v>
      </c>
    </row>
    <row r="26" spans="1:16" ht="38.25" x14ac:dyDescent="0.25">
      <c r="A26" s="72"/>
      <c r="B26" s="72"/>
      <c r="C26" s="392" t="s">
        <v>570</v>
      </c>
      <c r="D26" s="151" t="s">
        <v>107</v>
      </c>
      <c r="E26" s="597">
        <v>15</v>
      </c>
      <c r="F26" s="361" t="s">
        <v>535</v>
      </c>
      <c r="G26" s="361">
        <v>0</v>
      </c>
    </row>
    <row r="27" spans="1:16" ht="25.5" x14ac:dyDescent="0.25">
      <c r="A27" s="72"/>
      <c r="B27" s="72"/>
      <c r="C27" s="392" t="s">
        <v>564</v>
      </c>
      <c r="D27" s="151" t="s">
        <v>107</v>
      </c>
      <c r="E27" s="597">
        <v>45</v>
      </c>
      <c r="F27" s="361" t="s">
        <v>535</v>
      </c>
      <c r="G27" s="361">
        <v>1</v>
      </c>
    </row>
    <row r="28" spans="1:16" ht="38.25" x14ac:dyDescent="0.25">
      <c r="A28" s="72"/>
      <c r="B28" s="72"/>
      <c r="C28" s="392" t="s">
        <v>574</v>
      </c>
      <c r="D28" s="151" t="s">
        <v>107</v>
      </c>
      <c r="E28" s="597">
        <v>5</v>
      </c>
      <c r="F28" s="361" t="s">
        <v>535</v>
      </c>
      <c r="G28" s="361">
        <v>0</v>
      </c>
    </row>
    <row r="29" spans="1:16" ht="30" customHeight="1" x14ac:dyDescent="0.25">
      <c r="A29" s="72"/>
      <c r="B29" s="72"/>
      <c r="C29" s="392" t="s">
        <v>568</v>
      </c>
      <c r="D29" s="151" t="s">
        <v>107</v>
      </c>
      <c r="E29" s="597">
        <v>5</v>
      </c>
      <c r="F29" s="361" t="s">
        <v>535</v>
      </c>
      <c r="G29" s="361">
        <v>0</v>
      </c>
    </row>
    <row r="30" spans="1:16" ht="102" x14ac:dyDescent="0.25">
      <c r="A30" s="72"/>
      <c r="B30" s="72"/>
      <c r="C30" s="75" t="s">
        <v>492</v>
      </c>
      <c r="D30" s="151" t="s">
        <v>97</v>
      </c>
      <c r="E30" s="597">
        <v>1</v>
      </c>
      <c r="F30" s="361">
        <v>0</v>
      </c>
      <c r="G30" s="361">
        <v>0</v>
      </c>
    </row>
    <row r="31" spans="1:16" ht="25.5" x14ac:dyDescent="0.25">
      <c r="A31" s="351" t="s">
        <v>493</v>
      </c>
      <c r="B31" s="72"/>
      <c r="C31" s="75" t="s">
        <v>251</v>
      </c>
      <c r="D31" s="151" t="s">
        <v>108</v>
      </c>
      <c r="E31" s="597">
        <v>25</v>
      </c>
      <c r="F31" s="361" t="s">
        <v>534</v>
      </c>
      <c r="G31" s="361">
        <v>1</v>
      </c>
    </row>
    <row r="32" spans="1:16" ht="24" customHeight="1" x14ac:dyDescent="0.25">
      <c r="A32" s="351"/>
      <c r="B32" s="72"/>
      <c r="C32" s="75" t="s">
        <v>251</v>
      </c>
      <c r="D32" s="75" t="s">
        <v>494</v>
      </c>
      <c r="E32" s="597">
        <v>25</v>
      </c>
      <c r="F32" s="361" t="s">
        <v>534</v>
      </c>
      <c r="G32" s="361">
        <v>0</v>
      </c>
    </row>
    <row r="33" spans="1:7" ht="25.5" x14ac:dyDescent="0.25">
      <c r="A33" s="72"/>
      <c r="B33" s="72"/>
      <c r="C33" s="75" t="s">
        <v>495</v>
      </c>
      <c r="D33" s="75" t="s">
        <v>108</v>
      </c>
      <c r="E33" s="597">
        <v>25</v>
      </c>
      <c r="F33" s="361" t="s">
        <v>534</v>
      </c>
      <c r="G33" s="361">
        <v>0</v>
      </c>
    </row>
    <row r="34" spans="1:7" ht="25.5" x14ac:dyDescent="0.25">
      <c r="A34" s="72"/>
      <c r="B34" s="72"/>
      <c r="C34" s="75" t="s">
        <v>496</v>
      </c>
      <c r="D34" s="75" t="s">
        <v>494</v>
      </c>
      <c r="E34" s="597">
        <v>25</v>
      </c>
      <c r="F34" s="361" t="s">
        <v>534</v>
      </c>
      <c r="G34" s="361">
        <v>0</v>
      </c>
    </row>
    <row r="35" spans="1:7" ht="26.25" customHeight="1" x14ac:dyDescent="0.25">
      <c r="A35" s="72"/>
      <c r="B35" s="72"/>
      <c r="C35" s="75" t="s">
        <v>552</v>
      </c>
      <c r="D35" s="75" t="s">
        <v>112</v>
      </c>
      <c r="E35" s="597">
        <v>25</v>
      </c>
      <c r="F35" s="361" t="s">
        <v>538</v>
      </c>
      <c r="G35" s="361">
        <v>0</v>
      </c>
    </row>
    <row r="36" spans="1:7" ht="26.25" customHeight="1" x14ac:dyDescent="0.25">
      <c r="A36" s="72"/>
      <c r="B36" s="72"/>
      <c r="C36" s="75" t="s">
        <v>497</v>
      </c>
      <c r="D36" s="75" t="s">
        <v>112</v>
      </c>
      <c r="E36" s="597">
        <v>35</v>
      </c>
      <c r="F36" s="361" t="s">
        <v>538</v>
      </c>
      <c r="G36" s="361">
        <v>0</v>
      </c>
    </row>
    <row r="37" spans="1:7" ht="63.75" x14ac:dyDescent="0.25">
      <c r="A37" s="72"/>
      <c r="B37" s="72"/>
      <c r="C37" s="75" t="s">
        <v>214</v>
      </c>
      <c r="D37" s="151" t="s">
        <v>97</v>
      </c>
      <c r="E37" s="597">
        <v>0.5</v>
      </c>
      <c r="F37" s="361">
        <v>0</v>
      </c>
      <c r="G37" s="361">
        <v>0</v>
      </c>
    </row>
    <row r="38" spans="1:7" ht="28.5" customHeight="1" x14ac:dyDescent="0.25">
      <c r="A38" s="72"/>
      <c r="B38" s="72"/>
      <c r="C38" s="75" t="s">
        <v>215</v>
      </c>
      <c r="D38" s="151" t="s">
        <v>97</v>
      </c>
      <c r="E38" s="597">
        <v>1</v>
      </c>
      <c r="F38" s="361">
        <v>0</v>
      </c>
      <c r="G38" s="361">
        <v>0</v>
      </c>
    </row>
    <row r="39" spans="1:7" x14ac:dyDescent="0.25">
      <c r="A39" s="72"/>
      <c r="B39" s="72"/>
      <c r="C39" s="139"/>
      <c r="D39" s="139"/>
      <c r="E39" s="588"/>
      <c r="F39" s="361"/>
      <c r="G39" s="361"/>
    </row>
    <row r="40" spans="1:7" x14ac:dyDescent="0.25">
      <c r="A40" s="72"/>
      <c r="B40" s="72"/>
      <c r="C40" s="139"/>
      <c r="D40" s="139"/>
      <c r="E40" s="588"/>
    </row>
    <row r="41" spans="1:7" x14ac:dyDescent="0.25">
      <c r="A41" s="72"/>
      <c r="B41" s="72"/>
      <c r="C41" s="148" t="s">
        <v>555</v>
      </c>
      <c r="D41" s="366"/>
      <c r="E41" s="602"/>
    </row>
    <row r="42" spans="1:7" x14ac:dyDescent="0.25">
      <c r="A42" s="72"/>
      <c r="B42" s="72"/>
      <c r="C42" s="148" t="s">
        <v>556</v>
      </c>
      <c r="D42" s="366"/>
      <c r="E42" s="602"/>
    </row>
    <row r="43" spans="1:7" ht="39.75" customHeight="1" x14ac:dyDescent="0.25">
      <c r="A43" s="72"/>
      <c r="B43" s="72"/>
      <c r="C43" s="75" t="s">
        <v>563</v>
      </c>
      <c r="D43" s="400" t="s">
        <v>685</v>
      </c>
      <c r="E43" s="606">
        <v>0.9</v>
      </c>
    </row>
    <row r="44" spans="1:7" ht="38.25" x14ac:dyDescent="0.25">
      <c r="A44" s="72"/>
      <c r="B44" s="72"/>
      <c r="C44" s="75"/>
      <c r="D44" s="400" t="s">
        <v>684</v>
      </c>
      <c r="E44" s="606">
        <v>0.1</v>
      </c>
    </row>
    <row r="45" spans="1:7" x14ac:dyDescent="0.25">
      <c r="A45" s="72"/>
      <c r="B45" s="72"/>
      <c r="C45" s="148"/>
      <c r="D45" s="366"/>
      <c r="E45" s="602"/>
    </row>
    <row r="46" spans="1:7" ht="41.25" customHeight="1" x14ac:dyDescent="0.25">
      <c r="C46" s="350" t="s">
        <v>558</v>
      </c>
      <c r="D46" s="379" t="s">
        <v>104</v>
      </c>
      <c r="E46" s="589">
        <v>1</v>
      </c>
      <c r="F46" s="361">
        <v>0</v>
      </c>
      <c r="G46" s="361">
        <v>0</v>
      </c>
    </row>
    <row r="47" spans="1:7" ht="32.25" customHeight="1" x14ac:dyDescent="0.25">
      <c r="C47" s="350" t="s">
        <v>576</v>
      </c>
      <c r="D47" s="398" t="s">
        <v>112</v>
      </c>
      <c r="E47" s="589">
        <v>20</v>
      </c>
      <c r="F47" s="361" t="s">
        <v>538</v>
      </c>
      <c r="G47" s="361">
        <v>1</v>
      </c>
    </row>
    <row r="48" spans="1:7" ht="46.5" customHeight="1" x14ac:dyDescent="0.25">
      <c r="C48" s="350" t="s">
        <v>577</v>
      </c>
      <c r="D48" s="398" t="s">
        <v>112</v>
      </c>
      <c r="E48" s="589">
        <v>30</v>
      </c>
      <c r="F48" s="361" t="s">
        <v>538</v>
      </c>
      <c r="G48" s="361">
        <v>0</v>
      </c>
    </row>
    <row r="49" spans="3:7" ht="27" customHeight="1" x14ac:dyDescent="0.25">
      <c r="C49" s="350" t="s">
        <v>560</v>
      </c>
      <c r="D49" s="398" t="s">
        <v>108</v>
      </c>
      <c r="E49" s="589">
        <v>90</v>
      </c>
      <c r="F49" s="361" t="s">
        <v>534</v>
      </c>
      <c r="G49" s="361">
        <v>1</v>
      </c>
    </row>
    <row r="53" spans="3:7" x14ac:dyDescent="0.25">
      <c r="C53" s="150"/>
    </row>
  </sheetData>
  <pageMargins left="0.7" right="0.7" top="0.75" bottom="0.75" header="0.3" footer="0.3"/>
  <pageSetup scale="25"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674322C6-B240-4789-BF4F-0893ABBD887C}">
          <x14:formula1>
            <xm:f>'Salary Grade'!$AN$3:$AN$31</xm:f>
          </x14:formula1>
          <xm:sqref>D46:D49 D18:D21 D8:D16 D25:D38</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66BE-BD1B-470A-946E-05EDD30629A4}">
  <dimension ref="A1:N86"/>
  <sheetViews>
    <sheetView workbookViewId="0"/>
  </sheetViews>
  <sheetFormatPr defaultRowHeight="15" x14ac:dyDescent="0.25"/>
  <sheetData>
    <row r="1" spans="1:14" x14ac:dyDescent="0.25">
      <c r="A1" s="145" t="s">
        <v>619</v>
      </c>
      <c r="B1" s="126"/>
      <c r="C1" s="126"/>
      <c r="D1" s="127"/>
      <c r="E1" s="127"/>
      <c r="F1" s="127"/>
      <c r="G1" s="127"/>
      <c r="H1" s="128"/>
      <c r="I1" s="128"/>
      <c r="J1" s="128"/>
      <c r="K1" s="128"/>
      <c r="L1" s="129"/>
      <c r="M1" s="129"/>
      <c r="N1" s="129"/>
    </row>
    <row r="2" spans="1:14" x14ac:dyDescent="0.25">
      <c r="A2" s="132"/>
      <c r="B2" s="132"/>
      <c r="C2" s="132"/>
      <c r="D2" s="132"/>
      <c r="E2" s="132"/>
      <c r="F2" s="132"/>
      <c r="G2" s="132"/>
      <c r="H2" s="132"/>
      <c r="I2" s="132"/>
      <c r="J2" s="132"/>
      <c r="K2" s="132"/>
      <c r="L2" s="133"/>
      <c r="M2" s="133"/>
      <c r="N2" s="133"/>
    </row>
    <row r="3" spans="1:14" x14ac:dyDescent="0.25">
      <c r="A3" s="5" t="s">
        <v>3</v>
      </c>
      <c r="B3" s="5"/>
      <c r="C3" s="5"/>
      <c r="D3" s="5" t="s">
        <v>4</v>
      </c>
      <c r="E3" s="5"/>
      <c r="F3" s="5"/>
      <c r="G3" s="5"/>
      <c r="H3" s="5"/>
      <c r="I3" s="5"/>
      <c r="J3" s="5"/>
      <c r="K3" s="5"/>
      <c r="L3" s="6" t="s">
        <v>5</v>
      </c>
      <c r="M3" s="6"/>
      <c r="N3" s="7"/>
    </row>
    <row r="4" spans="1:14" x14ac:dyDescent="0.25">
      <c r="A4" s="5"/>
      <c r="B4" s="5"/>
      <c r="C4" s="5"/>
      <c r="D4" s="5"/>
      <c r="E4" s="5" t="s">
        <v>6</v>
      </c>
      <c r="F4" s="5"/>
      <c r="G4" s="5"/>
      <c r="H4" s="5"/>
      <c r="I4" s="5"/>
      <c r="J4" s="5"/>
      <c r="K4" s="5"/>
      <c r="L4" s="8" t="s">
        <v>7</v>
      </c>
      <c r="M4" s="9" t="s">
        <v>678</v>
      </c>
      <c r="N4" s="8"/>
    </row>
    <row r="5" spans="1:14" x14ac:dyDescent="0.25">
      <c r="A5" s="5" t="s">
        <v>8</v>
      </c>
      <c r="B5" s="5"/>
      <c r="C5" s="5"/>
      <c r="D5" s="5"/>
      <c r="E5" s="5" t="s">
        <v>9</v>
      </c>
      <c r="F5" s="5"/>
      <c r="G5" s="5"/>
      <c r="H5" s="5"/>
      <c r="I5" s="5"/>
      <c r="J5" s="5"/>
      <c r="K5" s="5"/>
      <c r="L5" s="5"/>
      <c r="M5" s="9" t="s">
        <v>679</v>
      </c>
      <c r="N5" s="8"/>
    </row>
    <row r="6" spans="1:14" x14ac:dyDescent="0.25">
      <c r="A6" s="5"/>
      <c r="B6" s="5"/>
      <c r="C6" s="5"/>
      <c r="D6" s="5"/>
      <c r="E6" s="5" t="s">
        <v>10</v>
      </c>
      <c r="F6" s="5"/>
      <c r="G6" s="5"/>
      <c r="H6" s="5"/>
      <c r="I6" s="5"/>
      <c r="J6" s="5"/>
      <c r="K6" s="5"/>
      <c r="L6" s="5"/>
      <c r="M6" s="5" t="s">
        <v>680</v>
      </c>
      <c r="N6" s="8"/>
    </row>
    <row r="7" spans="1:14" ht="15.75" thickBot="1" x14ac:dyDescent="0.3">
      <c r="A7" s="10" t="s">
        <v>703</v>
      </c>
      <c r="B7" s="10"/>
      <c r="C7" s="1"/>
      <c r="D7" s="1"/>
      <c r="E7" s="1"/>
      <c r="F7" s="1"/>
      <c r="G7" s="1"/>
      <c r="H7" s="1"/>
      <c r="I7" s="1"/>
      <c r="J7" s="1"/>
      <c r="K7" s="1"/>
      <c r="L7" s="10"/>
      <c r="M7" s="10" t="s">
        <v>704</v>
      </c>
      <c r="N7" s="3"/>
    </row>
    <row r="8" spans="1:14" x14ac:dyDescent="0.25">
      <c r="A8" s="4"/>
      <c r="B8" s="4"/>
      <c r="C8" s="4"/>
      <c r="D8" s="4"/>
      <c r="E8" s="4"/>
      <c r="F8" s="5"/>
      <c r="G8" s="5"/>
      <c r="H8" s="5"/>
      <c r="I8" s="5"/>
      <c r="J8" s="4"/>
      <c r="K8" s="4"/>
      <c r="L8" s="5"/>
      <c r="M8" s="5"/>
      <c r="N8" s="5"/>
    </row>
    <row r="9" spans="1:14" x14ac:dyDescent="0.25">
      <c r="A9" s="130"/>
      <c r="B9" s="114"/>
      <c r="C9" s="114"/>
      <c r="D9" s="114"/>
      <c r="E9" s="113"/>
      <c r="F9" s="124"/>
      <c r="G9" s="146" t="s">
        <v>245</v>
      </c>
      <c r="H9" s="42"/>
      <c r="I9" s="149">
        <v>0.14000000000000001</v>
      </c>
      <c r="J9" s="114"/>
      <c r="K9" s="114"/>
      <c r="L9" s="121"/>
      <c r="M9" s="42"/>
      <c r="N9" s="42"/>
    </row>
    <row r="10" spans="1:14" x14ac:dyDescent="0.25">
      <c r="A10" s="11">
        <v>1</v>
      </c>
      <c r="B10" s="4"/>
      <c r="C10" s="5"/>
      <c r="D10" s="5"/>
      <c r="E10" s="5"/>
      <c r="F10" s="5"/>
      <c r="G10" s="5"/>
      <c r="H10" s="5"/>
      <c r="I10" s="5"/>
      <c r="J10" s="5"/>
      <c r="K10" s="4"/>
      <c r="L10" s="5"/>
      <c r="M10" s="5"/>
      <c r="N10" s="5"/>
    </row>
    <row r="11" spans="1:14" x14ac:dyDescent="0.25">
      <c r="A11" s="11">
        <v>2</v>
      </c>
      <c r="B11" s="4"/>
      <c r="C11" s="13"/>
      <c r="D11" s="5"/>
      <c r="E11" s="5"/>
      <c r="F11" s="13">
        <v>-1</v>
      </c>
      <c r="G11" s="13">
        <v>-2</v>
      </c>
      <c r="H11" s="13"/>
      <c r="I11" s="13">
        <v>-3</v>
      </c>
      <c r="J11" s="5"/>
      <c r="K11" s="4"/>
      <c r="L11" s="13">
        <v>-4</v>
      </c>
      <c r="M11" s="13"/>
      <c r="N11" s="5"/>
    </row>
    <row r="12" spans="1:14" x14ac:dyDescent="0.25">
      <c r="A12" s="11">
        <v>3</v>
      </c>
      <c r="B12" s="14"/>
      <c r="C12" s="5"/>
      <c r="D12" s="5"/>
      <c r="E12" s="5"/>
      <c r="F12" s="15"/>
      <c r="G12" s="15" t="s">
        <v>12</v>
      </c>
      <c r="H12" s="15"/>
      <c r="I12" s="15" t="s">
        <v>13</v>
      </c>
      <c r="J12" s="15"/>
      <c r="K12" s="15"/>
      <c r="L12" s="16" t="s">
        <v>14</v>
      </c>
      <c r="M12" s="5"/>
      <c r="N12" s="17">
        <v>0.72</v>
      </c>
    </row>
    <row r="13" spans="1:14" x14ac:dyDescent="0.25">
      <c r="A13" s="11">
        <v>4</v>
      </c>
      <c r="B13" s="14"/>
      <c r="C13" s="5"/>
      <c r="D13" s="5"/>
      <c r="E13" s="5"/>
      <c r="F13" s="18" t="s">
        <v>15</v>
      </c>
      <c r="G13" s="18" t="s">
        <v>16</v>
      </c>
      <c r="H13" s="15"/>
      <c r="I13" s="18" t="s">
        <v>17</v>
      </c>
      <c r="J13" s="15"/>
      <c r="K13" s="15"/>
      <c r="L13" s="16" t="s">
        <v>18</v>
      </c>
      <c r="M13" s="5"/>
      <c r="N13" s="5"/>
    </row>
    <row r="14" spans="1:14" x14ac:dyDescent="0.25">
      <c r="A14" s="11">
        <v>5</v>
      </c>
      <c r="B14" s="19"/>
      <c r="C14" s="4"/>
      <c r="D14" s="4"/>
      <c r="E14" s="4"/>
      <c r="F14" s="15"/>
      <c r="G14" s="15"/>
      <c r="H14" s="15"/>
      <c r="I14" s="15"/>
      <c r="J14" s="15"/>
      <c r="K14" s="5"/>
      <c r="L14" s="16" t="s">
        <v>19</v>
      </c>
      <c r="M14" s="5"/>
      <c r="N14" s="5"/>
    </row>
    <row r="15" spans="1:14" x14ac:dyDescent="0.25">
      <c r="A15" s="11">
        <v>6</v>
      </c>
      <c r="B15" s="19"/>
      <c r="C15" s="5" t="s">
        <v>20</v>
      </c>
      <c r="D15" s="5"/>
      <c r="E15" s="4"/>
      <c r="F15" s="20">
        <v>1.5583333333333333</v>
      </c>
      <c r="G15" s="54">
        <v>4.0911335297202802</v>
      </c>
      <c r="H15" s="5"/>
      <c r="I15" s="22">
        <v>6.3753497504807699</v>
      </c>
      <c r="J15" s="22"/>
      <c r="K15" s="66"/>
      <c r="L15" s="5"/>
      <c r="M15" s="5"/>
      <c r="N15" s="5"/>
    </row>
    <row r="16" spans="1:14" x14ac:dyDescent="0.25">
      <c r="A16" s="11">
        <v>7</v>
      </c>
      <c r="B16" s="19"/>
      <c r="C16" s="5"/>
      <c r="D16" s="5"/>
      <c r="E16" s="4"/>
      <c r="F16" s="20"/>
      <c r="G16" s="54"/>
      <c r="H16" s="5"/>
      <c r="I16" s="22"/>
      <c r="J16" s="22"/>
      <c r="K16" s="66"/>
      <c r="L16" s="5"/>
      <c r="M16" s="13"/>
      <c r="N16" s="5"/>
    </row>
    <row r="17" spans="1:14" x14ac:dyDescent="0.25">
      <c r="A17" s="11">
        <v>8</v>
      </c>
      <c r="B17" s="19"/>
      <c r="C17" s="5" t="s">
        <v>21</v>
      </c>
      <c r="D17" s="5"/>
      <c r="E17" s="4"/>
      <c r="F17" s="20">
        <v>4.7</v>
      </c>
      <c r="G17" s="54">
        <v>45.74993276779869</v>
      </c>
      <c r="H17" s="5"/>
      <c r="I17" s="26">
        <v>215.02</v>
      </c>
      <c r="J17" s="32"/>
      <c r="K17" s="66"/>
      <c r="L17" s="28" t="s">
        <v>22</v>
      </c>
      <c r="M17" s="15"/>
      <c r="N17" s="29">
        <v>0.33610000000000001</v>
      </c>
    </row>
    <row r="18" spans="1:14" x14ac:dyDescent="0.25">
      <c r="A18" s="11">
        <v>9</v>
      </c>
      <c r="B18" s="19"/>
      <c r="C18" s="5"/>
      <c r="D18" s="5"/>
      <c r="E18" s="4"/>
      <c r="F18" s="5"/>
      <c r="G18" s="5"/>
      <c r="H18" s="5"/>
      <c r="I18" s="30"/>
      <c r="J18" s="5"/>
      <c r="K18" s="5"/>
      <c r="L18" s="28" t="s">
        <v>23</v>
      </c>
      <c r="M18" s="15"/>
      <c r="N18" s="5"/>
    </row>
    <row r="19" spans="1:14" x14ac:dyDescent="0.25">
      <c r="A19" s="11">
        <v>10</v>
      </c>
      <c r="B19" s="19"/>
      <c r="C19" s="5" t="s">
        <v>24</v>
      </c>
      <c r="D19" s="5"/>
      <c r="E19" s="4"/>
      <c r="F19" s="20"/>
      <c r="G19" s="31">
        <v>0.72</v>
      </c>
      <c r="H19" s="16" t="s">
        <v>25</v>
      </c>
      <c r="I19" s="32">
        <v>159.40465182034617</v>
      </c>
      <c r="J19" s="32"/>
      <c r="K19" s="66"/>
      <c r="L19" s="15"/>
      <c r="M19" s="15"/>
      <c r="N19" s="5"/>
    </row>
    <row r="20" spans="1:14" x14ac:dyDescent="0.25">
      <c r="A20" s="11">
        <v>11</v>
      </c>
      <c r="B20" s="19"/>
      <c r="C20" s="5"/>
      <c r="D20" s="5"/>
      <c r="E20" s="4"/>
      <c r="F20" s="15"/>
      <c r="G20" s="15"/>
      <c r="H20" s="5"/>
      <c r="I20" s="26"/>
      <c r="J20" s="15"/>
      <c r="K20" s="5"/>
      <c r="L20" s="33"/>
      <c r="M20" s="33"/>
      <c r="N20" s="5"/>
    </row>
    <row r="21" spans="1:14" x14ac:dyDescent="0.25">
      <c r="A21" s="11">
        <v>12</v>
      </c>
      <c r="B21" s="19"/>
      <c r="C21" s="5" t="s">
        <v>26</v>
      </c>
      <c r="D21" s="5"/>
      <c r="E21" s="4"/>
      <c r="F21" s="5"/>
      <c r="G21" s="34">
        <v>0.33610000000000001</v>
      </c>
      <c r="H21" s="16" t="s">
        <v>27</v>
      </c>
      <c r="I21" s="32">
        <v>74.410977051136598</v>
      </c>
      <c r="J21" s="32"/>
      <c r="K21" s="28"/>
      <c r="L21" s="5"/>
      <c r="M21" s="5"/>
      <c r="N21" s="5"/>
    </row>
    <row r="22" spans="1:14" x14ac:dyDescent="0.25">
      <c r="A22" s="11">
        <v>13</v>
      </c>
      <c r="B22" s="19"/>
      <c r="C22" s="5"/>
      <c r="D22" s="5"/>
      <c r="E22" s="4"/>
      <c r="F22" s="15"/>
      <c r="G22" s="15"/>
      <c r="H22" s="15"/>
      <c r="I22" s="15"/>
      <c r="J22" s="15"/>
      <c r="K22" s="5"/>
      <c r="L22" s="16"/>
      <c r="M22" s="5"/>
      <c r="N22" s="5"/>
    </row>
    <row r="23" spans="1:14" x14ac:dyDescent="0.25">
      <c r="A23" s="11">
        <v>14</v>
      </c>
      <c r="B23" s="19"/>
      <c r="C23" s="5" t="s">
        <v>28</v>
      </c>
      <c r="D23" s="5"/>
      <c r="E23" s="4"/>
      <c r="F23" s="15"/>
      <c r="G23" s="15"/>
      <c r="H23" s="15"/>
      <c r="I23" s="36">
        <v>455.21097862196359</v>
      </c>
      <c r="J23" s="67"/>
      <c r="K23" s="66"/>
      <c r="L23" s="9"/>
      <c r="M23" s="15"/>
      <c r="N23" s="15"/>
    </row>
    <row r="24" spans="1:14" x14ac:dyDescent="0.25">
      <c r="A24" s="11">
        <v>15</v>
      </c>
      <c r="B24" s="19"/>
      <c r="C24" s="5"/>
      <c r="D24" s="5"/>
      <c r="E24" s="4"/>
      <c r="F24" s="5"/>
      <c r="G24" s="5"/>
      <c r="H24" s="5"/>
      <c r="I24" s="41"/>
      <c r="J24" s="5"/>
      <c r="K24" s="5"/>
      <c r="L24" s="15"/>
      <c r="M24" s="15"/>
      <c r="N24" s="15"/>
    </row>
    <row r="25" spans="1:14" x14ac:dyDescent="0.25">
      <c r="A25" s="11">
        <v>16</v>
      </c>
      <c r="B25" s="19"/>
      <c r="C25" s="5" t="s">
        <v>29</v>
      </c>
      <c r="D25" s="5"/>
      <c r="E25" s="4"/>
      <c r="F25" s="20">
        <v>2.4333333333333331</v>
      </c>
      <c r="G25" s="54">
        <v>14.567101636986301</v>
      </c>
      <c r="H25" s="15"/>
      <c r="I25" s="39">
        <v>35.446613983333329</v>
      </c>
      <c r="J25" s="15"/>
      <c r="K25" s="5"/>
      <c r="L25" s="33"/>
      <c r="M25" s="33"/>
      <c r="N25" s="40"/>
    </row>
    <row r="26" spans="1:14" x14ac:dyDescent="0.25">
      <c r="A26" s="11">
        <v>17</v>
      </c>
      <c r="B26" s="19"/>
      <c r="C26" s="5"/>
      <c r="D26" s="5"/>
      <c r="E26" s="4"/>
      <c r="F26" s="5"/>
      <c r="G26" s="5"/>
      <c r="H26" s="5"/>
      <c r="I26" s="41"/>
      <c r="J26" s="5"/>
      <c r="K26" s="5"/>
      <c r="L26" s="5"/>
      <c r="M26" s="5"/>
      <c r="N26" s="5"/>
    </row>
    <row r="27" spans="1:14" ht="15.75" thickBot="1" x14ac:dyDescent="0.3">
      <c r="A27" s="11">
        <v>18</v>
      </c>
      <c r="B27" s="19"/>
      <c r="C27" s="5" t="s">
        <v>37</v>
      </c>
      <c r="D27" s="5"/>
      <c r="E27" s="4"/>
      <c r="F27" s="15"/>
      <c r="G27" s="15"/>
      <c r="H27" s="15"/>
      <c r="I27" s="43">
        <v>490.65759260529694</v>
      </c>
      <c r="J27" s="43"/>
      <c r="K27" s="66"/>
      <c r="L27" s="9"/>
      <c r="M27" s="15"/>
      <c r="N27" s="15"/>
    </row>
    <row r="28" spans="1:14" ht="15.75" thickTop="1" x14ac:dyDescent="0.25">
      <c r="A28" s="11">
        <v>19</v>
      </c>
      <c r="B28" s="19"/>
      <c r="C28" s="5"/>
      <c r="D28" s="5"/>
      <c r="E28" s="4"/>
      <c r="F28" s="4"/>
      <c r="G28" s="4"/>
      <c r="H28" s="4"/>
      <c r="I28" s="4"/>
      <c r="J28" s="4"/>
      <c r="K28" s="4"/>
      <c r="L28" s="9"/>
      <c r="M28" s="15"/>
      <c r="N28" s="15"/>
    </row>
    <row r="29" spans="1:14" x14ac:dyDescent="0.25">
      <c r="A29" s="11">
        <v>20</v>
      </c>
      <c r="B29" s="19"/>
      <c r="C29" s="5"/>
      <c r="D29" s="5"/>
      <c r="E29" s="4"/>
      <c r="F29" s="4"/>
      <c r="G29" s="4"/>
      <c r="H29" s="4"/>
      <c r="I29" s="4"/>
      <c r="J29" s="4"/>
      <c r="K29" s="4"/>
      <c r="L29" s="15"/>
      <c r="M29" s="15"/>
      <c r="N29" s="15"/>
    </row>
    <row r="30" spans="1:14" x14ac:dyDescent="0.25">
      <c r="A30" s="11">
        <v>21</v>
      </c>
      <c r="B30" s="19"/>
      <c r="C30" s="4"/>
      <c r="D30" s="4"/>
      <c r="E30" s="4"/>
      <c r="F30" s="4"/>
      <c r="G30" s="4"/>
      <c r="H30" s="4"/>
      <c r="I30" s="4"/>
      <c r="J30" s="4"/>
      <c r="K30" s="4"/>
      <c r="L30" s="15"/>
      <c r="M30" s="15"/>
      <c r="N30" s="15"/>
    </row>
    <row r="31" spans="1:14" x14ac:dyDescent="0.25">
      <c r="A31" s="11">
        <v>22</v>
      </c>
      <c r="B31" s="19"/>
      <c r="C31" s="4"/>
      <c r="D31" s="4"/>
      <c r="E31" s="4"/>
      <c r="F31" s="4"/>
      <c r="G31" s="4"/>
      <c r="H31" s="4"/>
      <c r="I31" s="4"/>
      <c r="J31" s="4"/>
      <c r="K31" s="24"/>
      <c r="L31" s="33"/>
      <c r="M31" s="33"/>
      <c r="N31" s="33"/>
    </row>
    <row r="32" spans="1:14" x14ac:dyDescent="0.25">
      <c r="A32" s="11">
        <v>23</v>
      </c>
      <c r="B32" s="19"/>
      <c r="C32" s="4"/>
      <c r="D32" s="4"/>
      <c r="E32" s="4"/>
      <c r="F32" s="4"/>
      <c r="G32" s="4"/>
      <c r="H32" s="4"/>
      <c r="I32" s="4"/>
      <c r="J32" s="4"/>
      <c r="K32" s="4"/>
      <c r="L32" s="5"/>
      <c r="M32" s="29"/>
      <c r="N32" s="15"/>
    </row>
    <row r="33" spans="1:14" x14ac:dyDescent="0.25">
      <c r="A33" s="11">
        <v>24</v>
      </c>
      <c r="B33" s="4"/>
      <c r="C33" s="5" t="s">
        <v>31</v>
      </c>
      <c r="D33" s="4"/>
      <c r="E33" s="4"/>
      <c r="F33" s="4"/>
      <c r="G33" s="4"/>
      <c r="H33" s="4"/>
      <c r="I33" s="4"/>
      <c r="J33" s="4"/>
      <c r="K33" s="4"/>
      <c r="L33" s="5" t="s">
        <v>194</v>
      </c>
      <c r="M33" s="5"/>
      <c r="N33" s="5"/>
    </row>
    <row r="34" spans="1:14" x14ac:dyDescent="0.25">
      <c r="A34" s="11">
        <v>25</v>
      </c>
      <c r="B34" s="45"/>
      <c r="C34" s="502" t="s">
        <v>59</v>
      </c>
      <c r="D34" s="503"/>
      <c r="E34" s="503"/>
      <c r="F34" s="503"/>
      <c r="G34" s="503"/>
      <c r="H34" s="503"/>
      <c r="I34" s="503"/>
      <c r="J34" s="503"/>
      <c r="K34" s="503"/>
      <c r="L34" s="5"/>
      <c r="M34" s="5"/>
      <c r="N34" s="5"/>
    </row>
    <row r="35" spans="1:14" x14ac:dyDescent="0.25">
      <c r="A35" s="11">
        <v>26</v>
      </c>
      <c r="B35" s="45"/>
      <c r="C35" s="503"/>
      <c r="D35" s="503"/>
      <c r="E35" s="503"/>
      <c r="F35" s="503"/>
      <c r="G35" s="503"/>
      <c r="H35" s="503"/>
      <c r="I35" s="503"/>
      <c r="J35" s="503"/>
      <c r="K35" s="503"/>
      <c r="L35" s="5"/>
      <c r="M35" s="5"/>
      <c r="N35" s="5"/>
    </row>
    <row r="36" spans="1:14" x14ac:dyDescent="0.25">
      <c r="A36" s="11">
        <v>27</v>
      </c>
      <c r="B36" s="45"/>
      <c r="C36" s="503"/>
      <c r="D36" s="503"/>
      <c r="E36" s="503"/>
      <c r="F36" s="503"/>
      <c r="G36" s="503"/>
      <c r="H36" s="503"/>
      <c r="I36" s="503"/>
      <c r="J36" s="503"/>
      <c r="K36" s="503"/>
      <c r="L36" s="5"/>
      <c r="M36" s="5"/>
      <c r="N36" s="5"/>
    </row>
    <row r="37" spans="1:14" x14ac:dyDescent="0.25">
      <c r="A37" s="11">
        <v>28</v>
      </c>
      <c r="B37" s="45"/>
      <c r="C37" s="503"/>
      <c r="D37" s="503"/>
      <c r="E37" s="503"/>
      <c r="F37" s="503"/>
      <c r="G37" s="503"/>
      <c r="H37" s="503"/>
      <c r="I37" s="503"/>
      <c r="J37" s="503"/>
      <c r="K37" s="503"/>
      <c r="L37" s="5"/>
      <c r="M37" s="5"/>
      <c r="N37" s="5"/>
    </row>
    <row r="38" spans="1:14" x14ac:dyDescent="0.25">
      <c r="A38" s="11">
        <v>29</v>
      </c>
      <c r="B38" s="45"/>
      <c r="C38" s="503"/>
      <c r="D38" s="503"/>
      <c r="E38" s="503"/>
      <c r="F38" s="503"/>
      <c r="G38" s="503"/>
      <c r="H38" s="503"/>
      <c r="I38" s="503"/>
      <c r="J38" s="503"/>
      <c r="K38" s="503"/>
      <c r="L38" s="5"/>
      <c r="M38" s="5"/>
      <c r="N38" s="5"/>
    </row>
    <row r="39" spans="1:14" x14ac:dyDescent="0.25">
      <c r="A39" s="11">
        <v>30</v>
      </c>
      <c r="B39" s="45"/>
      <c r="C39" s="503"/>
      <c r="D39" s="503"/>
      <c r="E39" s="503"/>
      <c r="F39" s="503"/>
      <c r="G39" s="503"/>
      <c r="H39" s="503"/>
      <c r="I39" s="503"/>
      <c r="J39" s="503"/>
      <c r="K39" s="503"/>
      <c r="L39" s="5"/>
      <c r="M39" s="5"/>
      <c r="N39" s="5"/>
    </row>
    <row r="40" spans="1:14" x14ac:dyDescent="0.25">
      <c r="A40" s="11">
        <v>31</v>
      </c>
      <c r="B40" s="45"/>
      <c r="C40" s="503"/>
      <c r="D40" s="503"/>
      <c r="E40" s="503"/>
      <c r="F40" s="503"/>
      <c r="G40" s="503"/>
      <c r="H40" s="503"/>
      <c r="I40" s="503"/>
      <c r="J40" s="503"/>
      <c r="K40" s="503"/>
      <c r="L40" s="5"/>
      <c r="M40" s="5"/>
      <c r="N40" s="5"/>
    </row>
    <row r="41" spans="1:14" x14ac:dyDescent="0.25">
      <c r="A41" s="11">
        <v>32</v>
      </c>
      <c r="B41" s="45"/>
      <c r="C41" s="503"/>
      <c r="D41" s="503"/>
      <c r="E41" s="503"/>
      <c r="F41" s="503"/>
      <c r="G41" s="503"/>
      <c r="H41" s="503"/>
      <c r="I41" s="503"/>
      <c r="J41" s="503"/>
      <c r="K41" s="503"/>
      <c r="L41" s="5"/>
      <c r="M41" s="5"/>
      <c r="N41" s="5"/>
    </row>
    <row r="42" spans="1:14" x14ac:dyDescent="0.25">
      <c r="A42" s="11">
        <v>33</v>
      </c>
      <c r="B42" s="45"/>
      <c r="C42" s="503"/>
      <c r="D42" s="503"/>
      <c r="E42" s="503"/>
      <c r="F42" s="503"/>
      <c r="G42" s="503"/>
      <c r="H42" s="503"/>
      <c r="I42" s="503"/>
      <c r="J42" s="503"/>
      <c r="K42" s="503"/>
      <c r="L42" s="5"/>
      <c r="M42" s="5"/>
      <c r="N42" s="5"/>
    </row>
    <row r="43" spans="1:14" x14ac:dyDescent="0.25">
      <c r="A43" s="11">
        <v>34</v>
      </c>
      <c r="B43" s="123"/>
      <c r="C43" s="509"/>
      <c r="D43" s="509"/>
      <c r="E43" s="509"/>
      <c r="F43" s="509"/>
      <c r="G43" s="509"/>
      <c r="H43" s="509"/>
      <c r="I43" s="509"/>
      <c r="J43" s="509"/>
      <c r="K43" s="509"/>
      <c r="L43" s="124"/>
      <c r="M43" s="124"/>
      <c r="N43" s="124"/>
    </row>
    <row r="44" spans="1:14" x14ac:dyDescent="0.25">
      <c r="A44" s="433" t="s">
        <v>620</v>
      </c>
      <c r="B44" s="126"/>
      <c r="C44" s="126"/>
      <c r="D44" s="127"/>
      <c r="E44" s="127"/>
      <c r="F44" s="127"/>
      <c r="G44" s="127"/>
      <c r="H44" s="128"/>
      <c r="I44" s="128"/>
      <c r="J44" s="128"/>
      <c r="K44" s="128"/>
      <c r="L44" s="129"/>
      <c r="M44" s="129"/>
      <c r="N44" s="129"/>
    </row>
    <row r="45" spans="1:14" x14ac:dyDescent="0.25">
      <c r="A45" s="132"/>
      <c r="B45" s="132"/>
      <c r="C45" s="132"/>
      <c r="D45" s="132"/>
      <c r="E45" s="132"/>
      <c r="F45" s="132"/>
      <c r="G45" s="132"/>
      <c r="H45" s="132"/>
      <c r="I45" s="132"/>
      <c r="J45" s="132"/>
      <c r="K45" s="132"/>
      <c r="L45" s="133"/>
      <c r="M45" s="133"/>
      <c r="N45" s="133"/>
    </row>
    <row r="46" spans="1:14" x14ac:dyDescent="0.25">
      <c r="A46" s="5" t="s">
        <v>3</v>
      </c>
      <c r="B46" s="5"/>
      <c r="C46" s="5"/>
      <c r="D46" s="5" t="s">
        <v>4</v>
      </c>
      <c r="E46" s="5"/>
      <c r="F46" s="5"/>
      <c r="G46" s="5"/>
      <c r="H46" s="5"/>
      <c r="I46" s="5"/>
      <c r="J46" s="5"/>
      <c r="K46" s="5"/>
      <c r="L46" s="6" t="s">
        <v>5</v>
      </c>
      <c r="M46" s="6"/>
      <c r="N46" s="7"/>
    </row>
    <row r="47" spans="1:14" x14ac:dyDescent="0.25">
      <c r="A47" s="5"/>
      <c r="B47" s="5"/>
      <c r="C47" s="5"/>
      <c r="D47" s="5"/>
      <c r="E47" s="5" t="s">
        <v>6</v>
      </c>
      <c r="F47" s="5"/>
      <c r="G47" s="5"/>
      <c r="H47" s="5"/>
      <c r="I47" s="5"/>
      <c r="J47" s="5"/>
      <c r="K47" s="5"/>
      <c r="L47" s="8" t="s">
        <v>7</v>
      </c>
      <c r="M47" s="9" t="s">
        <v>678</v>
      </c>
      <c r="N47" s="8"/>
    </row>
    <row r="48" spans="1:14" x14ac:dyDescent="0.25">
      <c r="A48" s="5" t="s">
        <v>8</v>
      </c>
      <c r="B48" s="5"/>
      <c r="C48" s="5"/>
      <c r="D48" s="5"/>
      <c r="E48" s="5" t="s">
        <v>9</v>
      </c>
      <c r="F48" s="5"/>
      <c r="G48" s="5"/>
      <c r="H48" s="5"/>
      <c r="I48" s="5"/>
      <c r="J48" s="5"/>
      <c r="K48" s="5"/>
      <c r="L48" s="5"/>
      <c r="M48" s="9" t="s">
        <v>679</v>
      </c>
      <c r="N48" s="8"/>
    </row>
    <row r="49" spans="1:14" x14ac:dyDescent="0.25">
      <c r="A49" s="5"/>
      <c r="B49" s="5"/>
      <c r="C49" s="5"/>
      <c r="D49" s="5"/>
      <c r="E49" s="5" t="s">
        <v>10</v>
      </c>
      <c r="F49" s="5"/>
      <c r="G49" s="5"/>
      <c r="H49" s="5"/>
      <c r="I49" s="5"/>
      <c r="J49" s="5"/>
      <c r="K49" s="5"/>
      <c r="L49" s="5"/>
      <c r="M49" s="5" t="s">
        <v>680</v>
      </c>
      <c r="N49" s="8"/>
    </row>
    <row r="50" spans="1:14" ht="15.75" thickBot="1" x14ac:dyDescent="0.3">
      <c r="A50" s="10" t="s">
        <v>703</v>
      </c>
      <c r="B50" s="10"/>
      <c r="C50" s="1"/>
      <c r="D50" s="1"/>
      <c r="E50" s="1"/>
      <c r="F50" s="1"/>
      <c r="G50" s="1"/>
      <c r="H50" s="1"/>
      <c r="I50" s="1"/>
      <c r="J50" s="1"/>
      <c r="K50" s="1"/>
      <c r="L50" s="10"/>
      <c r="M50" s="10" t="s">
        <v>704</v>
      </c>
      <c r="N50" s="3"/>
    </row>
    <row r="51" spans="1:14" x14ac:dyDescent="0.25">
      <c r="A51" s="4"/>
      <c r="B51" s="4"/>
      <c r="C51" s="4"/>
      <c r="D51" s="4"/>
      <c r="E51" s="5"/>
      <c r="F51" s="5"/>
      <c r="G51" s="5"/>
      <c r="H51" s="5"/>
      <c r="I51" s="5"/>
      <c r="J51" s="5"/>
      <c r="K51" s="5"/>
      <c r="L51" s="5"/>
      <c r="M51" s="5"/>
      <c r="N51" s="5"/>
    </row>
    <row r="52" spans="1:14" x14ac:dyDescent="0.25">
      <c r="A52" s="130"/>
      <c r="B52" s="114"/>
      <c r="C52" s="114"/>
      <c r="D52" s="114"/>
      <c r="E52" s="146"/>
      <c r="F52" s="124"/>
      <c r="G52" s="146" t="s">
        <v>246</v>
      </c>
      <c r="H52" s="42"/>
      <c r="I52" s="149">
        <v>0.86</v>
      </c>
      <c r="J52" s="42"/>
      <c r="K52" s="42"/>
      <c r="L52" s="121"/>
      <c r="M52" s="42"/>
      <c r="N52" s="42"/>
    </row>
    <row r="53" spans="1:14" x14ac:dyDescent="0.25">
      <c r="A53" s="11">
        <v>1</v>
      </c>
      <c r="B53" s="4"/>
      <c r="C53" s="4"/>
      <c r="D53" s="4"/>
      <c r="E53" s="5"/>
      <c r="F53" s="5"/>
      <c r="G53" s="5"/>
      <c r="H53" s="5"/>
      <c r="I53" s="5"/>
      <c r="J53" s="5"/>
      <c r="K53" s="5"/>
      <c r="L53" s="5"/>
      <c r="M53" s="5"/>
      <c r="N53" s="5"/>
    </row>
    <row r="54" spans="1:14" x14ac:dyDescent="0.25">
      <c r="A54" s="11">
        <v>2</v>
      </c>
      <c r="B54" s="4"/>
      <c r="C54" s="12"/>
      <c r="D54" s="4"/>
      <c r="E54" s="5"/>
      <c r="F54" s="13">
        <v>-1</v>
      </c>
      <c r="G54" s="13">
        <v>-2</v>
      </c>
      <c r="H54" s="13"/>
      <c r="I54" s="13">
        <v>-3</v>
      </c>
      <c r="J54" s="5"/>
      <c r="K54" s="5"/>
      <c r="L54" s="13">
        <v>-4</v>
      </c>
      <c r="M54" s="13"/>
      <c r="N54" s="5"/>
    </row>
    <row r="55" spans="1:14" x14ac:dyDescent="0.25">
      <c r="A55" s="11">
        <v>3</v>
      </c>
      <c r="B55" s="14"/>
      <c r="C55" s="5"/>
      <c r="D55" s="5"/>
      <c r="E55" s="5"/>
      <c r="F55" s="15"/>
      <c r="G55" s="15" t="s">
        <v>12</v>
      </c>
      <c r="H55" s="15"/>
      <c r="I55" s="15" t="s">
        <v>13</v>
      </c>
      <c r="J55" s="15"/>
      <c r="K55" s="15"/>
      <c r="L55" s="16" t="s">
        <v>14</v>
      </c>
      <c r="M55" s="5"/>
      <c r="N55" s="17">
        <v>0.72</v>
      </c>
    </row>
    <row r="56" spans="1:14" x14ac:dyDescent="0.25">
      <c r="A56" s="11">
        <v>4</v>
      </c>
      <c r="B56" s="14"/>
      <c r="C56" s="5"/>
      <c r="D56" s="5"/>
      <c r="E56" s="5"/>
      <c r="F56" s="18" t="s">
        <v>15</v>
      </c>
      <c r="G56" s="18" t="s">
        <v>16</v>
      </c>
      <c r="H56" s="15"/>
      <c r="I56" s="18" t="s">
        <v>17</v>
      </c>
      <c r="J56" s="15"/>
      <c r="K56" s="15"/>
      <c r="L56" s="16" t="s">
        <v>18</v>
      </c>
      <c r="M56" s="5"/>
      <c r="N56" s="5"/>
    </row>
    <row r="57" spans="1:14" x14ac:dyDescent="0.25">
      <c r="A57" s="11">
        <v>5</v>
      </c>
      <c r="B57" s="19"/>
      <c r="C57" s="5"/>
      <c r="D57" s="5"/>
      <c r="E57" s="5"/>
      <c r="F57" s="15"/>
      <c r="G57" s="15"/>
      <c r="H57" s="15"/>
      <c r="I57" s="15"/>
      <c r="J57" s="15"/>
      <c r="K57" s="5"/>
      <c r="L57" s="16" t="s">
        <v>19</v>
      </c>
      <c r="M57" s="5"/>
      <c r="N57" s="5"/>
    </row>
    <row r="58" spans="1:14" x14ac:dyDescent="0.25">
      <c r="A58" s="11">
        <v>6</v>
      </c>
      <c r="B58" s="19"/>
      <c r="C58" s="5" t="s">
        <v>20</v>
      </c>
      <c r="D58" s="5"/>
      <c r="E58" s="5"/>
      <c r="F58" s="20">
        <v>1.5583333333333333</v>
      </c>
      <c r="G58" s="54">
        <v>30.830594386363636</v>
      </c>
      <c r="H58" s="5"/>
      <c r="I58" s="22">
        <v>48.044342918749997</v>
      </c>
      <c r="J58" s="22"/>
      <c r="K58" s="66"/>
      <c r="L58" s="5"/>
      <c r="M58" s="5"/>
      <c r="N58" s="5"/>
    </row>
    <row r="59" spans="1:14" x14ac:dyDescent="0.25">
      <c r="A59" s="11">
        <v>7</v>
      </c>
      <c r="B59" s="19"/>
      <c r="C59" s="5"/>
      <c r="D59" s="5"/>
      <c r="E59" s="5"/>
      <c r="F59" s="20"/>
      <c r="G59" s="54"/>
      <c r="H59" s="5"/>
      <c r="I59" s="22"/>
      <c r="J59" s="22"/>
      <c r="K59" s="66"/>
      <c r="L59" s="5"/>
      <c r="M59" s="13"/>
      <c r="N59" s="5"/>
    </row>
    <row r="60" spans="1:14" x14ac:dyDescent="0.25">
      <c r="A60" s="11">
        <v>8</v>
      </c>
      <c r="B60" s="19"/>
      <c r="C60" s="5" t="s">
        <v>21</v>
      </c>
      <c r="D60" s="5"/>
      <c r="E60" s="5"/>
      <c r="F60" s="20">
        <v>4.75</v>
      </c>
      <c r="G60" s="54">
        <v>46.942986470850201</v>
      </c>
      <c r="H60" s="5"/>
      <c r="I60" s="26">
        <v>222.98</v>
      </c>
      <c r="J60" s="32"/>
      <c r="K60" s="66"/>
      <c r="L60" s="28" t="s">
        <v>22</v>
      </c>
      <c r="M60" s="15"/>
      <c r="N60" s="29">
        <v>0.33610000000000001</v>
      </c>
    </row>
    <row r="61" spans="1:14" x14ac:dyDescent="0.25">
      <c r="A61" s="11">
        <v>9</v>
      </c>
      <c r="B61" s="19"/>
      <c r="C61" s="5"/>
      <c r="D61" s="5"/>
      <c r="E61" s="5"/>
      <c r="F61" s="5"/>
      <c r="G61" s="5"/>
      <c r="H61" s="5"/>
      <c r="I61" s="30"/>
      <c r="J61" s="5"/>
      <c r="K61" s="5"/>
      <c r="L61" s="28" t="s">
        <v>23</v>
      </c>
      <c r="M61" s="15"/>
      <c r="N61" s="5"/>
    </row>
    <row r="62" spans="1:14" x14ac:dyDescent="0.25">
      <c r="A62" s="11">
        <v>10</v>
      </c>
      <c r="B62" s="19"/>
      <c r="C62" s="5" t="s">
        <v>24</v>
      </c>
      <c r="D62" s="5"/>
      <c r="E62" s="5"/>
      <c r="F62" s="20"/>
      <c r="G62" s="31">
        <v>0.72</v>
      </c>
      <c r="H62" s="16" t="s">
        <v>25</v>
      </c>
      <c r="I62" s="32">
        <v>195.1375269015</v>
      </c>
      <c r="J62" s="32"/>
      <c r="K62" s="66"/>
      <c r="L62" s="15"/>
      <c r="M62" s="15"/>
      <c r="N62" s="5"/>
    </row>
    <row r="63" spans="1:14" x14ac:dyDescent="0.25">
      <c r="A63" s="11">
        <v>11</v>
      </c>
      <c r="B63" s="19"/>
      <c r="C63" s="5"/>
      <c r="D63" s="5"/>
      <c r="E63" s="5"/>
      <c r="F63" s="15"/>
      <c r="G63" s="15"/>
      <c r="H63" s="5"/>
      <c r="I63" s="26"/>
      <c r="J63" s="15"/>
      <c r="K63" s="5"/>
      <c r="L63" s="33"/>
      <c r="M63" s="33"/>
      <c r="N63" s="5"/>
    </row>
    <row r="64" spans="1:14" x14ac:dyDescent="0.25">
      <c r="A64" s="11">
        <v>12</v>
      </c>
      <c r="B64" s="19"/>
      <c r="C64" s="5" t="s">
        <v>26</v>
      </c>
      <c r="D64" s="5"/>
      <c r="E64" s="5"/>
      <c r="F64" s="5"/>
      <c r="G64" s="34">
        <v>0.33610000000000001</v>
      </c>
      <c r="H64" s="16" t="s">
        <v>27</v>
      </c>
      <c r="I64" s="32">
        <v>91.091281654991874</v>
      </c>
      <c r="J64" s="32"/>
      <c r="K64" s="28"/>
      <c r="L64" s="5"/>
      <c r="M64" s="5"/>
      <c r="N64" s="5"/>
    </row>
    <row r="65" spans="1:14" x14ac:dyDescent="0.25">
      <c r="A65" s="11">
        <v>13</v>
      </c>
      <c r="B65" s="19"/>
      <c r="C65" s="5"/>
      <c r="D65" s="5"/>
      <c r="E65" s="5"/>
      <c r="F65" s="15"/>
      <c r="G65" s="15"/>
      <c r="H65" s="15"/>
      <c r="I65" s="15"/>
      <c r="J65" s="15"/>
      <c r="K65" s="5"/>
      <c r="L65" s="16"/>
      <c r="M65" s="5"/>
      <c r="N65" s="5"/>
    </row>
    <row r="66" spans="1:14" x14ac:dyDescent="0.25">
      <c r="A66" s="11">
        <v>14</v>
      </c>
      <c r="B66" s="19"/>
      <c r="C66" s="5" t="s">
        <v>28</v>
      </c>
      <c r="D66" s="5"/>
      <c r="E66" s="5"/>
      <c r="F66" s="15"/>
      <c r="G66" s="15"/>
      <c r="H66" s="15"/>
      <c r="I66" s="36">
        <v>557.25315147524191</v>
      </c>
      <c r="J66" s="67"/>
      <c r="K66" s="66"/>
      <c r="L66" s="9"/>
      <c r="M66" s="15"/>
      <c r="N66" s="15"/>
    </row>
    <row r="67" spans="1:14" x14ac:dyDescent="0.25">
      <c r="A67" s="11">
        <v>15</v>
      </c>
      <c r="B67" s="19"/>
      <c r="C67" s="5"/>
      <c r="D67" s="5"/>
      <c r="E67" s="5"/>
      <c r="F67" s="15"/>
      <c r="G67" s="15"/>
      <c r="H67" s="15"/>
      <c r="I67" s="38"/>
      <c r="J67" s="67"/>
      <c r="K67" s="5"/>
      <c r="L67" s="9"/>
      <c r="M67" s="15"/>
      <c r="N67" s="15"/>
    </row>
    <row r="68" spans="1:14" x14ac:dyDescent="0.25">
      <c r="A68" s="11">
        <v>16</v>
      </c>
      <c r="B68" s="19"/>
      <c r="C68" s="5" t="s">
        <v>29</v>
      </c>
      <c r="D68" s="5"/>
      <c r="E68" s="5"/>
      <c r="F68" s="20">
        <v>1.6166666666666667</v>
      </c>
      <c r="G68" s="54">
        <v>14.132062969072166</v>
      </c>
      <c r="H68" s="15"/>
      <c r="I68" s="39">
        <v>22.846835133333336</v>
      </c>
      <c r="J68" s="15"/>
      <c r="K68" s="5"/>
      <c r="L68" s="33"/>
      <c r="M68" s="33"/>
      <c r="N68" s="40"/>
    </row>
    <row r="69" spans="1:14" x14ac:dyDescent="0.25">
      <c r="A69" s="11">
        <v>17</v>
      </c>
      <c r="B69" s="19"/>
      <c r="C69" s="5"/>
      <c r="D69" s="5"/>
      <c r="E69" s="5"/>
      <c r="F69" s="5"/>
      <c r="G69" s="5"/>
      <c r="H69" s="5"/>
      <c r="I69" s="41"/>
      <c r="J69" s="5"/>
      <c r="K69" s="5"/>
      <c r="L69" s="5"/>
      <c r="M69" s="5"/>
      <c r="N69" s="5"/>
    </row>
    <row r="70" spans="1:14" ht="15.75" thickBot="1" x14ac:dyDescent="0.3">
      <c r="A70" s="11">
        <v>18</v>
      </c>
      <c r="B70" s="19"/>
      <c r="C70" s="5" t="s">
        <v>37</v>
      </c>
      <c r="D70" s="5"/>
      <c r="E70" s="5"/>
      <c r="F70" s="15"/>
      <c r="G70" s="15"/>
      <c r="H70" s="15"/>
      <c r="I70" s="43">
        <v>580.09998660857525</v>
      </c>
      <c r="J70" s="43"/>
      <c r="K70" s="66"/>
      <c r="L70" s="9"/>
      <c r="M70" s="15"/>
      <c r="N70" s="15"/>
    </row>
    <row r="71" spans="1:14" ht="15.75" thickTop="1" x14ac:dyDescent="0.25">
      <c r="A71" s="11">
        <v>19</v>
      </c>
      <c r="B71" s="19"/>
      <c r="C71" s="5"/>
      <c r="D71" s="5"/>
      <c r="E71" s="5"/>
      <c r="F71" s="5"/>
      <c r="G71" s="5"/>
      <c r="H71" s="5"/>
      <c r="I71" s="5"/>
      <c r="J71" s="5"/>
      <c r="K71" s="5"/>
      <c r="L71" s="9"/>
      <c r="M71" s="15"/>
      <c r="N71" s="15"/>
    </row>
    <row r="72" spans="1:14" x14ac:dyDescent="0.25">
      <c r="A72" s="11">
        <v>20</v>
      </c>
      <c r="B72" s="19"/>
      <c r="C72" s="5"/>
      <c r="D72" s="5"/>
      <c r="E72" s="5"/>
      <c r="F72" s="5"/>
      <c r="G72" s="5"/>
      <c r="H72" s="5"/>
      <c r="I72" s="5"/>
      <c r="J72" s="5"/>
      <c r="K72" s="5"/>
      <c r="L72" s="15"/>
      <c r="M72" s="15"/>
      <c r="N72" s="15"/>
    </row>
    <row r="73" spans="1:14" x14ac:dyDescent="0.25">
      <c r="A73" s="11">
        <v>21</v>
      </c>
      <c r="B73" s="19"/>
      <c r="C73" s="4"/>
      <c r="D73" s="4"/>
      <c r="E73" s="4"/>
      <c r="F73" s="4"/>
      <c r="G73" s="4"/>
      <c r="H73" s="4"/>
      <c r="I73" s="4"/>
      <c r="J73" s="4"/>
      <c r="K73" s="4"/>
      <c r="L73" s="15"/>
      <c r="M73" s="15"/>
      <c r="N73" s="15"/>
    </row>
    <row r="74" spans="1:14" x14ac:dyDescent="0.25">
      <c r="A74" s="11">
        <v>22</v>
      </c>
      <c r="B74" s="19"/>
      <c r="C74" s="4"/>
      <c r="D74" s="4"/>
      <c r="E74" s="4"/>
      <c r="F74" s="4"/>
      <c r="G74" s="4"/>
      <c r="H74" s="4"/>
      <c r="I74" s="4"/>
      <c r="J74" s="4"/>
      <c r="K74" s="24"/>
      <c r="L74" s="33"/>
      <c r="M74" s="33"/>
      <c r="N74" s="33"/>
    </row>
    <row r="75" spans="1:14" x14ac:dyDescent="0.25">
      <c r="A75" s="11">
        <v>23</v>
      </c>
      <c r="B75" s="19"/>
      <c r="C75" s="4"/>
      <c r="D75" s="4"/>
      <c r="E75" s="4"/>
      <c r="F75" s="4"/>
      <c r="G75" s="4"/>
      <c r="H75" s="4"/>
      <c r="I75" s="4"/>
      <c r="J75" s="4"/>
      <c r="K75" s="4"/>
      <c r="L75" s="5"/>
      <c r="M75" s="29"/>
      <c r="N75" s="15"/>
    </row>
    <row r="76" spans="1:14" x14ac:dyDescent="0.25">
      <c r="A76" s="11">
        <v>24</v>
      </c>
      <c r="B76" s="4"/>
      <c r="C76" s="5" t="s">
        <v>31</v>
      </c>
      <c r="D76" s="4"/>
      <c r="E76" s="4"/>
      <c r="F76" s="4"/>
      <c r="G76" s="4"/>
      <c r="H76" s="4"/>
      <c r="I76" s="4"/>
      <c r="J76" s="4"/>
      <c r="K76" s="4"/>
      <c r="L76" s="5" t="s">
        <v>194</v>
      </c>
      <c r="M76" s="5"/>
      <c r="N76" s="5"/>
    </row>
    <row r="77" spans="1:14" x14ac:dyDescent="0.25">
      <c r="A77" s="11">
        <v>25</v>
      </c>
      <c r="B77" s="45"/>
      <c r="C77" s="502" t="s">
        <v>59</v>
      </c>
      <c r="D77" s="504"/>
      <c r="E77" s="504"/>
      <c r="F77" s="504"/>
      <c r="G77" s="504"/>
      <c r="H77" s="504"/>
      <c r="I77" s="504"/>
      <c r="J77" s="504"/>
      <c r="K77" s="504"/>
      <c r="L77" s="5"/>
      <c r="M77" s="5"/>
      <c r="N77" s="5"/>
    </row>
    <row r="78" spans="1:14" x14ac:dyDescent="0.25">
      <c r="A78" s="11">
        <v>26</v>
      </c>
      <c r="B78" s="45"/>
      <c r="C78" s="504"/>
      <c r="D78" s="504"/>
      <c r="E78" s="504"/>
      <c r="F78" s="504"/>
      <c r="G78" s="504"/>
      <c r="H78" s="504"/>
      <c r="I78" s="504"/>
      <c r="J78" s="504"/>
      <c r="K78" s="504"/>
      <c r="L78" s="5"/>
      <c r="M78" s="5"/>
      <c r="N78" s="5"/>
    </row>
    <row r="79" spans="1:14" x14ac:dyDescent="0.25">
      <c r="A79" s="11">
        <v>27</v>
      </c>
      <c r="B79" s="45"/>
      <c r="C79" s="504"/>
      <c r="D79" s="504"/>
      <c r="E79" s="504"/>
      <c r="F79" s="504"/>
      <c r="G79" s="504"/>
      <c r="H79" s="504"/>
      <c r="I79" s="504"/>
      <c r="J79" s="504"/>
      <c r="K79" s="504"/>
      <c r="L79" s="5"/>
      <c r="M79" s="5"/>
      <c r="N79" s="5"/>
    </row>
    <row r="80" spans="1:14" x14ac:dyDescent="0.25">
      <c r="A80" s="11">
        <v>28</v>
      </c>
      <c r="B80" s="45"/>
      <c r="C80" s="504"/>
      <c r="D80" s="504"/>
      <c r="E80" s="504"/>
      <c r="F80" s="504"/>
      <c r="G80" s="504"/>
      <c r="H80" s="504"/>
      <c r="I80" s="504"/>
      <c r="J80" s="504"/>
      <c r="K80" s="504"/>
      <c r="L80" s="5"/>
      <c r="M80" s="5"/>
      <c r="N80" s="5"/>
    </row>
    <row r="81" spans="1:14" x14ac:dyDescent="0.25">
      <c r="A81" s="11">
        <v>29</v>
      </c>
      <c r="B81" s="45"/>
      <c r="C81" s="504"/>
      <c r="D81" s="504"/>
      <c r="E81" s="504"/>
      <c r="F81" s="504"/>
      <c r="G81" s="504"/>
      <c r="H81" s="504"/>
      <c r="I81" s="504"/>
      <c r="J81" s="504"/>
      <c r="K81" s="504"/>
      <c r="L81" s="5"/>
      <c r="M81" s="5"/>
      <c r="N81" s="5"/>
    </row>
    <row r="82" spans="1:14" x14ac:dyDescent="0.25">
      <c r="A82" s="11">
        <v>30</v>
      </c>
      <c r="B82" s="45"/>
      <c r="C82" s="504"/>
      <c r="D82" s="504"/>
      <c r="E82" s="504"/>
      <c r="F82" s="504"/>
      <c r="G82" s="504"/>
      <c r="H82" s="504"/>
      <c r="I82" s="504"/>
      <c r="J82" s="504"/>
      <c r="K82" s="504"/>
      <c r="L82" s="5"/>
      <c r="M82" s="5"/>
      <c r="N82" s="5"/>
    </row>
    <row r="83" spans="1:14" x14ac:dyDescent="0.25">
      <c r="A83" s="11">
        <v>31</v>
      </c>
      <c r="B83" s="45"/>
      <c r="C83" s="504"/>
      <c r="D83" s="504"/>
      <c r="E83" s="504"/>
      <c r="F83" s="504"/>
      <c r="G83" s="504"/>
      <c r="H83" s="504"/>
      <c r="I83" s="504"/>
      <c r="J83" s="504"/>
      <c r="K83" s="504"/>
      <c r="L83" s="5"/>
      <c r="M83" s="5"/>
      <c r="N83" s="5"/>
    </row>
    <row r="84" spans="1:14" x14ac:dyDescent="0.25">
      <c r="A84" s="11">
        <v>32</v>
      </c>
      <c r="B84" s="45"/>
      <c r="C84" s="504"/>
      <c r="D84" s="504"/>
      <c r="E84" s="504"/>
      <c r="F84" s="504"/>
      <c r="G84" s="504"/>
      <c r="H84" s="504"/>
      <c r="I84" s="504"/>
      <c r="J84" s="504"/>
      <c r="K84" s="504"/>
      <c r="L84" s="5"/>
      <c r="M84" s="5"/>
      <c r="N84" s="5"/>
    </row>
    <row r="85" spans="1:14" x14ac:dyDescent="0.25">
      <c r="A85" s="11">
        <v>33</v>
      </c>
      <c r="B85" s="45"/>
      <c r="C85" s="504"/>
      <c r="D85" s="504"/>
      <c r="E85" s="504"/>
      <c r="F85" s="504"/>
      <c r="G85" s="504"/>
      <c r="H85" s="504"/>
      <c r="I85" s="504"/>
      <c r="J85" s="504"/>
      <c r="K85" s="504"/>
      <c r="L85" s="5"/>
      <c r="M85" s="5"/>
      <c r="N85" s="5"/>
    </row>
    <row r="86" spans="1:14" x14ac:dyDescent="0.25">
      <c r="A86" s="11">
        <v>34</v>
      </c>
      <c r="B86" s="123"/>
      <c r="C86" s="510"/>
      <c r="D86" s="510"/>
      <c r="E86" s="510"/>
      <c r="F86" s="510"/>
      <c r="G86" s="510"/>
      <c r="H86" s="510"/>
      <c r="I86" s="510"/>
      <c r="J86" s="510"/>
      <c r="K86" s="510"/>
      <c r="L86" s="124"/>
      <c r="M86" s="124"/>
      <c r="N86" s="124"/>
    </row>
  </sheetData>
  <mergeCells count="2">
    <mergeCell ref="C34:K43"/>
    <mergeCell ref="C77:K86"/>
  </mergeCells>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CE1A-77D1-40B9-84FC-937D2759815E}">
  <sheetPr>
    <tabColor rgb="FF00B0F0"/>
  </sheetPr>
  <dimension ref="A1:P28"/>
  <sheetViews>
    <sheetView zoomScale="80" zoomScaleNormal="80" workbookViewId="0">
      <pane ySplit="5" topLeftCell="A6" activePane="bottomLeft" state="frozen"/>
      <selection pane="bottomLeft" activeCell="E8" sqref="E8:E14"/>
    </sheetView>
  </sheetViews>
  <sheetFormatPr defaultRowHeight="15" x14ac:dyDescent="0.25"/>
  <cols>
    <col min="1" max="1" width="23.140625" style="71" customWidth="1"/>
    <col min="2" max="2" width="2.28515625" style="71" customWidth="1"/>
    <col min="3" max="3" width="47.7109375" style="71" customWidth="1"/>
    <col min="4" max="4" width="27.42578125" style="71" customWidth="1"/>
    <col min="5" max="5" width="14" style="71" customWidth="1"/>
    <col min="6" max="6" width="3.7109375" style="71" customWidth="1"/>
    <col min="7" max="7" width="9.140625" style="71"/>
    <col min="8" max="8" width="34.85546875" style="71" customWidth="1"/>
    <col min="9" max="9" width="12.5703125" style="71" customWidth="1"/>
    <col min="10" max="10" width="3.7109375" style="71" customWidth="1"/>
    <col min="11" max="11" width="32" style="71" customWidth="1"/>
    <col min="12" max="12" width="9.140625" style="71"/>
    <col min="13" max="13" width="3.5703125" style="71" customWidth="1"/>
    <col min="14" max="14" width="37.140625" style="71" customWidth="1"/>
    <col min="15" max="15" width="10.42578125" style="71" customWidth="1"/>
    <col min="16" max="16" width="3.7109375" style="71" customWidth="1"/>
    <col min="17" max="16384" width="9.140625" style="71"/>
  </cols>
  <sheetData>
    <row r="1" spans="1:16" ht="18.75" x14ac:dyDescent="0.3">
      <c r="A1" s="102" t="s">
        <v>254</v>
      </c>
      <c r="C1" s="101" t="s">
        <v>255</v>
      </c>
      <c r="D1" s="88"/>
      <c r="E1" s="88"/>
    </row>
    <row r="2" spans="1:16" x14ac:dyDescent="0.25">
      <c r="A2" s="89">
        <f>'Proposed SC Cost Support'!E1</f>
        <v>2025</v>
      </c>
    </row>
    <row r="5" spans="1:16" ht="39.75" customHeight="1" x14ac:dyDescent="0.25">
      <c r="A5" s="83" t="s">
        <v>81</v>
      </c>
      <c r="B5" s="72"/>
      <c r="C5" s="83" t="s">
        <v>84</v>
      </c>
      <c r="D5" s="83" t="s">
        <v>62</v>
      </c>
      <c r="E5" s="84" t="s">
        <v>63</v>
      </c>
      <c r="F5" s="73"/>
      <c r="H5" s="95" t="s">
        <v>139</v>
      </c>
      <c r="I5" s="96" t="s">
        <v>137</v>
      </c>
      <c r="K5" s="95" t="s">
        <v>140</v>
      </c>
      <c r="L5" s="96" t="s">
        <v>137</v>
      </c>
      <c r="N5" s="95" t="s">
        <v>142</v>
      </c>
      <c r="O5" s="96" t="s">
        <v>147</v>
      </c>
    </row>
    <row r="6" spans="1:16" ht="31.5" customHeight="1" x14ac:dyDescent="0.25">
      <c r="A6" s="72"/>
      <c r="B6" s="72"/>
      <c r="C6" s="72"/>
      <c r="D6" s="72"/>
      <c r="E6" s="73"/>
      <c r="F6" s="73"/>
      <c r="H6" s="71" t="str">
        <f>Factors!B5</f>
        <v>CER</v>
      </c>
      <c r="I6" s="98">
        <f ca="1">SUMIF($D$8:$E$14,H6,$E$8:$E$14)</f>
        <v>0</v>
      </c>
      <c r="J6" s="103">
        <f>VLOOKUP(H6,Factors!$B$4:$C$43,2,FALSE)</f>
        <v>0</v>
      </c>
      <c r="K6" s="71" t="str">
        <f>Factors!B18</f>
        <v>DDT</v>
      </c>
      <c r="L6" s="98">
        <f ca="1">SUMIF($D$8:$E$14,K6,$E$8:$E$14)</f>
        <v>0</v>
      </c>
      <c r="M6" s="103">
        <f>VLOOKUP(K6,Factors!$B$4:$C$43,2,FALSE)</f>
        <v>0</v>
      </c>
      <c r="N6" s="71" t="str">
        <f>Factors!B36</f>
        <v>Vehicle (light)</v>
      </c>
      <c r="O6" s="98">
        <v>20</v>
      </c>
      <c r="P6" s="103">
        <f>VLOOKUP(N6,Factors!$B$4:$C$43,2,FALSE)</f>
        <v>8.0522310000000008</v>
      </c>
    </row>
    <row r="7" spans="1:16" ht="31.5" customHeight="1" x14ac:dyDescent="0.25">
      <c r="A7" s="97" t="s">
        <v>83</v>
      </c>
      <c r="C7" s="79" t="s">
        <v>232</v>
      </c>
      <c r="D7" s="76"/>
      <c r="E7" s="80"/>
      <c r="F7" s="73"/>
      <c r="H7" s="71" t="str">
        <f>Factors!B6</f>
        <v>RP Coordinator</v>
      </c>
      <c r="I7" s="98">
        <f t="shared" ref="I7:I18" ca="1" si="0">SUMIF($D$8:$E$14,H7,$E$8:$E$14)</f>
        <v>0</v>
      </c>
      <c r="J7" s="103">
        <f>VLOOKUP(H7,Factors!$B$4:$C$43,2,FALSE)</f>
        <v>0</v>
      </c>
      <c r="K7" s="71" t="str">
        <f>Factors!B19</f>
        <v>Lineworker</v>
      </c>
      <c r="L7" s="98">
        <f t="shared" ref="L7:L11" ca="1" si="1">SUMIF($D$8:$E$14,K7,$E$8:$E$14)</f>
        <v>0</v>
      </c>
      <c r="M7" s="103">
        <f>VLOOKUP(K7,Factors!$B$4:$C$43,2,FALSE)</f>
        <v>0</v>
      </c>
      <c r="N7" s="71" t="str">
        <f>Factors!B37</f>
        <v>Line truck (heavy D-E)</v>
      </c>
      <c r="O7" s="98">
        <v>0</v>
      </c>
      <c r="P7" s="103">
        <f>VLOOKUP(N7,Factors!$B$4:$C$43,2,FALSE)</f>
        <v>19.769871500000001</v>
      </c>
    </row>
    <row r="8" spans="1:16" ht="31.5" customHeight="1" x14ac:dyDescent="0.25">
      <c r="A8" s="97"/>
      <c r="C8" s="75" t="s">
        <v>256</v>
      </c>
      <c r="D8" s="151" t="s">
        <v>99</v>
      </c>
      <c r="E8" s="591"/>
      <c r="F8" s="85"/>
      <c r="H8" s="71" t="str">
        <f>Factors!B7</f>
        <v>AMI Supervisor</v>
      </c>
      <c r="I8" s="98">
        <f t="shared" ca="1" si="0"/>
        <v>0</v>
      </c>
      <c r="J8" s="103">
        <f>VLOOKUP(H8,Factors!$B$4:$C$43,2,FALSE)</f>
        <v>0</v>
      </c>
      <c r="K8" s="71" t="str">
        <f>Factors!B20</f>
        <v>Meter Field Representative</v>
      </c>
      <c r="L8" s="98">
        <f t="shared" ca="1" si="1"/>
        <v>0</v>
      </c>
      <c r="M8" s="103">
        <f>VLOOKUP(K8,Factors!$B$4:$C$43,2,FALSE)</f>
        <v>0</v>
      </c>
      <c r="N8" s="71" t="str">
        <f>Factors!B38</f>
        <v>DDT Vehicle (light)</v>
      </c>
      <c r="O8" s="98">
        <v>0</v>
      </c>
      <c r="P8" s="103">
        <f>VLOOKUP(N8,Factors!$B$4:$C$43,2,FALSE)</f>
        <v>8.0522310000000008</v>
      </c>
    </row>
    <row r="9" spans="1:16" ht="31.5" customHeight="1" x14ac:dyDescent="0.25">
      <c r="C9" s="75" t="s">
        <v>239</v>
      </c>
      <c r="D9" s="151" t="s">
        <v>99</v>
      </c>
      <c r="E9" s="591"/>
      <c r="F9" s="85"/>
      <c r="H9" s="71" t="str">
        <f>Factors!B8</f>
        <v>Sr. Service Area Coord.</v>
      </c>
      <c r="I9" s="98">
        <f t="shared" ca="1" si="0"/>
        <v>0</v>
      </c>
      <c r="J9" s="103">
        <f>VLOOKUP(H9,Factors!$B$4:$C$43,2,FALSE)</f>
        <v>0</v>
      </c>
      <c r="K9" s="71" t="str">
        <f>Factors!B21</f>
        <v>Troubleshooter</v>
      </c>
      <c r="L9" s="98">
        <f t="shared" ca="1" si="1"/>
        <v>0</v>
      </c>
      <c r="M9" s="103">
        <f>VLOOKUP(K9,Factors!$B$4:$C$43,2,FALSE)</f>
        <v>0</v>
      </c>
      <c r="N9" s="71" t="str">
        <f>Factors!B39</f>
        <v>Trouble Truck / Lighting Bucket Heavy (A-C)</v>
      </c>
      <c r="O9" s="98">
        <v>0</v>
      </c>
      <c r="P9" s="103">
        <f>VLOOKUP(N9,Factors!$B$4:$C$43,2,FALSE)</f>
        <v>18.682449000000002</v>
      </c>
    </row>
    <row r="10" spans="1:16" ht="31.5" customHeight="1" x14ac:dyDescent="0.25">
      <c r="C10" s="76" t="s">
        <v>77</v>
      </c>
      <c r="D10" s="151" t="s">
        <v>110</v>
      </c>
      <c r="E10" s="588"/>
      <c r="F10" s="77"/>
      <c r="H10" s="71" t="str">
        <f>Factors!B9</f>
        <v>Admin Aide /Admin. Oper. Clerk</v>
      </c>
      <c r="I10" s="98">
        <f t="shared" ca="1" si="0"/>
        <v>0</v>
      </c>
      <c r="J10" s="103">
        <f>VLOOKUP(H10,Factors!$B$4:$C$43,2,FALSE)</f>
        <v>0</v>
      </c>
      <c r="K10" s="71" t="str">
        <f>Factors!B22</f>
        <v>Lighting Specialist</v>
      </c>
      <c r="L10" s="98">
        <f t="shared" ca="1" si="1"/>
        <v>0</v>
      </c>
      <c r="M10" s="103">
        <f>VLOOKUP(K10,Factors!$B$4:$C$43,2,FALSE)</f>
        <v>0</v>
      </c>
      <c r="N10" s="71" t="str">
        <f>Factors!B40</f>
        <v>Meter Reader Vehicle (light)</v>
      </c>
      <c r="O10" s="98">
        <v>0</v>
      </c>
      <c r="P10" s="103">
        <f>VLOOKUP(N10,Factors!$B$4:$C$43,2,FALSE)</f>
        <v>8.0522310000000008</v>
      </c>
    </row>
    <row r="11" spans="1:16" ht="31.5" customHeight="1" x14ac:dyDescent="0.25">
      <c r="C11" s="81" t="s">
        <v>257</v>
      </c>
      <c r="D11" s="151" t="s">
        <v>110</v>
      </c>
      <c r="E11" s="607"/>
      <c r="F11" s="77"/>
      <c r="H11" s="71" t="str">
        <f>Factors!B10</f>
        <v>MO Dispatcher / Planner (DPA)</v>
      </c>
      <c r="I11" s="98">
        <f t="shared" ca="1" si="0"/>
        <v>0</v>
      </c>
      <c r="J11" s="103">
        <f>VLOOKUP(H11,Factors!$B$4:$C$43,2,FALSE)</f>
        <v>0</v>
      </c>
      <c r="K11" s="71" t="str">
        <f>Factors!B23</f>
        <v>Meter Services Rep III</v>
      </c>
      <c r="L11" s="98">
        <f t="shared" ca="1" si="1"/>
        <v>0</v>
      </c>
      <c r="M11" s="103">
        <f>VLOOKUP(K11,Factors!$B$4:$C$43,2,FALSE)</f>
        <v>0</v>
      </c>
      <c r="P11" s="103"/>
    </row>
    <row r="12" spans="1:16" ht="31.5" customHeight="1" x14ac:dyDescent="0.25">
      <c r="C12" s="100" t="s">
        <v>240</v>
      </c>
      <c r="D12" s="151" t="s">
        <v>110</v>
      </c>
      <c r="E12" s="608"/>
      <c r="F12" s="80"/>
      <c r="H12" s="71" t="str">
        <f>Factors!B11</f>
        <v>CSP V</v>
      </c>
      <c r="I12" s="98">
        <f t="shared" ca="1" si="0"/>
        <v>0</v>
      </c>
      <c r="J12" s="103">
        <f>VLOOKUP(H12,Factors!$B$4:$C$43,2,FALSE)</f>
        <v>0</v>
      </c>
      <c r="M12" s="103"/>
      <c r="P12" s="103"/>
    </row>
    <row r="13" spans="1:16" ht="31.5" customHeight="1" x14ac:dyDescent="0.25">
      <c r="C13" s="144" t="s">
        <v>241</v>
      </c>
      <c r="D13" s="151" t="s">
        <v>110</v>
      </c>
      <c r="E13" s="609"/>
      <c r="F13" s="86"/>
      <c r="H13" s="71" t="str">
        <f>Factors!B12</f>
        <v>Call Out CSP</v>
      </c>
      <c r="I13" s="98">
        <f t="shared" ca="1" si="0"/>
        <v>0</v>
      </c>
      <c r="J13" s="103">
        <f>VLOOKUP(H13,Factors!$B$4:$C$43,2,FALSE)</f>
        <v>0</v>
      </c>
      <c r="M13" s="103"/>
      <c r="P13" s="103"/>
    </row>
    <row r="14" spans="1:16" ht="31.5" customHeight="1" x14ac:dyDescent="0.25">
      <c r="C14" s="144" t="s">
        <v>80</v>
      </c>
      <c r="D14" s="151" t="s">
        <v>110</v>
      </c>
      <c r="E14" s="609"/>
      <c r="F14" s="80"/>
      <c r="H14" s="71" t="str">
        <f>Factors!B13</f>
        <v>AMI Business Support Specialist</v>
      </c>
      <c r="I14" s="98">
        <f t="shared" ca="1" si="0"/>
        <v>0</v>
      </c>
      <c r="J14" s="103">
        <f>VLOOKUP(H14,Factors!$B$4:$C$43,2,FALSE)</f>
        <v>0</v>
      </c>
      <c r="M14" s="103"/>
      <c r="P14" s="103"/>
    </row>
    <row r="15" spans="1:16" ht="32.25" customHeight="1" x14ac:dyDescent="0.25">
      <c r="F15" s="80"/>
      <c r="H15" s="71" t="str">
        <f>Factors!B14</f>
        <v>AMI MDM Data Analyst</v>
      </c>
      <c r="I15" s="98">
        <f t="shared" ca="1" si="0"/>
        <v>0</v>
      </c>
      <c r="J15" s="103">
        <f>VLOOKUP(H15,Factors!$B$4:$C$43,2,FALSE)</f>
        <v>0</v>
      </c>
      <c r="M15" s="103"/>
      <c r="P15" s="103"/>
    </row>
    <row r="16" spans="1:16" ht="32.25" customHeight="1" x14ac:dyDescent="0.25">
      <c r="D16" s="87" t="s">
        <v>237</v>
      </c>
      <c r="F16" s="85"/>
      <c r="H16" s="71" t="str">
        <f>Factors!B15</f>
        <v>SS DSO</v>
      </c>
      <c r="I16" s="98">
        <f t="shared" ca="1" si="0"/>
        <v>0</v>
      </c>
      <c r="J16" s="103">
        <f>VLOOKUP(H16,Factors!$B$4:$C$43,2,FALSE)</f>
        <v>0</v>
      </c>
      <c r="M16" s="103"/>
      <c r="P16" s="103"/>
    </row>
    <row r="17" spans="4:16" ht="32.25" customHeight="1" x14ac:dyDescent="0.25">
      <c r="D17" s="71" t="s">
        <v>258</v>
      </c>
      <c r="E17" s="291">
        <f>Equipment!I24</f>
        <v>98.233373498399985</v>
      </c>
      <c r="F17" s="85"/>
      <c r="H17" s="71" t="str">
        <f>Factors!B16</f>
        <v>TC</v>
      </c>
      <c r="I17" s="98">
        <f t="shared" ca="1" si="0"/>
        <v>0</v>
      </c>
      <c r="J17" s="103">
        <f>VLOOKUP(H17,Factors!$B$4:$C$43,2,FALSE)</f>
        <v>0</v>
      </c>
      <c r="M17" s="103"/>
      <c r="P17" s="103"/>
    </row>
    <row r="18" spans="4:16" ht="32.25" customHeight="1" x14ac:dyDescent="0.25">
      <c r="F18" s="85"/>
      <c r="H18" s="71" t="str">
        <f>Factors!B17</f>
        <v>Coordinator, Lighting Maintenance</v>
      </c>
      <c r="I18" s="98">
        <f t="shared" ca="1" si="0"/>
        <v>0</v>
      </c>
      <c r="J18" s="103">
        <f>VLOOKUP(H18,Factors!$B$4:$C$43,2,FALSE)</f>
        <v>0</v>
      </c>
      <c r="M18" s="103"/>
      <c r="P18" s="103"/>
    </row>
    <row r="19" spans="4:16" ht="32.25" customHeight="1" x14ac:dyDescent="0.25">
      <c r="D19" s="71" t="s">
        <v>243</v>
      </c>
      <c r="E19" s="291">
        <f>Equipment!$I$25</f>
        <v>13.781963059800001</v>
      </c>
      <c r="F19" s="85"/>
      <c r="I19" s="98"/>
      <c r="J19" s="103"/>
      <c r="M19" s="103"/>
      <c r="P19" s="103"/>
    </row>
    <row r="20" spans="4:16" ht="32.25" customHeight="1" x14ac:dyDescent="0.25">
      <c r="F20" s="85"/>
      <c r="H20" s="87" t="s">
        <v>138</v>
      </c>
      <c r="I20" s="99">
        <f ca="1">SUM(I6:I19)</f>
        <v>0</v>
      </c>
      <c r="K20" s="87" t="s">
        <v>141</v>
      </c>
      <c r="L20" s="99">
        <f ca="1">SUM(L6:L19)</f>
        <v>0</v>
      </c>
      <c r="N20" s="87" t="s">
        <v>143</v>
      </c>
      <c r="O20" s="99">
        <f>SUM(O6:O19)</f>
        <v>20</v>
      </c>
    </row>
    <row r="21" spans="4:16" ht="32.25" customHeight="1" x14ac:dyDescent="0.25">
      <c r="F21" s="85"/>
      <c r="H21" s="87"/>
      <c r="I21" s="89"/>
      <c r="K21" s="87"/>
      <c r="L21" s="99"/>
      <c r="N21" s="87"/>
    </row>
    <row r="22" spans="4:16" ht="32.25" customHeight="1" x14ac:dyDescent="0.25">
      <c r="F22" s="85"/>
      <c r="H22" s="105" t="s">
        <v>144</v>
      </c>
      <c r="I22" s="104" t="e">
        <f ca="1">(I6*J6+I7*J7+I8*J8+I9*J9+I10*J10+I11*J11+I12*J12+I13*J13+I14*J14+I15*J15+I16*J16+I17*J17+I18*J18+I19*J19)/I20</f>
        <v>#DIV/0!</v>
      </c>
      <c r="J22" s="87"/>
      <c r="K22" s="105" t="s">
        <v>145</v>
      </c>
      <c r="L22" s="104" t="e">
        <f ca="1">(L6*M6+L7*M7+L8*M8+L9*M9+L10*M10+L11*M11+L12*M12+L13*M13+L14*M14+L15*M15+L16*M16+L17*M17+L18*M18+L19*M19)/L20</f>
        <v>#DIV/0!</v>
      </c>
      <c r="M22" s="87"/>
      <c r="N22" s="105" t="s">
        <v>146</v>
      </c>
      <c r="O22" s="104">
        <f>(O6*P6+O7*P7+O8*P8+O9*P9+O10*P10+O11*P11+O12*P12+O13*P13+O14*P14+O15*P15+O16*P16+O17*P17+O18*P18+O19*P19)/O20</f>
        <v>8.0522310000000008</v>
      </c>
    </row>
    <row r="23" spans="4:16" ht="32.25" customHeight="1" x14ac:dyDescent="0.25"/>
    <row r="24" spans="4:16" ht="32.25" customHeight="1" x14ac:dyDescent="0.25"/>
    <row r="25" spans="4:16" ht="32.25" customHeight="1" x14ac:dyDescent="0.25"/>
    <row r="26" spans="4:16" ht="32.25" customHeight="1" x14ac:dyDescent="0.25"/>
    <row r="27" spans="4:16" ht="32.25" customHeight="1" x14ac:dyDescent="0.25"/>
    <row r="28" spans="4: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E08D374F-D747-4C1E-A0DD-34E90083F5C0}">
          <x14:formula1>
            <xm:f>'Salary Grade'!$AN$3:$AN$31</xm:f>
          </x14:formula1>
          <xm:sqref>D8:D14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88E7-EA56-4BC7-B054-D819AB352004}">
  <sheetPr>
    <tabColor rgb="FF00B0F0"/>
  </sheetPr>
  <dimension ref="A1:P28"/>
  <sheetViews>
    <sheetView zoomScale="80" zoomScaleNormal="80" workbookViewId="0">
      <pane ySplit="5" topLeftCell="A6" activePane="bottomLeft" state="frozen"/>
      <selection pane="bottomLeft" activeCell="E7" sqref="E7:E15"/>
    </sheetView>
  </sheetViews>
  <sheetFormatPr defaultRowHeight="15" x14ac:dyDescent="0.25"/>
  <cols>
    <col min="1" max="1" width="23.140625" style="71" customWidth="1"/>
    <col min="2" max="2" width="2.28515625" style="71" customWidth="1"/>
    <col min="3" max="3" width="47.7109375" style="71" customWidth="1"/>
    <col min="4" max="4" width="26.28515625" style="71" customWidth="1"/>
    <col min="5" max="5" width="14" style="71" customWidth="1"/>
    <col min="6" max="6" width="3.7109375" style="71" customWidth="1"/>
    <col min="7" max="7" width="9.140625" style="71"/>
    <col min="8" max="8" width="34.85546875" style="71" customWidth="1"/>
    <col min="9" max="9" width="12.5703125" style="71" customWidth="1"/>
    <col min="10" max="10" width="3.7109375" style="71" customWidth="1"/>
    <col min="11" max="11" width="32" style="71" customWidth="1"/>
    <col min="12" max="12" width="9.140625" style="71"/>
    <col min="13" max="13" width="3.5703125" style="71" customWidth="1"/>
    <col min="14" max="14" width="37.140625" style="71" customWidth="1"/>
    <col min="15" max="15" width="10.42578125" style="71" customWidth="1"/>
    <col min="16" max="16" width="3.7109375" style="71" customWidth="1"/>
    <col min="17" max="16384" width="9.140625" style="71"/>
  </cols>
  <sheetData>
    <row r="1" spans="1:16" ht="18.75" x14ac:dyDescent="0.3">
      <c r="A1" s="102" t="s">
        <v>259</v>
      </c>
      <c r="C1" s="101" t="s">
        <v>260</v>
      </c>
      <c r="D1" s="88"/>
      <c r="E1" s="88"/>
    </row>
    <row r="2" spans="1:16" x14ac:dyDescent="0.25">
      <c r="A2" s="89">
        <f>'Proposed SC Cost Support'!E1</f>
        <v>2025</v>
      </c>
    </row>
    <row r="5" spans="1:16" ht="39.75" customHeight="1" x14ac:dyDescent="0.25">
      <c r="A5" s="83" t="s">
        <v>81</v>
      </c>
      <c r="B5" s="72"/>
      <c r="C5" s="83" t="s">
        <v>84</v>
      </c>
      <c r="D5" s="83" t="s">
        <v>62</v>
      </c>
      <c r="E5" s="84" t="s">
        <v>63</v>
      </c>
      <c r="F5" s="73"/>
      <c r="H5" s="95" t="s">
        <v>139</v>
      </c>
      <c r="I5" s="96" t="s">
        <v>137</v>
      </c>
      <c r="K5" s="95" t="s">
        <v>140</v>
      </c>
      <c r="L5" s="96" t="s">
        <v>137</v>
      </c>
      <c r="N5" s="95" t="s">
        <v>142</v>
      </c>
      <c r="O5" s="96" t="s">
        <v>147</v>
      </c>
    </row>
    <row r="6" spans="1:16" ht="31.5" customHeight="1" x14ac:dyDescent="0.25">
      <c r="A6" s="72"/>
      <c r="B6" s="72"/>
      <c r="C6" s="72"/>
      <c r="D6" s="72"/>
      <c r="E6" s="73"/>
      <c r="F6" s="73"/>
      <c r="H6" s="71" t="str">
        <f>Factors!B5</f>
        <v>CER</v>
      </c>
      <c r="I6" s="98">
        <f ca="1">SUMIF($D$7:$E$13,H6,$E$7:$E$13)</f>
        <v>0</v>
      </c>
      <c r="J6" s="103">
        <f>VLOOKUP(H6,Factors!$B$4:$C$43,2,FALSE)</f>
        <v>0</v>
      </c>
      <c r="K6" s="71" t="str">
        <f>Factors!B18</f>
        <v>DDT</v>
      </c>
      <c r="L6" s="98">
        <f ca="1">SUMIF($D$7:$E$13,K6,$E$7:$E$13)</f>
        <v>0</v>
      </c>
      <c r="M6" s="103">
        <f>VLOOKUP(K6,Factors!$B$4:$C$43,2,FALSE)</f>
        <v>0</v>
      </c>
      <c r="N6" s="71" t="str">
        <f>Factors!B36</f>
        <v>Vehicle (light)</v>
      </c>
      <c r="O6" s="98">
        <v>0</v>
      </c>
      <c r="P6" s="103">
        <f>VLOOKUP(N6,Factors!$B$4:$C$43,2,FALSE)</f>
        <v>8.0522310000000008</v>
      </c>
    </row>
    <row r="7" spans="1:16" ht="31.5" customHeight="1" x14ac:dyDescent="0.25">
      <c r="A7" s="97"/>
      <c r="C7" s="75" t="s">
        <v>261</v>
      </c>
      <c r="D7" s="75"/>
      <c r="E7" s="591"/>
      <c r="F7" s="73"/>
      <c r="H7" s="71" t="str">
        <f>Factors!B6</f>
        <v>RP Coordinator</v>
      </c>
      <c r="I7" s="98">
        <f t="shared" ref="I7:I18" ca="1" si="0">SUMIF($D$7:$E$13,H7,$E$7:$E$13)</f>
        <v>0</v>
      </c>
      <c r="J7" s="103">
        <f>VLOOKUP(H7,Factors!$B$4:$C$43,2,FALSE)</f>
        <v>0</v>
      </c>
      <c r="K7" s="71" t="str">
        <f>Factors!B19</f>
        <v>Lineworker</v>
      </c>
      <c r="L7" s="98">
        <f t="shared" ref="L7:L11" ca="1" si="1">SUMIF($D$7:$E$13,K7,$E$7:$E$13)</f>
        <v>0</v>
      </c>
      <c r="M7" s="103">
        <f>VLOOKUP(K7,Factors!$B$4:$C$43,2,FALSE)</f>
        <v>0</v>
      </c>
      <c r="N7" s="71" t="str">
        <f>Factors!B37</f>
        <v>Line truck (heavy D-E)</v>
      </c>
      <c r="O7" s="98">
        <v>0</v>
      </c>
      <c r="P7" s="103">
        <f>VLOOKUP(N7,Factors!$B$4:$C$43,2,FALSE)</f>
        <v>19.769871500000001</v>
      </c>
    </row>
    <row r="8" spans="1:16" ht="31.5" customHeight="1" x14ac:dyDescent="0.25">
      <c r="A8" s="97"/>
      <c r="C8" s="75" t="s">
        <v>262</v>
      </c>
      <c r="D8" s="75"/>
      <c r="E8" s="591"/>
      <c r="F8" s="85"/>
      <c r="H8" s="71" t="str">
        <f>Factors!B7</f>
        <v>AMI Supervisor</v>
      </c>
      <c r="I8" s="98">
        <f t="shared" ca="1" si="0"/>
        <v>0</v>
      </c>
      <c r="J8" s="103">
        <f>VLOOKUP(H8,Factors!$B$4:$C$43,2,FALSE)</f>
        <v>0</v>
      </c>
      <c r="K8" s="71" t="str">
        <f>Factors!B20</f>
        <v>Meter Field Representative</v>
      </c>
      <c r="L8" s="98">
        <f t="shared" ca="1" si="1"/>
        <v>0</v>
      </c>
      <c r="M8" s="103">
        <f>VLOOKUP(K8,Factors!$B$4:$C$43,2,FALSE)</f>
        <v>0</v>
      </c>
      <c r="N8" s="71" t="str">
        <f>Factors!B38</f>
        <v>DDT Vehicle (light)</v>
      </c>
      <c r="O8" s="98">
        <v>0</v>
      </c>
      <c r="P8" s="103">
        <f>VLOOKUP(N8,Factors!$B$4:$C$43,2,FALSE)</f>
        <v>8.0522310000000008</v>
      </c>
    </row>
    <row r="9" spans="1:16" ht="31.5" customHeight="1" x14ac:dyDescent="0.25">
      <c r="C9" s="76" t="s">
        <v>263</v>
      </c>
      <c r="D9" s="75"/>
      <c r="E9" s="588"/>
      <c r="F9" s="85"/>
      <c r="H9" s="71" t="str">
        <f>Factors!B8</f>
        <v>Sr. Service Area Coord.</v>
      </c>
      <c r="I9" s="98">
        <f t="shared" ca="1" si="0"/>
        <v>0</v>
      </c>
      <c r="J9" s="103">
        <f>VLOOKUP(H9,Factors!$B$4:$C$43,2,FALSE)</f>
        <v>0</v>
      </c>
      <c r="K9" s="71" t="str">
        <f>Factors!B21</f>
        <v>Troubleshooter</v>
      </c>
      <c r="L9" s="98">
        <f t="shared" ca="1" si="1"/>
        <v>0</v>
      </c>
      <c r="M9" s="103">
        <f>VLOOKUP(K9,Factors!$B$4:$C$43,2,FALSE)</f>
        <v>0</v>
      </c>
      <c r="N9" s="71" t="str">
        <f>Factors!B39</f>
        <v>Trouble Truck / Lighting Bucket Heavy (A-C)</v>
      </c>
      <c r="O9" s="98">
        <v>0</v>
      </c>
      <c r="P9" s="103">
        <f>VLOOKUP(N9,Factors!$B$4:$C$43,2,FALSE)</f>
        <v>18.682449000000002</v>
      </c>
    </row>
    <row r="10" spans="1:16" ht="31.5" customHeight="1" x14ac:dyDescent="0.25">
      <c r="C10" s="81" t="s">
        <v>264</v>
      </c>
      <c r="D10" s="75"/>
      <c r="E10" s="607"/>
      <c r="F10" s="77"/>
      <c r="H10" s="71" t="str">
        <f>Factors!B9</f>
        <v>Admin Aide /Admin. Oper. Clerk</v>
      </c>
      <c r="I10" s="98">
        <f t="shared" ca="1" si="0"/>
        <v>0</v>
      </c>
      <c r="J10" s="103">
        <f>VLOOKUP(H10,Factors!$B$4:$C$43,2,FALSE)</f>
        <v>0</v>
      </c>
      <c r="K10" s="71" t="str">
        <f>Factors!B22</f>
        <v>Lighting Specialist</v>
      </c>
      <c r="L10" s="98">
        <f t="shared" ca="1" si="1"/>
        <v>0</v>
      </c>
      <c r="M10" s="103">
        <f>VLOOKUP(K10,Factors!$B$4:$C$43,2,FALSE)</f>
        <v>0</v>
      </c>
      <c r="N10" s="71" t="str">
        <f>Factors!B40</f>
        <v>Meter Reader Vehicle (light)</v>
      </c>
      <c r="O10" s="98">
        <v>0</v>
      </c>
      <c r="P10" s="103">
        <f>VLOOKUP(N10,Factors!$B$4:$C$43,2,FALSE)</f>
        <v>8.0522310000000008</v>
      </c>
    </row>
    <row r="11" spans="1:16" ht="31.5" customHeight="1" x14ac:dyDescent="0.25">
      <c r="C11" s="100" t="s">
        <v>265</v>
      </c>
      <c r="D11" s="75"/>
      <c r="E11" s="608"/>
      <c r="F11" s="77"/>
      <c r="H11" s="71" t="str">
        <f>Factors!B10</f>
        <v>MO Dispatcher / Planner (DPA)</v>
      </c>
      <c r="I11" s="98">
        <f t="shared" ca="1" si="0"/>
        <v>0</v>
      </c>
      <c r="J11" s="103">
        <f>VLOOKUP(H11,Factors!$B$4:$C$43,2,FALSE)</f>
        <v>0</v>
      </c>
      <c r="K11" s="71" t="str">
        <f>Factors!B23</f>
        <v>Meter Services Rep III</v>
      </c>
      <c r="L11" s="98">
        <f t="shared" ca="1" si="1"/>
        <v>0</v>
      </c>
      <c r="M11" s="103">
        <f>VLOOKUP(K11,Factors!$B$4:$C$43,2,FALSE)</f>
        <v>0</v>
      </c>
      <c r="P11" s="103"/>
    </row>
    <row r="12" spans="1:16" ht="31.5" customHeight="1" x14ac:dyDescent="0.25">
      <c r="C12" s="144" t="s">
        <v>266</v>
      </c>
      <c r="D12" s="75"/>
      <c r="E12" s="609"/>
      <c r="F12" s="80"/>
      <c r="H12" s="71" t="str">
        <f>Factors!B11</f>
        <v>CSP V</v>
      </c>
      <c r="I12" s="98">
        <f t="shared" ca="1" si="0"/>
        <v>0</v>
      </c>
      <c r="J12" s="103">
        <f>VLOOKUP(H12,Factors!$B$4:$C$43,2,FALSE)</f>
        <v>0</v>
      </c>
      <c r="M12" s="103"/>
      <c r="P12" s="103"/>
    </row>
    <row r="13" spans="1:16" ht="31.5" customHeight="1" x14ac:dyDescent="0.25">
      <c r="C13" s="144" t="s">
        <v>267</v>
      </c>
      <c r="D13" s="75"/>
      <c r="E13" s="609"/>
      <c r="F13" s="86"/>
      <c r="H13" s="71" t="str">
        <f>Factors!B12</f>
        <v>Call Out CSP</v>
      </c>
      <c r="I13" s="98">
        <f t="shared" ca="1" si="0"/>
        <v>0</v>
      </c>
      <c r="J13" s="103">
        <f>VLOOKUP(H13,Factors!$B$4:$C$43,2,FALSE)</f>
        <v>0</v>
      </c>
      <c r="M13" s="103"/>
      <c r="P13" s="103"/>
    </row>
    <row r="14" spans="1:16" ht="31.5" customHeight="1" x14ac:dyDescent="0.25">
      <c r="C14" s="75" t="s">
        <v>268</v>
      </c>
      <c r="D14" s="75"/>
      <c r="E14" s="591"/>
      <c r="F14" s="80"/>
      <c r="H14" s="71" t="str">
        <f>Factors!B13</f>
        <v>AMI Business Support Specialist</v>
      </c>
      <c r="I14" s="98">
        <f t="shared" ca="1" si="0"/>
        <v>0</v>
      </c>
      <c r="J14" s="103">
        <f>VLOOKUP(H14,Factors!$B$4:$C$43,2,FALSE)</f>
        <v>0</v>
      </c>
      <c r="M14" s="103"/>
      <c r="P14" s="103"/>
    </row>
    <row r="15" spans="1:16" ht="32.25" customHeight="1" x14ac:dyDescent="0.25">
      <c r="C15" s="75" t="s">
        <v>269</v>
      </c>
      <c r="D15" s="75"/>
      <c r="E15" s="591"/>
      <c r="F15" s="80"/>
      <c r="H15" s="71" t="str">
        <f>Factors!B14</f>
        <v>AMI MDM Data Analyst</v>
      </c>
      <c r="I15" s="98">
        <f t="shared" ca="1" si="0"/>
        <v>0</v>
      </c>
      <c r="J15" s="103">
        <f>VLOOKUP(H15,Factors!$B$4:$C$43,2,FALSE)</f>
        <v>0</v>
      </c>
      <c r="M15" s="103"/>
      <c r="P15" s="103"/>
    </row>
    <row r="16" spans="1:16" ht="32.25" customHeight="1" x14ac:dyDescent="0.25">
      <c r="F16" s="85"/>
      <c r="H16" s="71" t="str">
        <f>Factors!B15</f>
        <v>SS DSO</v>
      </c>
      <c r="I16" s="98">
        <f t="shared" ca="1" si="0"/>
        <v>0</v>
      </c>
      <c r="J16" s="103">
        <f>VLOOKUP(H16,Factors!$B$4:$C$43,2,FALSE)</f>
        <v>0</v>
      </c>
      <c r="M16" s="103"/>
      <c r="P16" s="103"/>
    </row>
    <row r="17" spans="6:16" ht="32.25" customHeight="1" x14ac:dyDescent="0.25">
      <c r="F17" s="85"/>
      <c r="H17" s="71" t="str">
        <f>Factors!B16</f>
        <v>TC</v>
      </c>
      <c r="I17" s="98">
        <f t="shared" ca="1" si="0"/>
        <v>0</v>
      </c>
      <c r="J17" s="103">
        <f>VLOOKUP(H17,Factors!$B$4:$C$43,2,FALSE)</f>
        <v>0</v>
      </c>
      <c r="M17" s="103"/>
      <c r="P17" s="103"/>
    </row>
    <row r="18" spans="6:16" ht="32.25" customHeight="1" x14ac:dyDescent="0.25">
      <c r="F18" s="85"/>
      <c r="H18" s="71" t="str">
        <f>Factors!B17</f>
        <v>Coordinator, Lighting Maintenance</v>
      </c>
      <c r="I18" s="98">
        <f t="shared" ca="1" si="0"/>
        <v>0</v>
      </c>
      <c r="J18" s="103">
        <f>VLOOKUP(H18,Factors!$B$4:$C$43,2,FALSE)</f>
        <v>0</v>
      </c>
      <c r="M18" s="103"/>
      <c r="P18" s="103"/>
    </row>
    <row r="19" spans="6:16" ht="32.25" customHeight="1" x14ac:dyDescent="0.25">
      <c r="F19" s="85"/>
      <c r="I19" s="98"/>
      <c r="J19" s="103"/>
      <c r="M19" s="103"/>
      <c r="P19" s="103"/>
    </row>
    <row r="20" spans="6:16" ht="32.25" customHeight="1" x14ac:dyDescent="0.25">
      <c r="F20" s="85"/>
      <c r="H20" s="87" t="s">
        <v>138</v>
      </c>
      <c r="I20" s="99">
        <f ca="1">SUM(I6:I19)</f>
        <v>0</v>
      </c>
      <c r="K20" s="87" t="s">
        <v>141</v>
      </c>
      <c r="L20" s="99">
        <f ca="1">SUM(L6:L19)</f>
        <v>0</v>
      </c>
      <c r="N20" s="87" t="s">
        <v>143</v>
      </c>
      <c r="O20" s="99">
        <f>SUM(O6:O19)</f>
        <v>0</v>
      </c>
    </row>
    <row r="21" spans="6:16" ht="32.25" customHeight="1" x14ac:dyDescent="0.25">
      <c r="F21" s="85"/>
      <c r="H21" s="87"/>
      <c r="I21" s="89"/>
      <c r="K21" s="87"/>
      <c r="L21" s="99"/>
      <c r="N21" s="87"/>
    </row>
    <row r="22" spans="6:16" ht="32.25" customHeight="1" x14ac:dyDescent="0.25">
      <c r="F22" s="85"/>
      <c r="H22" s="105" t="s">
        <v>144</v>
      </c>
      <c r="I22" s="104" t="e">
        <f ca="1">(I6*J6+I7*J7+I8*J8+I9*J9+I10*J10+I11*J11+I12*J12+I13*J13+I14*J14+I15*J15+I16*J16+I17*J17+I18*J18+I19*J19)/I20</f>
        <v>#DIV/0!</v>
      </c>
      <c r="J22" s="87"/>
      <c r="K22" s="105" t="s">
        <v>145</v>
      </c>
      <c r="L22" s="104" t="e">
        <f ca="1">(L6*M6+L7*M7+L8*M8+L9*M9+L10*M10+L11*M11+L12*M12+L13*M13+L14*M14+L15*M15+L16*M16+L17*M17+L18*M18+L19*M19)/L20</f>
        <v>#DIV/0!</v>
      </c>
      <c r="M22" s="87"/>
      <c r="N22" s="105" t="s">
        <v>146</v>
      </c>
      <c r="O22" s="104" t="e">
        <f>(O6*P6+O7*P7+O8*P8+O9*P9+O10*P10+O11*P11+O12*P12+O13*P13+O14*P14+O15*P15+O16*P16+O17*P17+O18*P18+O19*P19)/O20</f>
        <v>#DIV/0!</v>
      </c>
    </row>
    <row r="23" spans="6:16" ht="32.25" customHeight="1" x14ac:dyDescent="0.25"/>
    <row r="24" spans="6:16" ht="32.25" customHeight="1" x14ac:dyDescent="0.25"/>
    <row r="25" spans="6:16" ht="32.25" customHeight="1" x14ac:dyDescent="0.25"/>
    <row r="26" spans="6:16" ht="32.25" customHeight="1" x14ac:dyDescent="0.25"/>
    <row r="27" spans="6:16" ht="32.25" customHeight="1" x14ac:dyDescent="0.25"/>
    <row r="28" spans="6: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81BC4C0B-B274-44B2-8E75-43D68D095458}">
          <x14:formula1>
            <xm:f>'Salary Grade'!$AN$3:$AN$31</xm:f>
          </x14:formula1>
          <xm:sqref>D7:D15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AD08E-B02D-493E-85DA-F605778056B2}">
  <sheetPr>
    <tabColor rgb="FF00B0F0"/>
  </sheetPr>
  <dimension ref="A1:P28"/>
  <sheetViews>
    <sheetView zoomScale="80" zoomScaleNormal="80" workbookViewId="0">
      <pane ySplit="5" topLeftCell="A6" activePane="bottomLeft" state="frozen"/>
      <selection pane="bottomLeft" activeCell="U27" sqref="U27"/>
    </sheetView>
  </sheetViews>
  <sheetFormatPr defaultRowHeight="15" x14ac:dyDescent="0.25"/>
  <cols>
    <col min="1" max="1" width="23.140625" style="71" customWidth="1"/>
    <col min="2" max="2" width="2.28515625" style="71" customWidth="1"/>
    <col min="3" max="3" width="47.7109375" style="71" customWidth="1"/>
    <col min="4" max="4" width="26.28515625" style="71" customWidth="1"/>
    <col min="5" max="5" width="14" style="71" customWidth="1"/>
    <col min="6" max="6" width="3.7109375" style="71" customWidth="1"/>
    <col min="7" max="7" width="9.140625" style="71"/>
    <col min="8" max="8" width="34.85546875" style="71" customWidth="1"/>
    <col min="9" max="9" width="12.5703125" style="71" customWidth="1"/>
    <col min="10" max="10" width="3.7109375" style="71" customWidth="1"/>
    <col min="11" max="11" width="32" style="71" customWidth="1"/>
    <col min="12" max="12" width="9.140625" style="71"/>
    <col min="13" max="13" width="3.5703125" style="71" customWidth="1"/>
    <col min="14" max="14" width="37.140625" style="71" customWidth="1"/>
    <col min="15" max="15" width="10.42578125" style="71" customWidth="1"/>
    <col min="16" max="16" width="3.7109375" style="71" customWidth="1"/>
    <col min="17" max="16384" width="9.140625" style="71"/>
  </cols>
  <sheetData>
    <row r="1" spans="1:16" ht="18.75" x14ac:dyDescent="0.3">
      <c r="A1" s="102" t="s">
        <v>276</v>
      </c>
      <c r="C1" s="101" t="s">
        <v>275</v>
      </c>
      <c r="D1" s="88"/>
      <c r="E1" s="88"/>
    </row>
    <row r="2" spans="1:16" x14ac:dyDescent="0.25">
      <c r="A2" s="89">
        <f>'Proposed SC Cost Support'!E1</f>
        <v>2025</v>
      </c>
    </row>
    <row r="5" spans="1:16" ht="39.75" customHeight="1" x14ac:dyDescent="0.25">
      <c r="A5" s="83" t="s">
        <v>81</v>
      </c>
      <c r="B5" s="72"/>
      <c r="C5" s="83" t="s">
        <v>84</v>
      </c>
      <c r="D5" s="83" t="s">
        <v>62</v>
      </c>
      <c r="E5" s="84" t="s">
        <v>63</v>
      </c>
      <c r="F5" s="73"/>
      <c r="H5" s="95" t="s">
        <v>139</v>
      </c>
      <c r="I5" s="96" t="s">
        <v>137</v>
      </c>
      <c r="K5" s="95" t="s">
        <v>140</v>
      </c>
      <c r="L5" s="96" t="s">
        <v>137</v>
      </c>
      <c r="N5" s="95" t="s">
        <v>142</v>
      </c>
      <c r="O5" s="96" t="s">
        <v>147</v>
      </c>
    </row>
    <row r="6" spans="1:16" ht="31.5" customHeight="1" x14ac:dyDescent="0.25">
      <c r="A6" s="72"/>
      <c r="B6" s="72"/>
      <c r="C6" s="72"/>
      <c r="D6" s="72"/>
      <c r="E6" s="73"/>
      <c r="F6" s="73"/>
      <c r="H6" s="71" t="str">
        <f>Factors!B5</f>
        <v>CER</v>
      </c>
      <c r="I6" s="98">
        <f t="shared" ref="I6:I18" ca="1" si="0">SUMIF($D$8:$E$11,H6,$E$8:$E$11)</f>
        <v>0</v>
      </c>
      <c r="J6" s="103">
        <f>VLOOKUP(H6,Factors!$B$4:$C$43,2,FALSE)</f>
        <v>0</v>
      </c>
      <c r="K6" s="71" t="str">
        <f>Factors!B18</f>
        <v>DDT</v>
      </c>
      <c r="L6" s="98">
        <f t="shared" ref="L6:L11" ca="1" si="1">SUMIF($D$8:$E$11,K6,$E$8:$E$11)</f>
        <v>0</v>
      </c>
      <c r="M6" s="103">
        <f>VLOOKUP(K6,Factors!$B$4:$C$43,2,FALSE)</f>
        <v>0</v>
      </c>
      <c r="N6" s="71" t="str">
        <f>Factors!B36</f>
        <v>Vehicle (light)</v>
      </c>
      <c r="O6" s="98">
        <v>0</v>
      </c>
      <c r="P6" s="103">
        <f>VLOOKUP(N6,Factors!$B$4:$C$43,2,FALSE)</f>
        <v>8.0522310000000008</v>
      </c>
    </row>
    <row r="7" spans="1:16" ht="31.5" customHeight="1" x14ac:dyDescent="0.25">
      <c r="A7" s="97" t="s">
        <v>83</v>
      </c>
      <c r="B7" s="72"/>
      <c r="C7" s="147" t="s">
        <v>274</v>
      </c>
      <c r="D7" s="72"/>
      <c r="E7" s="73"/>
      <c r="F7" s="73"/>
      <c r="H7" s="71" t="str">
        <f>Factors!B6</f>
        <v>RP Coordinator</v>
      </c>
      <c r="I7" s="98">
        <f t="shared" ca="1" si="0"/>
        <v>0</v>
      </c>
      <c r="J7" s="103">
        <f>VLOOKUP(H7,Factors!$B$4:$C$43,2,FALSE)</f>
        <v>0</v>
      </c>
      <c r="K7" s="71" t="str">
        <f>Factors!B19</f>
        <v>Lineworker</v>
      </c>
      <c r="L7" s="98">
        <f t="shared" ca="1" si="1"/>
        <v>0</v>
      </c>
      <c r="M7" s="103">
        <f>VLOOKUP(K7,Factors!$B$4:$C$43,2,FALSE)</f>
        <v>0</v>
      </c>
      <c r="N7" s="71" t="str">
        <f>Factors!B37</f>
        <v>Line truck (heavy D-E)</v>
      </c>
      <c r="O7" s="98">
        <v>0</v>
      </c>
      <c r="P7" s="103">
        <f>VLOOKUP(N7,Factors!$B$4:$C$43,2,FALSE)</f>
        <v>19.769871500000001</v>
      </c>
    </row>
    <row r="8" spans="1:16" ht="31.5" customHeight="1" x14ac:dyDescent="0.25">
      <c r="A8" s="97"/>
      <c r="C8" s="75" t="s">
        <v>270</v>
      </c>
      <c r="D8" s="75"/>
      <c r="E8" s="69"/>
      <c r="F8" s="85"/>
      <c r="H8" s="71" t="str">
        <f>Factors!B7</f>
        <v>AMI Supervisor</v>
      </c>
      <c r="I8" s="98">
        <f t="shared" ca="1" si="0"/>
        <v>0</v>
      </c>
      <c r="J8" s="103">
        <f>VLOOKUP(H8,Factors!$B$4:$C$43,2,FALSE)</f>
        <v>0</v>
      </c>
      <c r="K8" s="71" t="str">
        <f>Factors!B20</f>
        <v>Meter Field Representative</v>
      </c>
      <c r="L8" s="98">
        <f t="shared" ca="1" si="1"/>
        <v>0</v>
      </c>
      <c r="M8" s="103">
        <f>VLOOKUP(K8,Factors!$B$4:$C$43,2,FALSE)</f>
        <v>0</v>
      </c>
      <c r="N8" s="71" t="str">
        <f>Factors!B38</f>
        <v>DDT Vehicle (light)</v>
      </c>
      <c r="O8" s="98">
        <v>0</v>
      </c>
      <c r="P8" s="103">
        <f>VLOOKUP(N8,Factors!$B$4:$C$43,2,FALSE)</f>
        <v>8.0522310000000008</v>
      </c>
    </row>
    <row r="9" spans="1:16" ht="31.5" customHeight="1" x14ac:dyDescent="0.25">
      <c r="A9" s="97"/>
      <c r="C9" s="75" t="s">
        <v>271</v>
      </c>
      <c r="D9" s="75"/>
      <c r="E9" s="69"/>
      <c r="F9" s="85"/>
      <c r="H9" s="71" t="str">
        <f>Factors!B8</f>
        <v>Sr. Service Area Coord.</v>
      </c>
      <c r="I9" s="98">
        <f t="shared" ca="1" si="0"/>
        <v>0</v>
      </c>
      <c r="J9" s="103">
        <f>VLOOKUP(H9,Factors!$B$4:$C$43,2,FALSE)</f>
        <v>0</v>
      </c>
      <c r="K9" s="71" t="str">
        <f>Factors!B21</f>
        <v>Troubleshooter</v>
      </c>
      <c r="L9" s="98">
        <f t="shared" ca="1" si="1"/>
        <v>0</v>
      </c>
      <c r="M9" s="103">
        <f>VLOOKUP(K9,Factors!$B$4:$C$43,2,FALSE)</f>
        <v>0</v>
      </c>
      <c r="N9" s="71" t="str">
        <f>Factors!B39</f>
        <v>Trouble Truck / Lighting Bucket Heavy (A-C)</v>
      </c>
      <c r="O9" s="98">
        <v>0</v>
      </c>
      <c r="P9" s="103">
        <f>VLOOKUP(N9,Factors!$B$4:$C$43,2,FALSE)</f>
        <v>18.682449000000002</v>
      </c>
    </row>
    <row r="10" spans="1:16" ht="31.5" customHeight="1" x14ac:dyDescent="0.25">
      <c r="C10" s="76" t="s">
        <v>272</v>
      </c>
      <c r="D10" s="75"/>
      <c r="E10" s="70"/>
      <c r="F10" s="77"/>
      <c r="H10" s="71" t="str">
        <f>Factors!B9</f>
        <v>Admin Aide /Admin. Oper. Clerk</v>
      </c>
      <c r="I10" s="98">
        <f t="shared" ca="1" si="0"/>
        <v>0</v>
      </c>
      <c r="J10" s="103">
        <f>VLOOKUP(H10,Factors!$B$4:$C$43,2,FALSE)</f>
        <v>0</v>
      </c>
      <c r="K10" s="71" t="str">
        <f>Factors!B22</f>
        <v>Lighting Specialist</v>
      </c>
      <c r="L10" s="98">
        <f t="shared" ca="1" si="1"/>
        <v>0</v>
      </c>
      <c r="M10" s="103">
        <f>VLOOKUP(K10,Factors!$B$4:$C$43,2,FALSE)</f>
        <v>0</v>
      </c>
      <c r="N10" s="71" t="str">
        <f>Factors!B40</f>
        <v>Meter Reader Vehicle (light)</v>
      </c>
      <c r="O10" s="98">
        <v>0</v>
      </c>
      <c r="P10" s="103">
        <f>VLOOKUP(N10,Factors!$B$4:$C$43,2,FALSE)</f>
        <v>8.0522310000000008</v>
      </c>
    </row>
    <row r="11" spans="1:16" ht="31.5" customHeight="1" x14ac:dyDescent="0.25">
      <c r="C11" s="100" t="s">
        <v>273</v>
      </c>
      <c r="D11" s="75"/>
      <c r="E11" s="142"/>
      <c r="F11" s="77"/>
      <c r="H11" s="71" t="str">
        <f>Factors!B10</f>
        <v>MO Dispatcher / Planner (DPA)</v>
      </c>
      <c r="I11" s="98">
        <f t="shared" ca="1" si="0"/>
        <v>0</v>
      </c>
      <c r="J11" s="103">
        <f>VLOOKUP(H11,Factors!$B$4:$C$43,2,FALSE)</f>
        <v>0</v>
      </c>
      <c r="K11" s="71" t="str">
        <f>Factors!B23</f>
        <v>Meter Services Rep III</v>
      </c>
      <c r="L11" s="98">
        <f t="shared" ca="1" si="1"/>
        <v>0</v>
      </c>
      <c r="M11" s="103">
        <f>VLOOKUP(K11,Factors!$B$4:$C$43,2,FALSE)</f>
        <v>0</v>
      </c>
      <c r="P11" s="103"/>
    </row>
    <row r="12" spans="1:16" ht="31.5" customHeight="1" x14ac:dyDescent="0.25">
      <c r="F12" s="80"/>
      <c r="H12" s="71" t="str">
        <f>Factors!B11</f>
        <v>CSP V</v>
      </c>
      <c r="I12" s="98">
        <f t="shared" ca="1" si="0"/>
        <v>0</v>
      </c>
      <c r="J12" s="103">
        <f>VLOOKUP(H12,Factors!$B$4:$C$43,2,FALSE)</f>
        <v>0</v>
      </c>
      <c r="M12" s="103"/>
      <c r="P12" s="103"/>
    </row>
    <row r="13" spans="1:16" ht="31.5" customHeight="1" x14ac:dyDescent="0.25">
      <c r="F13" s="86"/>
      <c r="H13" s="71" t="str">
        <f>Factors!B12</f>
        <v>Call Out CSP</v>
      </c>
      <c r="I13" s="98">
        <f t="shared" ca="1" si="0"/>
        <v>0</v>
      </c>
      <c r="J13" s="103">
        <f>VLOOKUP(H13,Factors!$B$4:$C$43,2,FALSE)</f>
        <v>0</v>
      </c>
      <c r="M13" s="103"/>
      <c r="P13" s="103"/>
    </row>
    <row r="14" spans="1:16" ht="31.5" customHeight="1" x14ac:dyDescent="0.25">
      <c r="F14" s="80"/>
      <c r="H14" s="71" t="str">
        <f>Factors!B13</f>
        <v>AMI Business Support Specialist</v>
      </c>
      <c r="I14" s="98">
        <f t="shared" ca="1" si="0"/>
        <v>0</v>
      </c>
      <c r="J14" s="103">
        <f>VLOOKUP(H14,Factors!$B$4:$C$43,2,FALSE)</f>
        <v>0</v>
      </c>
      <c r="M14" s="103"/>
      <c r="P14" s="103"/>
    </row>
    <row r="15" spans="1:16" ht="32.25" customHeight="1" x14ac:dyDescent="0.25">
      <c r="F15" s="80"/>
      <c r="H15" s="71" t="str">
        <f>Factors!B14</f>
        <v>AMI MDM Data Analyst</v>
      </c>
      <c r="I15" s="98">
        <f t="shared" ca="1" si="0"/>
        <v>0</v>
      </c>
      <c r="J15" s="103">
        <f>VLOOKUP(H15,Factors!$B$4:$C$43,2,FALSE)</f>
        <v>0</v>
      </c>
      <c r="M15" s="103"/>
      <c r="P15" s="103"/>
    </row>
    <row r="16" spans="1:16" ht="32.25" customHeight="1" x14ac:dyDescent="0.25">
      <c r="F16" s="85"/>
      <c r="H16" s="71" t="str">
        <f>Factors!B15</f>
        <v>SS DSO</v>
      </c>
      <c r="I16" s="98">
        <f t="shared" ca="1" si="0"/>
        <v>0</v>
      </c>
      <c r="J16" s="103">
        <f>VLOOKUP(H16,Factors!$B$4:$C$43,2,FALSE)</f>
        <v>0</v>
      </c>
      <c r="M16" s="103"/>
      <c r="P16" s="103"/>
    </row>
    <row r="17" spans="6:16" ht="32.25" customHeight="1" x14ac:dyDescent="0.25">
      <c r="F17" s="85"/>
      <c r="H17" s="71" t="str">
        <f>Factors!B16</f>
        <v>TC</v>
      </c>
      <c r="I17" s="98">
        <f t="shared" ca="1" si="0"/>
        <v>0</v>
      </c>
      <c r="J17" s="103">
        <f>VLOOKUP(H17,Factors!$B$4:$C$43,2,FALSE)</f>
        <v>0</v>
      </c>
      <c r="M17" s="103"/>
      <c r="P17" s="103"/>
    </row>
    <row r="18" spans="6:16" ht="32.25" customHeight="1" x14ac:dyDescent="0.25">
      <c r="F18" s="85"/>
      <c r="H18" s="71" t="str">
        <f>Factors!B17</f>
        <v>Coordinator, Lighting Maintenance</v>
      </c>
      <c r="I18" s="98">
        <f t="shared" ca="1" si="0"/>
        <v>0</v>
      </c>
      <c r="J18" s="103">
        <f>VLOOKUP(H18,Factors!$B$4:$C$43,2,FALSE)</f>
        <v>0</v>
      </c>
      <c r="M18" s="103"/>
      <c r="P18" s="103"/>
    </row>
    <row r="19" spans="6:16" ht="32.25" customHeight="1" x14ac:dyDescent="0.25">
      <c r="F19" s="85"/>
      <c r="I19" s="98"/>
      <c r="J19" s="103"/>
      <c r="M19" s="103"/>
      <c r="P19" s="103"/>
    </row>
    <row r="20" spans="6:16" ht="32.25" customHeight="1" x14ac:dyDescent="0.25">
      <c r="F20" s="85"/>
      <c r="H20" s="87" t="s">
        <v>138</v>
      </c>
      <c r="I20" s="99">
        <f ca="1">SUM(I6:I19)</f>
        <v>0</v>
      </c>
      <c r="K20" s="87" t="s">
        <v>141</v>
      </c>
      <c r="L20" s="99">
        <f ca="1">SUM(L6:L19)</f>
        <v>0</v>
      </c>
      <c r="N20" s="87" t="s">
        <v>143</v>
      </c>
      <c r="O20" s="99">
        <f>SUM(O6:O19)</f>
        <v>0</v>
      </c>
    </row>
    <row r="21" spans="6:16" ht="32.25" customHeight="1" x14ac:dyDescent="0.25">
      <c r="F21" s="85"/>
      <c r="H21" s="87"/>
      <c r="I21" s="89"/>
      <c r="K21" s="87"/>
      <c r="L21" s="99"/>
      <c r="N21" s="87"/>
    </row>
    <row r="22" spans="6:16" ht="32.25" customHeight="1" x14ac:dyDescent="0.25">
      <c r="F22" s="85"/>
      <c r="H22" s="105" t="s">
        <v>144</v>
      </c>
      <c r="I22" s="104" t="e">
        <f ca="1">(I6*J6+I7*J7+I8*J8+I9*J9+I10*J10+I11*J11+I12*J12+I13*J13+I14*J14+I15*J15+I16*J16+I17*J17+I18*J18+I19*J19)/I20</f>
        <v>#DIV/0!</v>
      </c>
      <c r="J22" s="87"/>
      <c r="K22" s="105" t="s">
        <v>145</v>
      </c>
      <c r="L22" s="104" t="e">
        <f ca="1">(L6*M6+L7*M7+L8*M8+L9*M9+L10*M10+L11*M11+L12*M12+L13*M13+L14*M14+L15*M15+L16*M16+L17*M17+L18*M18+L19*M19)/L20</f>
        <v>#DIV/0!</v>
      </c>
      <c r="M22" s="87"/>
      <c r="N22" s="105" t="s">
        <v>146</v>
      </c>
      <c r="O22" s="104" t="e">
        <f>(O6*P6+O7*P7+O8*P8+O9*P9+O10*P10+O11*P11+O12*P12+O13*P13+O14*P14+O15*P15+O16*P16+O17*P17+O18*P18+O19*P19)/O20</f>
        <v>#DIV/0!</v>
      </c>
    </row>
    <row r="23" spans="6:16" ht="32.25" customHeight="1" x14ac:dyDescent="0.25"/>
    <row r="24" spans="6:16" ht="32.25" customHeight="1" x14ac:dyDescent="0.25"/>
    <row r="25" spans="6:16" ht="32.25" customHeight="1" x14ac:dyDescent="0.25"/>
    <row r="26" spans="6:16" ht="32.25" customHeight="1" x14ac:dyDescent="0.25"/>
    <row r="27" spans="6:16" ht="32.25" customHeight="1" x14ac:dyDescent="0.25"/>
    <row r="28" spans="6: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04351D0-C244-46BA-89D0-A1169CFF54B9}">
          <x14:formula1>
            <xm:f>'Salary Grade'!$AN$3:$AN$31</xm:f>
          </x14:formula1>
          <xm:sqref>D8:D11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D308-8959-4145-A7EC-97EF725D97AC}">
  <sheetPr>
    <tabColor rgb="FF00B0F0"/>
  </sheetPr>
  <dimension ref="A1:P28"/>
  <sheetViews>
    <sheetView zoomScale="80" zoomScaleNormal="80" workbookViewId="0">
      <pane ySplit="5" topLeftCell="A6" activePane="bottomLeft" state="frozen"/>
      <selection pane="bottomLeft" activeCell="H19" sqref="H19:J19"/>
    </sheetView>
  </sheetViews>
  <sheetFormatPr defaultRowHeight="15" x14ac:dyDescent="0.25"/>
  <cols>
    <col min="1" max="1" width="23.140625" style="71" customWidth="1"/>
    <col min="2" max="2" width="2.28515625" style="71" customWidth="1"/>
    <col min="3" max="3" width="47.7109375" style="71" customWidth="1"/>
    <col min="4" max="4" width="26.28515625" style="71" customWidth="1"/>
    <col min="5" max="5" width="14" style="71" customWidth="1"/>
    <col min="6" max="6" width="3.7109375" style="71" customWidth="1"/>
    <col min="7" max="7" width="9.140625" style="71"/>
    <col min="8" max="8" width="34.85546875" style="71" customWidth="1"/>
    <col min="9" max="9" width="12.5703125" style="71" customWidth="1"/>
    <col min="10" max="10" width="3.7109375" style="71" customWidth="1"/>
    <col min="11" max="11" width="32" style="71" customWidth="1"/>
    <col min="12" max="12" width="9.140625" style="71"/>
    <col min="13" max="13" width="3.5703125" style="71" customWidth="1"/>
    <col min="14" max="14" width="37.140625" style="71" customWidth="1"/>
    <col min="15" max="15" width="10.42578125" style="71" customWidth="1"/>
    <col min="16" max="16" width="3.7109375" style="71" customWidth="1"/>
    <col min="17" max="16384" width="9.140625" style="71"/>
  </cols>
  <sheetData>
    <row r="1" spans="1:16" ht="18.75" x14ac:dyDescent="0.3">
      <c r="A1" s="102" t="s">
        <v>277</v>
      </c>
      <c r="C1" s="101" t="s">
        <v>278</v>
      </c>
      <c r="D1" s="88"/>
      <c r="E1" s="88"/>
    </row>
    <row r="2" spans="1:16" x14ac:dyDescent="0.25">
      <c r="A2" s="89">
        <f>'Proposed SC Cost Support'!E1</f>
        <v>2025</v>
      </c>
    </row>
    <row r="5" spans="1:16" ht="39.75" customHeight="1" x14ac:dyDescent="0.25">
      <c r="A5" s="83" t="s">
        <v>81</v>
      </c>
      <c r="B5" s="72"/>
      <c r="C5" s="83" t="s">
        <v>84</v>
      </c>
      <c r="D5" s="83" t="s">
        <v>62</v>
      </c>
      <c r="E5" s="84" t="s">
        <v>63</v>
      </c>
      <c r="F5" s="73"/>
      <c r="H5" s="95" t="s">
        <v>139</v>
      </c>
      <c r="I5" s="96" t="s">
        <v>137</v>
      </c>
      <c r="K5" s="95" t="s">
        <v>140</v>
      </c>
      <c r="L5" s="96" t="s">
        <v>137</v>
      </c>
      <c r="N5" s="95" t="s">
        <v>142</v>
      </c>
      <c r="O5" s="96" t="s">
        <v>147</v>
      </c>
    </row>
    <row r="6" spans="1:16" ht="31.5" customHeight="1" x14ac:dyDescent="0.25">
      <c r="A6" s="72"/>
      <c r="B6" s="72"/>
      <c r="C6" s="72"/>
      <c r="D6" s="72"/>
      <c r="E6" s="73"/>
      <c r="F6" s="73"/>
      <c r="H6" s="71" t="str">
        <f>Factors!B5</f>
        <v>CER</v>
      </c>
      <c r="I6" s="98">
        <f t="shared" ref="I6:I18" ca="1" si="0">SUMIF($D$8:$E$10,H6,$E$8:$E$10)</f>
        <v>0</v>
      </c>
      <c r="J6" s="103">
        <f>VLOOKUP(H6,Factors!$B$4:$C$43,2,FALSE)</f>
        <v>0</v>
      </c>
      <c r="K6" s="71" t="str">
        <f>Factors!B18</f>
        <v>DDT</v>
      </c>
      <c r="L6" s="98">
        <f t="shared" ref="L6:L11" ca="1" si="1">SUMIF($D$8:$E$10,K6,$E$8:$E$10)</f>
        <v>0</v>
      </c>
      <c r="M6" s="103">
        <f>VLOOKUP(K6,Factors!$B$4:$C$43,2,FALSE)</f>
        <v>0</v>
      </c>
      <c r="N6" s="71" t="str">
        <f>Factors!B36</f>
        <v>Vehicle (light)</v>
      </c>
      <c r="O6" s="98">
        <v>0</v>
      </c>
      <c r="P6" s="103">
        <f>VLOOKUP(N6,Factors!$B$4:$C$43,2,FALSE)</f>
        <v>8.0522310000000008</v>
      </c>
    </row>
    <row r="7" spans="1:16" ht="31.5" customHeight="1" x14ac:dyDescent="0.25">
      <c r="A7" s="97" t="s">
        <v>83</v>
      </c>
      <c r="B7" s="72"/>
      <c r="C7" s="147" t="s">
        <v>274</v>
      </c>
      <c r="D7" s="72"/>
      <c r="E7" s="73"/>
      <c r="F7" s="73"/>
      <c r="H7" s="71" t="str">
        <f>Factors!B6</f>
        <v>RP Coordinator</v>
      </c>
      <c r="I7" s="98">
        <f t="shared" ca="1" si="0"/>
        <v>0</v>
      </c>
      <c r="J7" s="103">
        <f>VLOOKUP(H7,Factors!$B$4:$C$43,2,FALSE)</f>
        <v>0</v>
      </c>
      <c r="K7" s="71" t="str">
        <f>Factors!B19</f>
        <v>Lineworker</v>
      </c>
      <c r="L7" s="98">
        <f t="shared" ca="1" si="1"/>
        <v>0</v>
      </c>
      <c r="M7" s="103">
        <f>VLOOKUP(K7,Factors!$B$4:$C$43,2,FALSE)</f>
        <v>0</v>
      </c>
      <c r="N7" s="71" t="str">
        <f>Factors!B37</f>
        <v>Line truck (heavy D-E)</v>
      </c>
      <c r="O7" s="98">
        <f>E9</f>
        <v>0</v>
      </c>
      <c r="P7" s="103">
        <f>VLOOKUP(N7,Factors!$B$4:$C$43,2,FALSE)</f>
        <v>19.769871500000001</v>
      </c>
    </row>
    <row r="8" spans="1:16" ht="38.25" x14ac:dyDescent="0.25">
      <c r="A8" s="97"/>
      <c r="C8" s="75" t="s">
        <v>212</v>
      </c>
      <c r="D8" s="75" t="s">
        <v>97</v>
      </c>
      <c r="E8" s="69"/>
      <c r="F8" s="85"/>
      <c r="H8" s="71" t="str">
        <f>Factors!B7</f>
        <v>AMI Supervisor</v>
      </c>
      <c r="I8" s="98">
        <f t="shared" ca="1" si="0"/>
        <v>0</v>
      </c>
      <c r="J8" s="103">
        <f>VLOOKUP(H8,Factors!$B$4:$C$43,2,FALSE)</f>
        <v>0</v>
      </c>
      <c r="K8" s="71" t="str">
        <f>Factors!B20</f>
        <v>Meter Field Representative</v>
      </c>
      <c r="L8" s="98">
        <f t="shared" ca="1" si="1"/>
        <v>0</v>
      </c>
      <c r="M8" s="103">
        <f>VLOOKUP(K8,Factors!$B$4:$C$43,2,FALSE)</f>
        <v>0</v>
      </c>
      <c r="N8" s="71" t="str">
        <f>Factors!B38</f>
        <v>DDT Vehicle (light)</v>
      </c>
      <c r="O8" s="98">
        <v>0</v>
      </c>
      <c r="P8" s="103">
        <f>VLOOKUP(N8,Factors!$B$4:$C$43,2,FALSE)</f>
        <v>8.0522310000000008</v>
      </c>
    </row>
    <row r="9" spans="1:16" ht="31.5" customHeight="1" x14ac:dyDescent="0.25">
      <c r="A9" s="97"/>
      <c r="C9" s="75" t="s">
        <v>213</v>
      </c>
      <c r="D9" s="75" t="s">
        <v>108</v>
      </c>
      <c r="E9" s="69"/>
      <c r="F9" s="85"/>
      <c r="H9" s="71" t="str">
        <f>Factors!B8</f>
        <v>Sr. Service Area Coord.</v>
      </c>
      <c r="I9" s="98">
        <f t="shared" ca="1" si="0"/>
        <v>0</v>
      </c>
      <c r="J9" s="103">
        <f>VLOOKUP(H9,Factors!$B$4:$C$43,2,FALSE)</f>
        <v>0</v>
      </c>
      <c r="K9" s="71" t="str">
        <f>Factors!B21</f>
        <v>Troubleshooter</v>
      </c>
      <c r="L9" s="98">
        <f t="shared" ca="1" si="1"/>
        <v>0</v>
      </c>
      <c r="M9" s="103">
        <f>VLOOKUP(K9,Factors!$B$4:$C$43,2,FALSE)</f>
        <v>0</v>
      </c>
      <c r="N9" s="71" t="str">
        <f>Factors!B39</f>
        <v>Trouble Truck / Lighting Bucket Heavy (A-C)</v>
      </c>
      <c r="O9" s="98">
        <v>0</v>
      </c>
      <c r="P9" s="103">
        <f>VLOOKUP(N9,Factors!$B$4:$C$43,2,FALSE)</f>
        <v>18.682449000000002</v>
      </c>
    </row>
    <row r="10" spans="1:16" ht="31.5" customHeight="1" x14ac:dyDescent="0.25">
      <c r="C10" s="100" t="s">
        <v>279</v>
      </c>
      <c r="D10" s="75" t="s">
        <v>108</v>
      </c>
      <c r="E10" s="142"/>
      <c r="F10" s="77"/>
      <c r="H10" s="71" t="str">
        <f>Factors!B9</f>
        <v>Admin Aide /Admin. Oper. Clerk</v>
      </c>
      <c r="I10" s="98">
        <f t="shared" ca="1" si="0"/>
        <v>0</v>
      </c>
      <c r="J10" s="103">
        <f>VLOOKUP(H10,Factors!$B$4:$C$43,2,FALSE)</f>
        <v>0</v>
      </c>
      <c r="K10" s="71" t="str">
        <f>Factors!B22</f>
        <v>Lighting Specialist</v>
      </c>
      <c r="L10" s="98">
        <f t="shared" ca="1" si="1"/>
        <v>0</v>
      </c>
      <c r="M10" s="103">
        <f>VLOOKUP(K10,Factors!$B$4:$C$43,2,FALSE)</f>
        <v>0</v>
      </c>
      <c r="N10" s="71" t="str">
        <f>Factors!B40</f>
        <v>Meter Reader Vehicle (light)</v>
      </c>
      <c r="O10" s="98">
        <v>0</v>
      </c>
      <c r="P10" s="103">
        <f>VLOOKUP(N10,Factors!$B$4:$C$43,2,FALSE)</f>
        <v>8.0522310000000008</v>
      </c>
    </row>
    <row r="11" spans="1:16" ht="31.5" customHeight="1" x14ac:dyDescent="0.25">
      <c r="F11" s="77"/>
      <c r="H11" s="71" t="str">
        <f>Factors!B10</f>
        <v>MO Dispatcher / Planner (DPA)</v>
      </c>
      <c r="I11" s="98">
        <f t="shared" ca="1" si="0"/>
        <v>0</v>
      </c>
      <c r="J11" s="103">
        <f>VLOOKUP(H11,Factors!$B$4:$C$43,2,FALSE)</f>
        <v>0</v>
      </c>
      <c r="K11" s="71" t="str">
        <f>Factors!B23</f>
        <v>Meter Services Rep III</v>
      </c>
      <c r="L11" s="98">
        <f t="shared" ca="1" si="1"/>
        <v>0</v>
      </c>
      <c r="M11" s="103">
        <f>VLOOKUP(K11,Factors!$B$4:$C$43,2,FALSE)</f>
        <v>0</v>
      </c>
      <c r="P11" s="103"/>
    </row>
    <row r="12" spans="1:16" ht="31.5" customHeight="1" x14ac:dyDescent="0.25">
      <c r="F12" s="80"/>
      <c r="H12" s="71" t="str">
        <f>Factors!B11</f>
        <v>CSP V</v>
      </c>
      <c r="I12" s="98">
        <f t="shared" ca="1" si="0"/>
        <v>0</v>
      </c>
      <c r="J12" s="103">
        <f>VLOOKUP(H12,Factors!$B$4:$C$43,2,FALSE)</f>
        <v>0</v>
      </c>
      <c r="M12" s="103"/>
      <c r="P12" s="103"/>
    </row>
    <row r="13" spans="1:16" ht="31.5" customHeight="1" x14ac:dyDescent="0.25">
      <c r="F13" s="86"/>
      <c r="H13" s="71" t="str">
        <f>Factors!B12</f>
        <v>Call Out CSP</v>
      </c>
      <c r="I13" s="98">
        <f t="shared" ca="1" si="0"/>
        <v>0</v>
      </c>
      <c r="J13" s="103">
        <f>VLOOKUP(H13,Factors!$B$4:$C$43,2,FALSE)</f>
        <v>0</v>
      </c>
      <c r="M13" s="103"/>
      <c r="P13" s="103"/>
    </row>
    <row r="14" spans="1:16" ht="31.5" customHeight="1" x14ac:dyDescent="0.25">
      <c r="F14" s="80"/>
      <c r="H14" s="71" t="str">
        <f>Factors!B13</f>
        <v>AMI Business Support Specialist</v>
      </c>
      <c r="I14" s="98">
        <f t="shared" ca="1" si="0"/>
        <v>0</v>
      </c>
      <c r="J14" s="103">
        <f>VLOOKUP(H14,Factors!$B$4:$C$43,2,FALSE)</f>
        <v>0</v>
      </c>
      <c r="M14" s="103"/>
      <c r="P14" s="103"/>
    </row>
    <row r="15" spans="1:16" ht="32.25" customHeight="1" x14ac:dyDescent="0.25">
      <c r="F15" s="80"/>
      <c r="H15" s="71" t="str">
        <f>Factors!B14</f>
        <v>AMI MDM Data Analyst</v>
      </c>
      <c r="I15" s="98">
        <f t="shared" ca="1" si="0"/>
        <v>0</v>
      </c>
      <c r="J15" s="103">
        <f>VLOOKUP(H15,Factors!$B$4:$C$43,2,FALSE)</f>
        <v>0</v>
      </c>
      <c r="M15" s="103"/>
      <c r="P15" s="103"/>
    </row>
    <row r="16" spans="1:16" ht="32.25" customHeight="1" x14ac:dyDescent="0.25">
      <c r="F16" s="85"/>
      <c r="H16" s="71" t="str">
        <f>Factors!B15</f>
        <v>SS DSO</v>
      </c>
      <c r="I16" s="98">
        <f t="shared" ca="1" si="0"/>
        <v>0</v>
      </c>
      <c r="J16" s="103">
        <f>VLOOKUP(H16,Factors!$B$4:$C$43,2,FALSE)</f>
        <v>0</v>
      </c>
      <c r="M16" s="103"/>
      <c r="P16" s="103"/>
    </row>
    <row r="17" spans="6:16" ht="32.25" customHeight="1" x14ac:dyDescent="0.25">
      <c r="F17" s="85"/>
      <c r="H17" s="71" t="str">
        <f>Factors!B16</f>
        <v>TC</v>
      </c>
      <c r="I17" s="98">
        <f t="shared" ca="1" si="0"/>
        <v>0</v>
      </c>
      <c r="J17" s="103">
        <f>VLOOKUP(H17,Factors!$B$4:$C$43,2,FALSE)</f>
        <v>0</v>
      </c>
      <c r="M17" s="103"/>
      <c r="P17" s="103"/>
    </row>
    <row r="18" spans="6:16" ht="32.25" customHeight="1" x14ac:dyDescent="0.25">
      <c r="F18" s="85"/>
      <c r="H18" s="71" t="str">
        <f>Factors!B17</f>
        <v>Coordinator, Lighting Maintenance</v>
      </c>
      <c r="I18" s="98">
        <f t="shared" ca="1" si="0"/>
        <v>0</v>
      </c>
      <c r="J18" s="103">
        <f>VLOOKUP(H18,Factors!$B$4:$C$43,2,FALSE)</f>
        <v>0</v>
      </c>
      <c r="M18" s="103"/>
      <c r="P18" s="103"/>
    </row>
    <row r="19" spans="6:16" ht="32.25" customHeight="1" x14ac:dyDescent="0.25">
      <c r="F19" s="85"/>
      <c r="I19" s="98"/>
      <c r="J19" s="103"/>
      <c r="M19" s="103"/>
      <c r="P19" s="103"/>
    </row>
    <row r="20" spans="6:16" ht="32.25" customHeight="1" x14ac:dyDescent="0.25">
      <c r="F20" s="85"/>
      <c r="H20" s="87" t="s">
        <v>138</v>
      </c>
      <c r="I20" s="99">
        <f ca="1">SUM(I6:I19)</f>
        <v>0</v>
      </c>
      <c r="K20" s="87" t="s">
        <v>141</v>
      </c>
      <c r="L20" s="99">
        <f ca="1">SUM(L6:L19)</f>
        <v>0</v>
      </c>
      <c r="N20" s="87" t="s">
        <v>143</v>
      </c>
      <c r="O20" s="99">
        <f>SUM(O6:O19)</f>
        <v>0</v>
      </c>
    </row>
    <row r="21" spans="6:16" ht="32.25" customHeight="1" x14ac:dyDescent="0.25">
      <c r="F21" s="85"/>
      <c r="H21" s="87"/>
      <c r="I21" s="89"/>
      <c r="K21" s="87"/>
      <c r="L21" s="99"/>
      <c r="N21" s="87"/>
    </row>
    <row r="22" spans="6:16" ht="32.25" customHeight="1" x14ac:dyDescent="0.25">
      <c r="F22" s="85"/>
      <c r="H22" s="105" t="s">
        <v>144</v>
      </c>
      <c r="I22" s="104" t="e">
        <f ca="1">(I6*J6+I7*J7+I8*J8+I9*J9+I10*J10+I11*J11+I12*J12+I13*J13+I14*J14+I15*J15+I16*J16+I17*J17+I18*J18+I19*J19)/I20</f>
        <v>#DIV/0!</v>
      </c>
      <c r="J22" s="87"/>
      <c r="K22" s="105" t="s">
        <v>145</v>
      </c>
      <c r="L22" s="104" t="e">
        <f ca="1">(L6*M6+L7*M7+L8*M8+L9*M9+L10*M10+L11*M11+L12*M12+L13*M13+L14*M14+L15*M15+L16*M16+L17*M17+L18*M18+L19*M19)/L20</f>
        <v>#DIV/0!</v>
      </c>
      <c r="M22" s="87"/>
      <c r="N22" s="105" t="s">
        <v>146</v>
      </c>
      <c r="O22" s="104" t="e">
        <f>(O6*P6+O7*P7+O8*P8+O9*P9+O10*P10+O11*P11+O12*P12+O13*P13+O14*P14+O15*P15+O16*P16+O17*P17+O18*P18+O19*P19)/O20</f>
        <v>#DIV/0!</v>
      </c>
    </row>
    <row r="23" spans="6:16" ht="32.25" customHeight="1" x14ac:dyDescent="0.25"/>
    <row r="24" spans="6:16" ht="32.25" customHeight="1" x14ac:dyDescent="0.25"/>
    <row r="25" spans="6:16" ht="32.25" customHeight="1" x14ac:dyDescent="0.25"/>
    <row r="26" spans="6:16" ht="32.25" customHeight="1" x14ac:dyDescent="0.25"/>
    <row r="27" spans="6:16" ht="32.25" customHeight="1" x14ac:dyDescent="0.25"/>
    <row r="28" spans="6: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93F715C-C518-4C63-86FA-A1F78CD045C0}">
          <x14:formula1>
            <xm:f>'Salary Grade'!$AN$3:$AN$31</xm:f>
          </x14:formula1>
          <xm:sqref>D8:D10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B4D5-B44F-49D8-BBF0-5E85CC22F1B2}">
  <sheetPr>
    <tabColor rgb="FF00B0F0"/>
  </sheetPr>
  <dimension ref="A1:P28"/>
  <sheetViews>
    <sheetView zoomScale="80" zoomScaleNormal="80" workbookViewId="0">
      <pane ySplit="5" topLeftCell="A6" activePane="bottomLeft" state="frozen"/>
      <selection pane="bottomLeft" activeCell="H19" sqref="H19:J19"/>
    </sheetView>
  </sheetViews>
  <sheetFormatPr defaultRowHeight="15" x14ac:dyDescent="0.25"/>
  <cols>
    <col min="1" max="1" width="23.140625" style="71" customWidth="1"/>
    <col min="2" max="2" width="2.28515625" style="71" customWidth="1"/>
    <col min="3" max="3" width="47.7109375" style="71" customWidth="1"/>
    <col min="4" max="4" width="26.28515625" style="71" customWidth="1"/>
    <col min="5" max="5" width="14" style="71" customWidth="1"/>
    <col min="6" max="6" width="3.7109375" style="71" customWidth="1"/>
    <col min="7" max="7" width="9.140625" style="71"/>
    <col min="8" max="8" width="34.85546875" style="71" customWidth="1"/>
    <col min="9" max="9" width="12.5703125" style="71" customWidth="1"/>
    <col min="10" max="10" width="3.7109375" style="71" customWidth="1"/>
    <col min="11" max="11" width="32" style="71" customWidth="1"/>
    <col min="12" max="12" width="9.140625" style="71"/>
    <col min="13" max="13" width="3.5703125" style="71" customWidth="1"/>
    <col min="14" max="14" width="37.140625" style="71" customWidth="1"/>
    <col min="15" max="15" width="10.42578125" style="71" customWidth="1"/>
    <col min="16" max="16" width="3.7109375" style="71" customWidth="1"/>
    <col min="17" max="16384" width="9.140625" style="71"/>
  </cols>
  <sheetData>
    <row r="1" spans="1:16" ht="18.75" x14ac:dyDescent="0.3">
      <c r="A1" s="102" t="s">
        <v>280</v>
      </c>
      <c r="C1" s="101" t="s">
        <v>281</v>
      </c>
      <c r="D1" s="88"/>
      <c r="E1" s="88"/>
    </row>
    <row r="2" spans="1:16" x14ac:dyDescent="0.25">
      <c r="A2" s="89">
        <f>'Proposed SC Cost Support'!E1</f>
        <v>2025</v>
      </c>
    </row>
    <row r="5" spans="1:16" ht="39.75" customHeight="1" x14ac:dyDescent="0.25">
      <c r="A5" s="83" t="s">
        <v>81</v>
      </c>
      <c r="B5" s="72"/>
      <c r="C5" s="83" t="s">
        <v>84</v>
      </c>
      <c r="D5" s="83" t="s">
        <v>62</v>
      </c>
      <c r="E5" s="84" t="s">
        <v>63</v>
      </c>
      <c r="F5" s="73"/>
      <c r="H5" s="95" t="s">
        <v>139</v>
      </c>
      <c r="I5" s="96" t="s">
        <v>137</v>
      </c>
      <c r="K5" s="95" t="s">
        <v>140</v>
      </c>
      <c r="L5" s="96" t="s">
        <v>137</v>
      </c>
      <c r="N5" s="95" t="s">
        <v>142</v>
      </c>
      <c r="O5" s="96" t="s">
        <v>147</v>
      </c>
    </row>
    <row r="6" spans="1:16" ht="31.5" customHeight="1" x14ac:dyDescent="0.25">
      <c r="A6" s="72"/>
      <c r="B6" s="72"/>
      <c r="C6" s="72"/>
      <c r="D6" s="72"/>
      <c r="E6" s="73"/>
      <c r="F6" s="73"/>
      <c r="H6" s="71" t="str">
        <f>Factors!B5</f>
        <v>CER</v>
      </c>
      <c r="I6" s="98">
        <f t="shared" ref="I6:I18" ca="1" si="0">SUMIF($D$8:$E$9,H6,$E$8:$E$9)</f>
        <v>0</v>
      </c>
      <c r="J6" s="103">
        <f>VLOOKUP(H6,Factors!$B$4:$C$43,2,FALSE)</f>
        <v>0</v>
      </c>
      <c r="K6" s="71" t="str">
        <f>Factors!B18</f>
        <v>DDT</v>
      </c>
      <c r="L6" s="98">
        <f t="shared" ref="L6:L11" ca="1" si="1">SUMIF($D$8:$E$9,K6,$E$8:$E$9)</f>
        <v>0</v>
      </c>
      <c r="M6" s="103">
        <f>VLOOKUP(K6,Factors!$B$4:$C$43,2,FALSE)</f>
        <v>0</v>
      </c>
      <c r="N6" s="71" t="str">
        <f>Factors!B36</f>
        <v>Vehicle (light)</v>
      </c>
      <c r="O6" s="98">
        <v>0</v>
      </c>
      <c r="P6" s="103">
        <f>VLOOKUP(N6,Factors!$B$4:$C$43,2,FALSE)</f>
        <v>8.0522310000000008</v>
      </c>
    </row>
    <row r="7" spans="1:16" ht="31.5" customHeight="1" x14ac:dyDescent="0.25">
      <c r="A7" s="97" t="s">
        <v>82</v>
      </c>
      <c r="B7" s="72"/>
      <c r="C7" s="147" t="s">
        <v>61</v>
      </c>
      <c r="D7" s="72"/>
      <c r="E7" s="73"/>
      <c r="F7" s="73"/>
      <c r="H7" s="71" t="str">
        <f>Factors!B6</f>
        <v>RP Coordinator</v>
      </c>
      <c r="I7" s="98">
        <f t="shared" ca="1" si="0"/>
        <v>0</v>
      </c>
      <c r="J7" s="103">
        <f>VLOOKUP(H7,Factors!$B$4:$C$43,2,FALSE)</f>
        <v>0</v>
      </c>
      <c r="K7" s="71" t="str">
        <f>Factors!B19</f>
        <v>Lineworker</v>
      </c>
      <c r="L7" s="98">
        <f t="shared" ca="1" si="1"/>
        <v>0</v>
      </c>
      <c r="M7" s="103">
        <f>VLOOKUP(K7,Factors!$B$4:$C$43,2,FALSE)</f>
        <v>0</v>
      </c>
      <c r="N7" s="71" t="str">
        <f>Factors!B37</f>
        <v>Line truck (heavy D-E)</v>
      </c>
      <c r="O7" s="98">
        <f>E9</f>
        <v>0</v>
      </c>
      <c r="P7" s="103">
        <f>VLOOKUP(N7,Factors!$B$4:$C$43,2,FALSE)</f>
        <v>19.769871500000001</v>
      </c>
    </row>
    <row r="8" spans="1:16" ht="38.25" x14ac:dyDescent="0.25">
      <c r="A8" s="97"/>
      <c r="C8" s="75" t="s">
        <v>282</v>
      </c>
      <c r="D8" s="75" t="s">
        <v>97</v>
      </c>
      <c r="E8" s="69"/>
      <c r="F8" s="85"/>
      <c r="H8" s="71" t="str">
        <f>Factors!B7</f>
        <v>AMI Supervisor</v>
      </c>
      <c r="I8" s="98">
        <f t="shared" ca="1" si="0"/>
        <v>0</v>
      </c>
      <c r="J8" s="103">
        <f>VLOOKUP(H8,Factors!$B$4:$C$43,2,FALSE)</f>
        <v>0</v>
      </c>
      <c r="K8" s="71" t="str">
        <f>Factors!B20</f>
        <v>Meter Field Representative</v>
      </c>
      <c r="L8" s="98">
        <f t="shared" ca="1" si="1"/>
        <v>0</v>
      </c>
      <c r="M8" s="103">
        <f>VLOOKUP(K8,Factors!$B$4:$C$43,2,FALSE)</f>
        <v>0</v>
      </c>
      <c r="N8" s="71" t="str">
        <f>Factors!B38</f>
        <v>DDT Vehicle (light)</v>
      </c>
      <c r="O8" s="98">
        <v>0</v>
      </c>
      <c r="P8" s="103">
        <f>VLOOKUP(N8,Factors!$B$4:$C$43,2,FALSE)</f>
        <v>8.0522310000000008</v>
      </c>
    </row>
    <row r="9" spans="1:16" ht="38.25" x14ac:dyDescent="0.25">
      <c r="A9" s="97"/>
      <c r="C9" s="75" t="s">
        <v>283</v>
      </c>
      <c r="D9" s="75" t="s">
        <v>108</v>
      </c>
      <c r="E9" s="69"/>
      <c r="F9" s="85"/>
      <c r="H9" s="71" t="str">
        <f>Factors!B8</f>
        <v>Sr. Service Area Coord.</v>
      </c>
      <c r="I9" s="98">
        <f t="shared" ca="1" si="0"/>
        <v>0</v>
      </c>
      <c r="J9" s="103">
        <f>VLOOKUP(H9,Factors!$B$4:$C$43,2,FALSE)</f>
        <v>0</v>
      </c>
      <c r="K9" s="71" t="str">
        <f>Factors!B21</f>
        <v>Troubleshooter</v>
      </c>
      <c r="L9" s="98">
        <f t="shared" ca="1" si="1"/>
        <v>0</v>
      </c>
      <c r="M9" s="103">
        <f>VLOOKUP(K9,Factors!$B$4:$C$43,2,FALSE)</f>
        <v>0</v>
      </c>
      <c r="N9" s="71" t="str">
        <f>Factors!B39</f>
        <v>Trouble Truck / Lighting Bucket Heavy (A-C)</v>
      </c>
      <c r="O9" s="98">
        <v>0</v>
      </c>
      <c r="P9" s="103">
        <f>VLOOKUP(N9,Factors!$B$4:$C$43,2,FALSE)</f>
        <v>18.682449000000002</v>
      </c>
    </row>
    <row r="10" spans="1:16" ht="31.5" customHeight="1" x14ac:dyDescent="0.25">
      <c r="F10" s="77"/>
      <c r="H10" s="71" t="str">
        <f>Factors!B9</f>
        <v>Admin Aide /Admin. Oper. Clerk</v>
      </c>
      <c r="I10" s="98">
        <f t="shared" ca="1" si="0"/>
        <v>0</v>
      </c>
      <c r="J10" s="103">
        <f>VLOOKUP(H10,Factors!$B$4:$C$43,2,FALSE)</f>
        <v>0</v>
      </c>
      <c r="K10" s="71" t="str">
        <f>Factors!B22</f>
        <v>Lighting Specialist</v>
      </c>
      <c r="L10" s="98">
        <f t="shared" ca="1" si="1"/>
        <v>0</v>
      </c>
      <c r="M10" s="103">
        <f>VLOOKUP(K10,Factors!$B$4:$C$43,2,FALSE)</f>
        <v>0</v>
      </c>
      <c r="N10" s="71" t="str">
        <f>Factors!B40</f>
        <v>Meter Reader Vehicle (light)</v>
      </c>
      <c r="O10" s="98">
        <v>0</v>
      </c>
      <c r="P10" s="103">
        <f>VLOOKUP(N10,Factors!$B$4:$C$43,2,FALSE)</f>
        <v>8.0522310000000008</v>
      </c>
    </row>
    <row r="11" spans="1:16" ht="31.5" customHeight="1" x14ac:dyDescent="0.25">
      <c r="C11" s="150" t="s">
        <v>284</v>
      </c>
      <c r="F11" s="80"/>
      <c r="H11" s="71" t="str">
        <f>Factors!B10</f>
        <v>MO Dispatcher / Planner (DPA)</v>
      </c>
      <c r="I11" s="98">
        <f t="shared" ca="1" si="0"/>
        <v>0</v>
      </c>
      <c r="J11" s="103">
        <f>VLOOKUP(H11,Factors!$B$4:$C$43,2,FALSE)</f>
        <v>0</v>
      </c>
      <c r="K11" s="71" t="str">
        <f>Factors!B23</f>
        <v>Meter Services Rep III</v>
      </c>
      <c r="L11" s="98">
        <f t="shared" ca="1" si="1"/>
        <v>0</v>
      </c>
      <c r="M11" s="103">
        <f>VLOOKUP(K11,Factors!$B$4:$C$43,2,FALSE)</f>
        <v>0</v>
      </c>
      <c r="P11" s="103"/>
    </row>
    <row r="12" spans="1:16" ht="31.5" customHeight="1" x14ac:dyDescent="0.25">
      <c r="F12" s="86"/>
      <c r="H12" s="71" t="str">
        <f>Factors!B11</f>
        <v>CSP V</v>
      </c>
      <c r="I12" s="98">
        <f t="shared" ca="1" si="0"/>
        <v>0</v>
      </c>
      <c r="J12" s="103">
        <f>VLOOKUP(H12,Factors!$B$4:$C$43,2,FALSE)</f>
        <v>0</v>
      </c>
      <c r="M12" s="103"/>
      <c r="P12" s="103"/>
    </row>
    <row r="13" spans="1:16" ht="31.5" customHeight="1" x14ac:dyDescent="0.25">
      <c r="F13" s="80"/>
      <c r="H13" s="71" t="str">
        <f>Factors!B12</f>
        <v>Call Out CSP</v>
      </c>
      <c r="I13" s="98">
        <f t="shared" ca="1" si="0"/>
        <v>0</v>
      </c>
      <c r="J13" s="103">
        <f>VLOOKUP(H13,Factors!$B$4:$C$43,2,FALSE)</f>
        <v>0</v>
      </c>
      <c r="M13" s="103"/>
      <c r="P13" s="103"/>
    </row>
    <row r="14" spans="1:16" ht="31.5" customHeight="1" x14ac:dyDescent="0.25">
      <c r="F14" s="80"/>
      <c r="H14" s="71" t="str">
        <f>Factors!B13</f>
        <v>AMI Business Support Specialist</v>
      </c>
      <c r="I14" s="98">
        <f t="shared" ca="1" si="0"/>
        <v>0</v>
      </c>
      <c r="J14" s="103">
        <f>VLOOKUP(H14,Factors!$B$4:$C$43,2,FALSE)</f>
        <v>0</v>
      </c>
      <c r="M14" s="103"/>
      <c r="P14" s="103"/>
    </row>
    <row r="15" spans="1:16" ht="32.25" customHeight="1" x14ac:dyDescent="0.25">
      <c r="F15" s="85"/>
      <c r="H15" s="71" t="str">
        <f>Factors!B14</f>
        <v>AMI MDM Data Analyst</v>
      </c>
      <c r="I15" s="98">
        <f t="shared" ca="1" si="0"/>
        <v>0</v>
      </c>
      <c r="J15" s="103">
        <f>VLOOKUP(H15,Factors!$B$4:$C$43,2,FALSE)</f>
        <v>0</v>
      </c>
      <c r="M15" s="103"/>
      <c r="P15" s="103"/>
    </row>
    <row r="16" spans="1:16" ht="32.25" customHeight="1" x14ac:dyDescent="0.25">
      <c r="F16" s="85"/>
      <c r="H16" s="71" t="str">
        <f>Factors!B15</f>
        <v>SS DSO</v>
      </c>
      <c r="I16" s="98">
        <f t="shared" ca="1" si="0"/>
        <v>0</v>
      </c>
      <c r="J16" s="103">
        <f>VLOOKUP(H16,Factors!$B$4:$C$43,2,FALSE)</f>
        <v>0</v>
      </c>
      <c r="M16" s="103"/>
      <c r="P16" s="103"/>
    </row>
    <row r="17" spans="6:16" ht="32.25" customHeight="1" x14ac:dyDescent="0.25">
      <c r="F17" s="85"/>
      <c r="H17" s="71" t="str">
        <f>Factors!B16</f>
        <v>TC</v>
      </c>
      <c r="I17" s="98">
        <f t="shared" ca="1" si="0"/>
        <v>0</v>
      </c>
      <c r="J17" s="103">
        <f>VLOOKUP(H17,Factors!$B$4:$C$43,2,FALSE)</f>
        <v>0</v>
      </c>
      <c r="M17" s="103"/>
      <c r="P17" s="103"/>
    </row>
    <row r="18" spans="6:16" ht="32.25" customHeight="1" x14ac:dyDescent="0.25">
      <c r="F18" s="85"/>
      <c r="H18" s="71" t="str">
        <f>Factors!B17</f>
        <v>Coordinator, Lighting Maintenance</v>
      </c>
      <c r="I18" s="98">
        <f t="shared" ca="1" si="0"/>
        <v>0</v>
      </c>
      <c r="J18" s="103">
        <f>VLOOKUP(H18,Factors!$B$4:$C$43,2,FALSE)</f>
        <v>0</v>
      </c>
      <c r="M18" s="103"/>
      <c r="P18" s="103"/>
    </row>
    <row r="19" spans="6:16" ht="32.25" customHeight="1" x14ac:dyDescent="0.25">
      <c r="F19" s="85"/>
      <c r="I19" s="98"/>
      <c r="J19" s="103"/>
      <c r="M19" s="103"/>
      <c r="P19" s="103"/>
    </row>
    <row r="20" spans="6:16" ht="32.25" customHeight="1" x14ac:dyDescent="0.25">
      <c r="F20" s="85"/>
      <c r="H20" s="87" t="s">
        <v>138</v>
      </c>
      <c r="I20" s="99">
        <f ca="1">SUM(I6:I19)</f>
        <v>0</v>
      </c>
      <c r="K20" s="87" t="s">
        <v>141</v>
      </c>
      <c r="L20" s="99">
        <f ca="1">SUM(L6:L19)</f>
        <v>0</v>
      </c>
      <c r="N20" s="87" t="s">
        <v>143</v>
      </c>
      <c r="O20" s="99">
        <f>SUM(O6:O19)</f>
        <v>0</v>
      </c>
    </row>
    <row r="21" spans="6:16" ht="32.25" customHeight="1" x14ac:dyDescent="0.25">
      <c r="F21" s="85"/>
      <c r="H21" s="87"/>
      <c r="I21" s="89"/>
      <c r="K21" s="87"/>
      <c r="L21" s="99"/>
      <c r="N21" s="87"/>
    </row>
    <row r="22" spans="6:16" ht="32.25" customHeight="1" x14ac:dyDescent="0.25">
      <c r="H22" s="105" t="s">
        <v>144</v>
      </c>
      <c r="I22" s="104" t="e">
        <f ca="1">(I6*J6+I7*J7+I8*J8+I9*J9+I10*J10+I11*J11+I12*J12+I13*J13+I14*J14+I15*J15+I16*J16+I17*J17+I18*J18+I19*J19)/I20</f>
        <v>#DIV/0!</v>
      </c>
      <c r="J22" s="87"/>
      <c r="K22" s="105" t="s">
        <v>145</v>
      </c>
      <c r="L22" s="104" t="e">
        <f ca="1">(L6*M6+L7*M7+L8*M8+L9*M9+L10*M10+L11*M11+L12*M12+L13*M13+L14*M14+L15*M15+L16*M16+L17*M17+L18*M18+L19*M19)/L20</f>
        <v>#DIV/0!</v>
      </c>
      <c r="M22" s="87"/>
      <c r="N22" s="105" t="s">
        <v>146</v>
      </c>
      <c r="O22" s="104" t="e">
        <f>(O6*P6+O7*P7+O8*P8+O9*P9+O10*P10+O11*P11+O12*P12+O13*P13+O14*P14+O15*P15+O16*P16+O17*P17+O18*P18+O19*P19)/O20</f>
        <v>#DIV/0!</v>
      </c>
    </row>
    <row r="23" spans="6:16" ht="32.25" customHeight="1" x14ac:dyDescent="0.25"/>
    <row r="24" spans="6:16" ht="32.25" customHeight="1" x14ac:dyDescent="0.25"/>
    <row r="25" spans="6:16" ht="32.25" customHeight="1" x14ac:dyDescent="0.25"/>
    <row r="26" spans="6:16" ht="32.25" customHeight="1" x14ac:dyDescent="0.25"/>
    <row r="27" spans="6:16" ht="32.25" customHeight="1" x14ac:dyDescent="0.25"/>
    <row r="28" spans="6:16" ht="32.25" customHeight="1" x14ac:dyDescent="0.25"/>
  </sheetData>
  <pageMargins left="0.7" right="0.7" top="0.75" bottom="0.75" header="0.3" footer="0.3"/>
  <pageSetup orientation="portrait" horizontalDpi="90" verticalDpi="90" r:id="rId1"/>
  <customProperties>
    <customPr name="_pios_id" r:id="rId2"/>
    <customPr name="EpmWorksheetKeyString_GU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DFC6AE93-2DB7-4306-B8D3-187D24A5352D}">
          <x14:formula1>
            <xm:f>'Salary Grade'!$AN$3:$AN$31</xm:f>
          </x14:formula1>
          <xm:sqref>D8:D9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BFB6-AEBA-4B88-859F-95A6E4EFAFB8}">
  <dimension ref="A1:V41"/>
  <sheetViews>
    <sheetView zoomScale="80" zoomScaleNormal="80" workbookViewId="0">
      <selection activeCell="N30" sqref="N30"/>
    </sheetView>
  </sheetViews>
  <sheetFormatPr defaultRowHeight="15" x14ac:dyDescent="0.25"/>
  <cols>
    <col min="1" max="1" width="2.5703125" customWidth="1"/>
    <col min="2" max="2" width="34.28515625" customWidth="1"/>
    <col min="3" max="3" width="52.42578125" bestFit="1" customWidth="1"/>
    <col min="4" max="4" width="13.140625" customWidth="1"/>
    <col min="5" max="5" width="13" customWidth="1"/>
    <col min="6" max="6" width="14.42578125" customWidth="1"/>
    <col min="7" max="7" width="10.140625" customWidth="1"/>
    <col min="8" max="8" width="19" customWidth="1"/>
    <col min="9" max="9" width="10.5703125" customWidth="1"/>
    <col min="10" max="10" width="13.42578125" customWidth="1"/>
    <col min="14" max="14" width="11.5703125" customWidth="1"/>
    <col min="15" max="15" width="9.42578125" customWidth="1"/>
    <col min="16" max="16" width="9.5703125" customWidth="1"/>
    <col min="17" max="17" width="13.85546875" customWidth="1"/>
    <col min="18" max="18" width="11.42578125" customWidth="1"/>
    <col min="19" max="19" width="14.42578125" customWidth="1"/>
    <col min="20" max="20" width="15.140625" customWidth="1"/>
    <col min="21" max="22" width="14.85546875" customWidth="1"/>
  </cols>
  <sheetData>
    <row r="1" spans="2:14" x14ac:dyDescent="0.25">
      <c r="B1" s="93" t="s">
        <v>323</v>
      </c>
      <c r="C1" s="93"/>
    </row>
    <row r="2" spans="2:14" x14ac:dyDescent="0.25">
      <c r="B2" s="92" t="s">
        <v>324</v>
      </c>
      <c r="C2" s="92"/>
      <c r="D2" s="92"/>
      <c r="E2" s="92"/>
      <c r="F2" s="92"/>
    </row>
    <row r="3" spans="2:14" x14ac:dyDescent="0.25">
      <c r="B3" s="188" t="s">
        <v>325</v>
      </c>
      <c r="C3" s="188"/>
    </row>
    <row r="4" spans="2:14" x14ac:dyDescent="0.25">
      <c r="B4" s="71"/>
      <c r="C4" s="71"/>
    </row>
    <row r="5" spans="2:14" x14ac:dyDescent="0.25">
      <c r="B5" s="71"/>
      <c r="C5" s="71"/>
    </row>
    <row r="6" spans="2:14" x14ac:dyDescent="0.25">
      <c r="B6" s="189" t="s">
        <v>326</v>
      </c>
      <c r="C6" s="190"/>
      <c r="D6" s="190"/>
      <c r="E6" s="191"/>
    </row>
    <row r="7" spans="2:14" ht="15.75" x14ac:dyDescent="0.25">
      <c r="B7" s="192"/>
      <c r="C7" s="193" t="s">
        <v>327</v>
      </c>
      <c r="D7" s="193" t="s">
        <v>328</v>
      </c>
      <c r="E7" s="194"/>
      <c r="F7" s="195" t="s">
        <v>194</v>
      </c>
      <c r="N7" s="196"/>
    </row>
    <row r="8" spans="2:14" ht="15.75" x14ac:dyDescent="0.25">
      <c r="B8" s="197" t="s">
        <v>329</v>
      </c>
      <c r="C8" t="s">
        <v>330</v>
      </c>
      <c r="D8" t="s">
        <v>331</v>
      </c>
      <c r="E8" s="198"/>
      <c r="F8" s="199"/>
      <c r="G8" t="s">
        <v>332</v>
      </c>
    </row>
    <row r="9" spans="2:14" ht="15.75" x14ac:dyDescent="0.25">
      <c r="B9" s="197" t="s">
        <v>333</v>
      </c>
      <c r="C9" t="s">
        <v>334</v>
      </c>
      <c r="D9" t="s">
        <v>335</v>
      </c>
      <c r="E9" s="198"/>
      <c r="F9" s="195"/>
      <c r="G9" t="s">
        <v>336</v>
      </c>
    </row>
    <row r="10" spans="2:14" x14ac:dyDescent="0.25">
      <c r="B10" s="197" t="s">
        <v>337</v>
      </c>
      <c r="C10" s="90" t="s">
        <v>338</v>
      </c>
      <c r="D10" s="90" t="s">
        <v>339</v>
      </c>
      <c r="E10" s="198"/>
      <c r="F10" s="91"/>
    </row>
    <row r="11" spans="2:14" x14ac:dyDescent="0.25">
      <c r="B11" s="197" t="s">
        <v>340</v>
      </c>
      <c r="C11" t="s">
        <v>341</v>
      </c>
      <c r="D11" t="s">
        <v>109</v>
      </c>
      <c r="E11" s="198"/>
      <c r="F11" s="91"/>
    </row>
    <row r="12" spans="2:14" x14ac:dyDescent="0.25">
      <c r="B12" s="197" t="s">
        <v>342</v>
      </c>
      <c r="C12" s="90" t="s">
        <v>343</v>
      </c>
      <c r="D12" s="90" t="s">
        <v>344</v>
      </c>
      <c r="E12" s="198"/>
    </row>
    <row r="13" spans="2:14" x14ac:dyDescent="0.25">
      <c r="B13" s="197" t="s">
        <v>345</v>
      </c>
      <c r="C13" s="90" t="s">
        <v>346</v>
      </c>
      <c r="D13" s="90" t="s">
        <v>347</v>
      </c>
      <c r="E13" s="198"/>
    </row>
    <row r="14" spans="2:14" x14ac:dyDescent="0.25">
      <c r="B14" s="200" t="s">
        <v>391</v>
      </c>
      <c r="C14" s="90" t="s">
        <v>348</v>
      </c>
      <c r="D14" s="90" t="s">
        <v>349</v>
      </c>
      <c r="E14" s="198"/>
      <c r="F14" s="201"/>
    </row>
    <row r="15" spans="2:14" x14ac:dyDescent="0.25">
      <c r="B15" s="197" t="s">
        <v>350</v>
      </c>
      <c r="C15" t="s">
        <v>351</v>
      </c>
      <c r="D15" t="s">
        <v>352</v>
      </c>
      <c r="E15" s="198"/>
    </row>
    <row r="16" spans="2:14" x14ac:dyDescent="0.25">
      <c r="B16" s="197" t="s">
        <v>353</v>
      </c>
      <c r="C16" t="s">
        <v>354</v>
      </c>
      <c r="D16" t="s">
        <v>352</v>
      </c>
      <c r="E16" s="198"/>
    </row>
    <row r="17" spans="1:22" x14ac:dyDescent="0.25">
      <c r="B17" s="197" t="s">
        <v>355</v>
      </c>
      <c r="C17" s="202" t="s">
        <v>356</v>
      </c>
      <c r="D17" t="s">
        <v>335</v>
      </c>
      <c r="E17" s="198"/>
      <c r="G17" s="196"/>
      <c r="H17" s="196"/>
      <c r="I17" s="196"/>
    </row>
    <row r="18" spans="1:22" x14ac:dyDescent="0.25">
      <c r="B18" s="197" t="s">
        <v>357</v>
      </c>
      <c r="C18" s="202" t="s">
        <v>356</v>
      </c>
      <c r="E18" s="198"/>
    </row>
    <row r="19" spans="1:22" x14ac:dyDescent="0.25">
      <c r="B19" s="197" t="s">
        <v>358</v>
      </c>
      <c r="C19" s="202" t="s">
        <v>356</v>
      </c>
      <c r="E19" s="198"/>
    </row>
    <row r="20" spans="1:22" x14ac:dyDescent="0.25">
      <c r="B20" s="197" t="s">
        <v>359</v>
      </c>
      <c r="C20" s="202" t="s">
        <v>360</v>
      </c>
      <c r="D20" t="s">
        <v>335</v>
      </c>
      <c r="E20" s="198"/>
    </row>
    <row r="21" spans="1:22" x14ac:dyDescent="0.25">
      <c r="B21" s="197" t="s">
        <v>361</v>
      </c>
      <c r="C21" s="202" t="s">
        <v>362</v>
      </c>
      <c r="D21" t="s">
        <v>363</v>
      </c>
      <c r="E21" s="198"/>
    </row>
    <row r="22" spans="1:22" x14ac:dyDescent="0.25">
      <c r="B22" s="197" t="s">
        <v>364</v>
      </c>
      <c r="C22" s="202" t="s">
        <v>365</v>
      </c>
      <c r="D22" t="s">
        <v>335</v>
      </c>
      <c r="E22" s="198"/>
    </row>
    <row r="23" spans="1:22" x14ac:dyDescent="0.25">
      <c r="B23" s="197" t="s">
        <v>366</v>
      </c>
      <c r="C23" s="202" t="s">
        <v>367</v>
      </c>
      <c r="D23" t="s">
        <v>368</v>
      </c>
      <c r="E23" s="198"/>
    </row>
    <row r="24" spans="1:22" x14ac:dyDescent="0.25">
      <c r="B24" s="197" t="s">
        <v>369</v>
      </c>
      <c r="C24" s="202" t="s">
        <v>370</v>
      </c>
      <c r="D24" t="s">
        <v>368</v>
      </c>
      <c r="E24" s="198"/>
    </row>
    <row r="25" spans="1:22" x14ac:dyDescent="0.25">
      <c r="B25" s="203" t="s">
        <v>371</v>
      </c>
      <c r="C25" s="204" t="s">
        <v>372</v>
      </c>
      <c r="D25" s="205" t="s">
        <v>335</v>
      </c>
      <c r="E25" s="206"/>
    </row>
    <row r="26" spans="1:22" x14ac:dyDescent="0.25">
      <c r="U26" s="91"/>
    </row>
    <row r="27" spans="1:22" ht="26.25" x14ac:dyDescent="0.25">
      <c r="E27" s="199"/>
      <c r="Q27" t="s">
        <v>373</v>
      </c>
      <c r="S27" t="s">
        <v>373</v>
      </c>
      <c r="U27" s="298" t="s">
        <v>395</v>
      </c>
    </row>
    <row r="28" spans="1:22" ht="15.75" thickBot="1" x14ac:dyDescent="0.3">
      <c r="B28" s="91" t="s">
        <v>374</v>
      </c>
      <c r="O28" s="91"/>
      <c r="Q28" s="207" t="s">
        <v>329</v>
      </c>
      <c r="R28" s="208"/>
      <c r="S28" t="s">
        <v>375</v>
      </c>
      <c r="U28" s="299">
        <v>2017</v>
      </c>
    </row>
    <row r="29" spans="1:22" ht="27.75" customHeight="1" x14ac:dyDescent="0.25">
      <c r="B29" s="209" t="s">
        <v>376</v>
      </c>
      <c r="C29" s="210" t="s">
        <v>377</v>
      </c>
      <c r="D29" s="211" t="s">
        <v>378</v>
      </c>
      <c r="E29" s="212" t="s">
        <v>379</v>
      </c>
      <c r="F29" s="212" t="s">
        <v>380</v>
      </c>
      <c r="G29" s="212" t="s">
        <v>381</v>
      </c>
      <c r="H29" s="212" t="s">
        <v>382</v>
      </c>
      <c r="I29" s="212" t="s">
        <v>383</v>
      </c>
      <c r="J29" s="212" t="s">
        <v>384</v>
      </c>
      <c r="K29" s="213" t="s">
        <v>385</v>
      </c>
      <c r="L29" s="214" t="s">
        <v>386</v>
      </c>
      <c r="M29" s="215" t="s">
        <v>151</v>
      </c>
      <c r="N29" s="290" t="s">
        <v>387</v>
      </c>
      <c r="O29" s="216" t="s">
        <v>388</v>
      </c>
      <c r="P29" s="217" t="s">
        <v>152</v>
      </c>
      <c r="Q29" s="218" t="s">
        <v>153</v>
      </c>
      <c r="R29" s="218" t="s">
        <v>154</v>
      </c>
      <c r="S29" s="218" t="s">
        <v>155</v>
      </c>
      <c r="T29" s="218" t="s">
        <v>156</v>
      </c>
      <c r="U29" s="219" t="s">
        <v>157</v>
      </c>
      <c r="V29" s="220" t="s">
        <v>152</v>
      </c>
    </row>
    <row r="30" spans="1:22" x14ac:dyDescent="0.25">
      <c r="A30" s="221"/>
      <c r="B30" s="222" t="s">
        <v>158</v>
      </c>
      <c r="C30" s="223" t="s">
        <v>11</v>
      </c>
      <c r="D30" s="224" t="s">
        <v>389</v>
      </c>
      <c r="E30" s="225" t="s">
        <v>389</v>
      </c>
      <c r="F30" s="225" t="s">
        <v>389</v>
      </c>
      <c r="G30" s="225" t="s">
        <v>389</v>
      </c>
      <c r="H30" s="225"/>
      <c r="I30" s="225"/>
      <c r="J30" s="225"/>
      <c r="K30" s="226"/>
      <c r="L30" s="227"/>
      <c r="M30" s="228">
        <v>116.55</v>
      </c>
      <c r="N30" s="229">
        <v>75</v>
      </c>
      <c r="O30" s="230">
        <f>[2]SCH_E7!I27</f>
        <v>252.10739264825096</v>
      </c>
      <c r="P30" s="231">
        <f t="shared" ref="P30:P41" si="0">O30-N30</f>
        <v>177.10739264825096</v>
      </c>
      <c r="Q30" s="231"/>
      <c r="R30" s="231">
        <f>Q30-N30</f>
        <v>-75</v>
      </c>
      <c r="S30" s="231"/>
      <c r="T30" s="231">
        <f t="shared" ref="T30:T36" si="1">Q30*S30</f>
        <v>0</v>
      </c>
      <c r="U30" s="232">
        <v>25</v>
      </c>
      <c r="V30" s="233">
        <f t="shared" ref="V30:V41" si="2">U30-O30</f>
        <v>-227.10739264825096</v>
      </c>
    </row>
    <row r="31" spans="1:22" x14ac:dyDescent="0.25">
      <c r="A31" s="221"/>
      <c r="B31" s="234" t="s">
        <v>60</v>
      </c>
      <c r="C31" s="235" t="s">
        <v>159</v>
      </c>
      <c r="D31" s="236"/>
      <c r="E31" s="237"/>
      <c r="F31" s="237" t="s">
        <v>389</v>
      </c>
      <c r="G31" s="237" t="s">
        <v>389</v>
      </c>
      <c r="H31" s="237"/>
      <c r="I31" s="237" t="s">
        <v>390</v>
      </c>
      <c r="J31" s="237"/>
      <c r="K31" s="238" t="s">
        <v>389</v>
      </c>
      <c r="L31" s="239"/>
      <c r="M31" s="240">
        <v>23.79</v>
      </c>
      <c r="N31" s="241">
        <v>28</v>
      </c>
      <c r="O31" s="242">
        <f>[2]SCH_E7!I83</f>
        <v>9.2600423889481878</v>
      </c>
      <c r="P31" s="243">
        <f t="shared" si="0"/>
        <v>-18.739957611051814</v>
      </c>
      <c r="Q31" s="243"/>
      <c r="R31" s="231">
        <f t="shared" ref="R31:R36" si="3">Q31-N31</f>
        <v>-28</v>
      </c>
      <c r="S31" s="243"/>
      <c r="T31" s="244">
        <f t="shared" si="1"/>
        <v>0</v>
      </c>
      <c r="U31" s="245">
        <v>12</v>
      </c>
      <c r="V31" s="246">
        <f t="shared" si="2"/>
        <v>2.7399576110518122</v>
      </c>
    </row>
    <row r="32" spans="1:22" x14ac:dyDescent="0.25">
      <c r="A32" s="221"/>
      <c r="B32" s="222" t="s">
        <v>148</v>
      </c>
      <c r="C32" s="223" t="s">
        <v>160</v>
      </c>
      <c r="D32" s="224"/>
      <c r="E32" s="225"/>
      <c r="F32" s="225" t="s">
        <v>389</v>
      </c>
      <c r="G32" s="225" t="s">
        <v>389</v>
      </c>
      <c r="H32" s="225"/>
      <c r="I32" s="225" t="s">
        <v>390</v>
      </c>
      <c r="J32" s="225"/>
      <c r="K32" s="226" t="s">
        <v>389</v>
      </c>
      <c r="L32" s="227"/>
      <c r="M32" s="247">
        <v>49.44</v>
      </c>
      <c r="N32" s="229">
        <v>55</v>
      </c>
      <c r="O32" s="230">
        <f>[2]SCH_E7!I138</f>
        <v>11.75274295602598</v>
      </c>
      <c r="P32" s="248">
        <f t="shared" si="0"/>
        <v>-43.247257043974017</v>
      </c>
      <c r="Q32" s="248"/>
      <c r="R32" s="231">
        <f t="shared" si="3"/>
        <v>-55</v>
      </c>
      <c r="S32" s="248"/>
      <c r="T32" s="231">
        <f t="shared" si="1"/>
        <v>0</v>
      </c>
      <c r="U32" s="249">
        <v>13</v>
      </c>
      <c r="V32" s="250">
        <f t="shared" si="2"/>
        <v>1.2472570439740203</v>
      </c>
    </row>
    <row r="33" spans="1:22" x14ac:dyDescent="0.25">
      <c r="A33" s="221"/>
      <c r="B33" s="234" t="s">
        <v>161</v>
      </c>
      <c r="C33" s="235" t="s">
        <v>162</v>
      </c>
      <c r="D33" s="236"/>
      <c r="E33" s="237"/>
      <c r="F33" s="237" t="s">
        <v>389</v>
      </c>
      <c r="G33" s="237" t="s">
        <v>389</v>
      </c>
      <c r="H33" s="237"/>
      <c r="I33" s="237"/>
      <c r="J33" s="237" t="s">
        <v>389</v>
      </c>
      <c r="K33" s="238" t="s">
        <v>389</v>
      </c>
      <c r="L33" s="239"/>
      <c r="M33" s="240">
        <v>139.9</v>
      </c>
      <c r="N33" s="241">
        <v>165</v>
      </c>
      <c r="O33" s="242">
        <f>[2]SCH_E7!I191</f>
        <v>184.04990313971177</v>
      </c>
      <c r="P33" s="242">
        <f t="shared" si="0"/>
        <v>19.049903139711773</v>
      </c>
      <c r="Q33" s="242"/>
      <c r="R33" s="231">
        <f t="shared" si="3"/>
        <v>-165</v>
      </c>
      <c r="S33" s="243"/>
      <c r="T33" s="244">
        <f t="shared" si="1"/>
        <v>0</v>
      </c>
      <c r="U33" s="241">
        <v>13</v>
      </c>
      <c r="V33" s="251">
        <f t="shared" si="2"/>
        <v>-171.04990313971177</v>
      </c>
    </row>
    <row r="34" spans="1:22" x14ac:dyDescent="0.25">
      <c r="A34" s="221"/>
      <c r="B34" s="222" t="s">
        <v>163</v>
      </c>
      <c r="C34" s="223" t="s">
        <v>48</v>
      </c>
      <c r="D34" s="224"/>
      <c r="E34" s="225"/>
      <c r="F34" s="225" t="s">
        <v>389</v>
      </c>
      <c r="G34" s="225"/>
      <c r="H34" s="225"/>
      <c r="I34" s="225"/>
      <c r="J34" s="225"/>
      <c r="K34" s="226"/>
      <c r="L34" s="227"/>
      <c r="M34" s="247">
        <v>20.79</v>
      </c>
      <c r="N34" s="229">
        <v>25</v>
      </c>
      <c r="O34" s="230">
        <f>[2]SCH_E7!I248</f>
        <v>28.728358375048078</v>
      </c>
      <c r="P34" s="230">
        <f t="shared" si="0"/>
        <v>3.728358375048078</v>
      </c>
      <c r="Q34" s="230"/>
      <c r="R34" s="231">
        <f t="shared" si="3"/>
        <v>-25</v>
      </c>
      <c r="S34" s="248"/>
      <c r="T34" s="231">
        <f t="shared" si="1"/>
        <v>0</v>
      </c>
      <c r="U34" s="229">
        <v>49</v>
      </c>
      <c r="V34" s="252">
        <f t="shared" si="2"/>
        <v>20.271641624951922</v>
      </c>
    </row>
    <row r="35" spans="1:22" x14ac:dyDescent="0.25">
      <c r="A35" s="221"/>
      <c r="B35" s="234" t="s">
        <v>164</v>
      </c>
      <c r="C35" s="235" t="s">
        <v>165</v>
      </c>
      <c r="D35" s="236"/>
      <c r="E35" s="237"/>
      <c r="F35" s="237"/>
      <c r="G35" s="237"/>
      <c r="H35" s="237" t="s">
        <v>389</v>
      </c>
      <c r="I35" s="237" t="s">
        <v>389</v>
      </c>
      <c r="J35" s="237"/>
      <c r="K35" s="238"/>
      <c r="L35" s="239"/>
      <c r="M35" s="240">
        <v>47.53</v>
      </c>
      <c r="N35" s="241">
        <v>55</v>
      </c>
      <c r="O35" s="242">
        <f>[2]SCH_E7!I303</f>
        <v>49.08634888514424</v>
      </c>
      <c r="P35" s="242">
        <f t="shared" si="0"/>
        <v>-5.9136511148557602</v>
      </c>
      <c r="Q35" s="242"/>
      <c r="R35" s="231">
        <f t="shared" si="3"/>
        <v>-55</v>
      </c>
      <c r="S35" s="243"/>
      <c r="T35" s="244">
        <f t="shared" si="1"/>
        <v>0</v>
      </c>
      <c r="U35" s="241" t="s">
        <v>166</v>
      </c>
      <c r="V35" s="251" t="e">
        <f t="shared" si="2"/>
        <v>#VALUE!</v>
      </c>
    </row>
    <row r="36" spans="1:22" x14ac:dyDescent="0.25">
      <c r="A36" s="221"/>
      <c r="B36" s="253" t="s">
        <v>167</v>
      </c>
      <c r="C36" s="223" t="s">
        <v>168</v>
      </c>
      <c r="D36" s="224" t="s">
        <v>389</v>
      </c>
      <c r="E36" s="225" t="s">
        <v>389</v>
      </c>
      <c r="F36" s="225"/>
      <c r="G36" s="225"/>
      <c r="H36" s="225"/>
      <c r="I36" s="225"/>
      <c r="J36" s="225"/>
      <c r="K36" s="226"/>
      <c r="L36" s="227"/>
      <c r="M36" s="247">
        <v>233.36</v>
      </c>
      <c r="N36" s="229">
        <v>260</v>
      </c>
      <c r="O36" s="230">
        <f>[2]SCH_E7!I356</f>
        <v>322.38622783739851</v>
      </c>
      <c r="P36" s="248">
        <f t="shared" si="0"/>
        <v>62.386227837398508</v>
      </c>
      <c r="Q36" s="248"/>
      <c r="R36" s="231">
        <f t="shared" si="3"/>
        <v>-260</v>
      </c>
      <c r="S36" s="248"/>
      <c r="T36" s="231">
        <f t="shared" si="1"/>
        <v>0</v>
      </c>
      <c r="U36" s="249" t="s">
        <v>169</v>
      </c>
      <c r="V36" s="250" t="e">
        <f t="shared" si="2"/>
        <v>#VALUE!</v>
      </c>
    </row>
    <row r="37" spans="1:22" x14ac:dyDescent="0.25">
      <c r="A37" s="221"/>
      <c r="B37" s="254" t="s">
        <v>170</v>
      </c>
      <c r="C37" s="255" t="s">
        <v>171</v>
      </c>
      <c r="D37" s="256"/>
      <c r="E37" s="257"/>
      <c r="F37" s="257" t="s">
        <v>389</v>
      </c>
      <c r="G37" s="257"/>
      <c r="H37" s="257" t="s">
        <v>390</v>
      </c>
      <c r="I37" s="257"/>
      <c r="J37" s="257"/>
      <c r="K37" s="258"/>
      <c r="L37" s="259"/>
      <c r="M37" s="260"/>
      <c r="N37" s="261">
        <v>0</v>
      </c>
      <c r="O37" s="262"/>
      <c r="P37" s="242">
        <f t="shared" si="0"/>
        <v>0</v>
      </c>
      <c r="Q37" s="242"/>
      <c r="R37" s="242"/>
      <c r="S37" s="242"/>
      <c r="T37" s="242"/>
      <c r="U37" s="241"/>
      <c r="V37" s="251">
        <f t="shared" si="2"/>
        <v>0</v>
      </c>
    </row>
    <row r="38" spans="1:22" x14ac:dyDescent="0.25">
      <c r="A38" s="221"/>
      <c r="B38" s="263" t="s">
        <v>172</v>
      </c>
      <c r="C38" s="223" t="s">
        <v>173</v>
      </c>
      <c r="D38" s="264"/>
      <c r="E38" s="265"/>
      <c r="F38" s="265"/>
      <c r="G38" s="265"/>
      <c r="H38" s="265"/>
      <c r="I38" s="265" t="s">
        <v>389</v>
      </c>
      <c r="J38" s="265"/>
      <c r="K38" s="266"/>
      <c r="L38" s="267"/>
      <c r="M38" s="268"/>
      <c r="N38" s="229">
        <v>0</v>
      </c>
      <c r="O38" s="230"/>
      <c r="P38" s="230">
        <f t="shared" si="0"/>
        <v>0</v>
      </c>
      <c r="Q38" s="230"/>
      <c r="R38" s="230"/>
      <c r="S38" s="230"/>
      <c r="T38" s="230"/>
      <c r="U38" s="229"/>
      <c r="V38" s="252">
        <f t="shared" si="2"/>
        <v>0</v>
      </c>
    </row>
    <row r="39" spans="1:22" x14ac:dyDescent="0.25">
      <c r="B39" s="269" t="s">
        <v>174</v>
      </c>
      <c r="C39" s="255" t="s">
        <v>175</v>
      </c>
      <c r="D39" s="256"/>
      <c r="E39" s="257"/>
      <c r="F39" s="257"/>
      <c r="G39" s="257"/>
      <c r="H39" s="257"/>
      <c r="I39" s="257"/>
      <c r="J39" s="257"/>
      <c r="K39" s="258"/>
      <c r="L39" s="259" t="s">
        <v>390</v>
      </c>
      <c r="M39" s="260"/>
      <c r="N39" s="261">
        <v>0</v>
      </c>
      <c r="O39" s="270"/>
      <c r="P39" s="242">
        <f t="shared" si="0"/>
        <v>0</v>
      </c>
      <c r="Q39" s="242"/>
      <c r="R39" s="242"/>
      <c r="S39" s="242"/>
      <c r="T39" s="242"/>
      <c r="U39" s="241"/>
      <c r="V39" s="251">
        <f t="shared" si="2"/>
        <v>0</v>
      </c>
    </row>
    <row r="40" spans="1:22" x14ac:dyDescent="0.25">
      <c r="A40" s="221"/>
      <c r="B40" s="263" t="s">
        <v>176</v>
      </c>
      <c r="C40" s="271" t="s">
        <v>177</v>
      </c>
      <c r="D40" s="264"/>
      <c r="E40" s="225"/>
      <c r="F40" s="225" t="s">
        <v>389</v>
      </c>
      <c r="G40" s="225" t="s">
        <v>389</v>
      </c>
      <c r="H40" s="225"/>
      <c r="I40" s="225" t="s">
        <v>389</v>
      </c>
      <c r="J40" s="225"/>
      <c r="K40" s="226" t="s">
        <v>389</v>
      </c>
      <c r="L40" s="227"/>
      <c r="M40" s="272"/>
      <c r="N40" s="273">
        <v>0</v>
      </c>
      <c r="O40" s="274"/>
      <c r="P40" s="230">
        <f t="shared" si="0"/>
        <v>0</v>
      </c>
      <c r="Q40" s="230"/>
      <c r="R40" s="230"/>
      <c r="S40" s="230"/>
      <c r="T40" s="230"/>
      <c r="U40" s="229"/>
      <c r="V40" s="252">
        <f t="shared" si="2"/>
        <v>0</v>
      </c>
    </row>
    <row r="41" spans="1:22" ht="15.75" thickBot="1" x14ac:dyDescent="0.3">
      <c r="A41" s="221"/>
      <c r="B41" s="275" t="s">
        <v>178</v>
      </c>
      <c r="C41" s="276" t="s">
        <v>179</v>
      </c>
      <c r="D41" s="277"/>
      <c r="E41" s="278" t="s">
        <v>389</v>
      </c>
      <c r="F41" s="278"/>
      <c r="G41" s="278"/>
      <c r="H41" s="278"/>
      <c r="I41" s="278"/>
      <c r="J41" s="278"/>
      <c r="K41" s="279"/>
      <c r="L41" s="280"/>
      <c r="M41" s="281"/>
      <c r="N41" s="282">
        <v>0</v>
      </c>
      <c r="O41" s="283"/>
      <c r="P41" s="284">
        <f t="shared" si="0"/>
        <v>0</v>
      </c>
      <c r="Q41" s="284"/>
      <c r="R41" s="284"/>
      <c r="S41" s="284"/>
      <c r="T41" s="284"/>
      <c r="U41" s="285"/>
      <c r="V41" s="286">
        <f t="shared" si="2"/>
        <v>0</v>
      </c>
    </row>
  </sheetData>
  <conditionalFormatting sqref="P30:P36 V30:V41 S31:S32 P37:T41">
    <cfRule type="cellIs" dxfId="7" priority="3" operator="lessThan">
      <formula>0</formula>
    </cfRule>
    <cfRule type="cellIs" dxfId="6" priority="4" operator="greaterThan">
      <formula>0</formula>
    </cfRule>
  </conditionalFormatting>
  <conditionalFormatting sqref="R30:R36">
    <cfRule type="cellIs" dxfId="5" priority="1" operator="lessThan">
      <formula>0</formula>
    </cfRule>
    <cfRule type="cellIs" dxfId="4" priority="2" operator="greaterThan">
      <formula>0</formula>
    </cfRule>
  </conditionalFormatting>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3F042-E97D-40C9-9C14-4C9D345A2842}">
  <dimension ref="A1:V18"/>
  <sheetViews>
    <sheetView workbookViewId="0"/>
  </sheetViews>
  <sheetFormatPr defaultRowHeight="15" x14ac:dyDescent="0.25"/>
  <cols>
    <col min="1" max="1" width="14.140625" style="564" bestFit="1" customWidth="1"/>
    <col min="2" max="2" width="11.28515625" style="564" bestFit="1" customWidth="1"/>
    <col min="3" max="3" width="43.85546875" style="564" bestFit="1" customWidth="1"/>
    <col min="4" max="4" width="24.85546875" style="564" bestFit="1" customWidth="1"/>
    <col min="5" max="5" width="23.85546875" style="564" bestFit="1" customWidth="1"/>
    <col min="6" max="6" width="23.42578125" style="564" bestFit="1" customWidth="1"/>
    <col min="7" max="7" width="21.140625" style="564" bestFit="1" customWidth="1"/>
    <col min="8" max="8" width="13.85546875" style="564" bestFit="1" customWidth="1"/>
    <col min="9" max="9" width="12.42578125" style="564" bestFit="1" customWidth="1"/>
    <col min="10" max="10" width="12.7109375" style="564" bestFit="1" customWidth="1"/>
    <col min="11" max="11" width="29.85546875" style="564" bestFit="1" customWidth="1"/>
    <col min="12" max="12" width="22" style="564" bestFit="1" customWidth="1"/>
    <col min="13" max="13" width="23.42578125" style="564" bestFit="1" customWidth="1"/>
    <col min="14" max="14" width="14.28515625" style="564" bestFit="1" customWidth="1"/>
    <col min="15" max="15" width="31.28515625" style="564" bestFit="1" customWidth="1"/>
    <col min="16" max="16" width="12.140625" style="564" bestFit="1" customWidth="1"/>
    <col min="17" max="17" width="8.5703125" style="564" bestFit="1" customWidth="1"/>
    <col min="18" max="19" width="14.28515625" style="564" bestFit="1" customWidth="1"/>
    <col min="20" max="20" width="27" style="564" bestFit="1" customWidth="1"/>
    <col min="21" max="21" width="14.28515625" style="564" bestFit="1" customWidth="1"/>
    <col min="22" max="22" width="26.7109375" style="564" bestFit="1" customWidth="1"/>
    <col min="23" max="16384" width="9.140625" style="564"/>
  </cols>
  <sheetData>
    <row r="1" spans="1:22" s="561" customFormat="1" ht="31.5" x14ac:dyDescent="0.25">
      <c r="A1" s="560" t="s">
        <v>623</v>
      </c>
      <c r="B1" s="560"/>
      <c r="C1" s="560"/>
      <c r="D1" s="560"/>
      <c r="E1" s="560"/>
      <c r="F1" s="560"/>
      <c r="G1" s="560"/>
      <c r="H1" s="560"/>
    </row>
    <row r="2" spans="1:22" s="561" customFormat="1" x14ac:dyDescent="0.25"/>
    <row r="5" spans="1:22" x14ac:dyDescent="0.25">
      <c r="A5" s="562" t="s">
        <v>624</v>
      </c>
      <c r="B5" s="562" t="s">
        <v>625</v>
      </c>
      <c r="C5" s="562" t="s">
        <v>626</v>
      </c>
      <c r="D5" s="562" t="s">
        <v>627</v>
      </c>
      <c r="E5" s="563" t="s">
        <v>628</v>
      </c>
      <c r="F5" s="563" t="s">
        <v>629</v>
      </c>
      <c r="G5" s="563" t="s">
        <v>630</v>
      </c>
      <c r="H5" s="563" t="s">
        <v>631</v>
      </c>
      <c r="I5" s="563" t="s">
        <v>632</v>
      </c>
      <c r="J5" s="563" t="s">
        <v>633</v>
      </c>
      <c r="K5" s="563" t="s">
        <v>634</v>
      </c>
      <c r="L5" s="563" t="s">
        <v>635</v>
      </c>
      <c r="M5" s="563" t="s">
        <v>636</v>
      </c>
      <c r="N5" s="563" t="s">
        <v>637</v>
      </c>
      <c r="O5" s="563" t="s">
        <v>638</v>
      </c>
      <c r="P5" s="563" t="s">
        <v>639</v>
      </c>
      <c r="Q5" s="563" t="s">
        <v>640</v>
      </c>
      <c r="R5" s="563" t="s">
        <v>641</v>
      </c>
      <c r="S5" s="563" t="s">
        <v>642</v>
      </c>
      <c r="T5" s="563" t="s">
        <v>643</v>
      </c>
      <c r="U5" s="563" t="s">
        <v>644</v>
      </c>
      <c r="V5" s="563" t="s">
        <v>645</v>
      </c>
    </row>
    <row r="6" spans="1:22" x14ac:dyDescent="0.25">
      <c r="A6" s="563" t="s">
        <v>646</v>
      </c>
      <c r="B6" s="563" t="s">
        <v>647</v>
      </c>
      <c r="C6" s="563" t="s">
        <v>647</v>
      </c>
      <c r="D6" s="563" t="s">
        <v>648</v>
      </c>
      <c r="E6" s="565">
        <v>227720</v>
      </c>
      <c r="F6" s="565">
        <v>176809</v>
      </c>
      <c r="G6" s="565">
        <v>50911</v>
      </c>
      <c r="H6" s="565"/>
      <c r="I6" s="565"/>
      <c r="J6" s="565"/>
      <c r="K6" s="565"/>
      <c r="L6" s="565"/>
      <c r="M6" s="566"/>
      <c r="N6" s="566"/>
      <c r="O6" s="566"/>
      <c r="P6" s="565"/>
      <c r="Q6" s="565"/>
      <c r="R6" s="566"/>
      <c r="S6" s="566"/>
      <c r="T6" s="566"/>
      <c r="U6" s="566"/>
      <c r="V6" s="567"/>
    </row>
    <row r="7" spans="1:22" x14ac:dyDescent="0.25">
      <c r="A7" s="568"/>
      <c r="B7" s="563" t="s">
        <v>649</v>
      </c>
      <c r="C7" s="563" t="s">
        <v>650</v>
      </c>
      <c r="D7" s="563" t="s">
        <v>651</v>
      </c>
      <c r="E7" s="565"/>
      <c r="F7" s="565"/>
      <c r="G7" s="565"/>
      <c r="H7" s="565"/>
      <c r="I7" s="565">
        <v>36929</v>
      </c>
      <c r="J7" s="565">
        <v>34955</v>
      </c>
      <c r="K7" s="565">
        <v>1974</v>
      </c>
      <c r="L7" s="565">
        <v>37964</v>
      </c>
      <c r="M7" s="566">
        <v>379220</v>
      </c>
      <c r="N7" s="566">
        <v>2621625</v>
      </c>
      <c r="O7" s="566">
        <v>-2242405</v>
      </c>
      <c r="P7" s="565">
        <v>39001</v>
      </c>
      <c r="Q7" s="565">
        <v>266</v>
      </c>
      <c r="R7" s="566">
        <v>366752</v>
      </c>
      <c r="S7" s="566">
        <v>366752</v>
      </c>
      <c r="T7" s="566">
        <v>0</v>
      </c>
      <c r="U7" s="566">
        <v>366752</v>
      </c>
      <c r="V7" s="567">
        <v>0</v>
      </c>
    </row>
    <row r="8" spans="1:22" x14ac:dyDescent="0.25">
      <c r="A8" s="568"/>
      <c r="B8" s="563" t="s">
        <v>652</v>
      </c>
      <c r="C8" s="563" t="s">
        <v>653</v>
      </c>
      <c r="D8" s="563" t="s">
        <v>651</v>
      </c>
      <c r="E8" s="565"/>
      <c r="F8" s="565"/>
      <c r="G8" s="565"/>
      <c r="H8" s="565"/>
      <c r="I8" s="565">
        <v>2126</v>
      </c>
      <c r="J8" s="565">
        <v>449</v>
      </c>
      <c r="K8" s="565">
        <v>1677</v>
      </c>
      <c r="L8" s="565">
        <v>2165</v>
      </c>
      <c r="M8" s="566">
        <v>21930</v>
      </c>
      <c r="N8" s="566">
        <v>134700</v>
      </c>
      <c r="O8" s="566">
        <v>-112770</v>
      </c>
      <c r="P8" s="565">
        <v>2204</v>
      </c>
      <c r="Q8" s="565">
        <v>162</v>
      </c>
      <c r="R8" s="566">
        <v>21240</v>
      </c>
      <c r="S8" s="566">
        <v>21240</v>
      </c>
      <c r="T8" s="566">
        <v>0</v>
      </c>
      <c r="U8" s="566">
        <v>21240</v>
      </c>
      <c r="V8" s="567">
        <v>0</v>
      </c>
    </row>
    <row r="9" spans="1:22" x14ac:dyDescent="0.25">
      <c r="A9" s="568"/>
      <c r="B9" s="563" t="s">
        <v>654</v>
      </c>
      <c r="C9" s="563" t="s">
        <v>655</v>
      </c>
      <c r="D9" s="563" t="s">
        <v>656</v>
      </c>
      <c r="E9" s="565"/>
      <c r="F9" s="565"/>
      <c r="G9" s="565"/>
      <c r="H9" s="565">
        <v>9</v>
      </c>
      <c r="I9" s="565">
        <v>38</v>
      </c>
      <c r="J9" s="565">
        <v>4</v>
      </c>
      <c r="K9" s="565">
        <v>34</v>
      </c>
      <c r="L9" s="565">
        <v>38</v>
      </c>
      <c r="M9" s="566">
        <v>7030</v>
      </c>
      <c r="N9" s="566">
        <v>740</v>
      </c>
      <c r="O9" s="566">
        <v>6290</v>
      </c>
      <c r="P9" s="565">
        <v>38</v>
      </c>
      <c r="Q9" s="565">
        <v>23</v>
      </c>
      <c r="R9" s="566">
        <v>7030</v>
      </c>
      <c r="S9" s="566">
        <v>7030</v>
      </c>
      <c r="T9" s="566">
        <v>0</v>
      </c>
      <c r="U9" s="566">
        <v>7030</v>
      </c>
      <c r="V9" s="567">
        <v>0</v>
      </c>
    </row>
    <row r="10" spans="1:22" x14ac:dyDescent="0.25">
      <c r="A10" s="568"/>
      <c r="B10" s="563" t="s">
        <v>657</v>
      </c>
      <c r="C10" s="563" t="s">
        <v>658</v>
      </c>
      <c r="D10" s="563" t="s">
        <v>651</v>
      </c>
      <c r="E10" s="565"/>
      <c r="F10" s="565"/>
      <c r="G10" s="565"/>
      <c r="H10" s="565"/>
      <c r="I10" s="565">
        <v>140203</v>
      </c>
      <c r="J10" s="565">
        <v>144811</v>
      </c>
      <c r="K10" s="565">
        <v>-4608</v>
      </c>
      <c r="L10" s="565">
        <v>144254</v>
      </c>
      <c r="M10" s="566">
        <v>1441930</v>
      </c>
      <c r="N10" s="566">
        <v>4054708</v>
      </c>
      <c r="O10" s="566">
        <v>-2612778</v>
      </c>
      <c r="P10" s="565">
        <v>148305</v>
      </c>
      <c r="Q10" s="565">
        <v>348</v>
      </c>
      <c r="R10" s="566">
        <v>1395925.48</v>
      </c>
      <c r="S10" s="566">
        <v>1395925.48</v>
      </c>
      <c r="T10" s="566">
        <v>0</v>
      </c>
      <c r="U10" s="566">
        <v>1395925.48</v>
      </c>
      <c r="V10" s="567">
        <v>0</v>
      </c>
    </row>
    <row r="11" spans="1:22" x14ac:dyDescent="0.25">
      <c r="A11" s="568"/>
      <c r="B11" s="563" t="s">
        <v>659</v>
      </c>
      <c r="C11" s="563" t="s">
        <v>660</v>
      </c>
      <c r="D11" s="563" t="s">
        <v>656</v>
      </c>
      <c r="E11" s="565"/>
      <c r="F11" s="565"/>
      <c r="G11" s="565"/>
      <c r="H11" s="565">
        <v>76336</v>
      </c>
      <c r="I11" s="565">
        <v>122145</v>
      </c>
      <c r="J11" s="565">
        <v>76235</v>
      </c>
      <c r="K11" s="565">
        <v>45910</v>
      </c>
      <c r="L11" s="565">
        <v>122536</v>
      </c>
      <c r="M11" s="566">
        <v>1468218</v>
      </c>
      <c r="N11" s="566">
        <v>914280</v>
      </c>
      <c r="O11" s="566">
        <v>553938</v>
      </c>
      <c r="P11" s="565">
        <v>122931</v>
      </c>
      <c r="Q11" s="565">
        <v>332</v>
      </c>
      <c r="R11" s="566">
        <v>1460283</v>
      </c>
      <c r="S11" s="566">
        <v>1460283</v>
      </c>
      <c r="T11" s="566">
        <v>0</v>
      </c>
      <c r="U11" s="566">
        <v>1460283</v>
      </c>
      <c r="V11" s="567">
        <v>0</v>
      </c>
    </row>
    <row r="12" spans="1:22" x14ac:dyDescent="0.25">
      <c r="A12" s="568"/>
      <c r="B12" s="563" t="s">
        <v>661</v>
      </c>
      <c r="C12" s="563" t="s">
        <v>662</v>
      </c>
      <c r="D12" s="563" t="s">
        <v>663</v>
      </c>
      <c r="E12" s="565"/>
      <c r="F12" s="565"/>
      <c r="G12" s="565"/>
      <c r="H12" s="565"/>
      <c r="I12" s="565">
        <v>2160972</v>
      </c>
      <c r="J12" s="565"/>
      <c r="K12" s="565"/>
      <c r="L12" s="565">
        <v>2173910</v>
      </c>
      <c r="M12" s="566">
        <v>12470578.35</v>
      </c>
      <c r="N12" s="566"/>
      <c r="O12" s="566"/>
      <c r="P12" s="565">
        <v>2104286</v>
      </c>
      <c r="Q12" s="565">
        <v>357</v>
      </c>
      <c r="R12" s="566">
        <v>12304265.48</v>
      </c>
      <c r="S12" s="566">
        <v>12304265.48</v>
      </c>
      <c r="T12" s="566">
        <v>0</v>
      </c>
      <c r="U12" s="566">
        <v>12304265.48</v>
      </c>
      <c r="V12" s="567">
        <v>0</v>
      </c>
    </row>
    <row r="13" spans="1:22" x14ac:dyDescent="0.25">
      <c r="A13" s="568"/>
      <c r="B13" s="563" t="s">
        <v>664</v>
      </c>
      <c r="C13" s="563" t="s">
        <v>665</v>
      </c>
      <c r="D13" s="563" t="s">
        <v>651</v>
      </c>
      <c r="E13" s="565"/>
      <c r="F13" s="565"/>
      <c r="G13" s="565"/>
      <c r="H13" s="565"/>
      <c r="I13" s="565">
        <v>17651</v>
      </c>
      <c r="J13" s="565">
        <v>12411</v>
      </c>
      <c r="K13" s="565">
        <v>5240</v>
      </c>
      <c r="L13" s="565">
        <v>17745</v>
      </c>
      <c r="M13" s="566">
        <v>2044625</v>
      </c>
      <c r="N13" s="566">
        <v>930825</v>
      </c>
      <c r="O13" s="566">
        <v>1113800</v>
      </c>
      <c r="P13" s="565">
        <v>17839</v>
      </c>
      <c r="Q13" s="565">
        <v>289</v>
      </c>
      <c r="R13" s="566">
        <v>2029359</v>
      </c>
      <c r="S13" s="566">
        <v>2029359</v>
      </c>
      <c r="T13" s="566">
        <v>0</v>
      </c>
      <c r="U13" s="566">
        <v>2029359</v>
      </c>
      <c r="V13" s="567">
        <v>0</v>
      </c>
    </row>
    <row r="14" spans="1:22" x14ac:dyDescent="0.25">
      <c r="A14" s="568"/>
      <c r="B14" s="563" t="s">
        <v>666</v>
      </c>
      <c r="C14" s="563" t="s">
        <v>667</v>
      </c>
      <c r="D14" s="563" t="s">
        <v>656</v>
      </c>
      <c r="E14" s="565"/>
      <c r="F14" s="565"/>
      <c r="G14" s="565"/>
      <c r="H14" s="565"/>
      <c r="I14" s="565">
        <v>939</v>
      </c>
      <c r="J14" s="565">
        <v>1417</v>
      </c>
      <c r="K14" s="565">
        <v>-478</v>
      </c>
      <c r="L14" s="565">
        <v>950</v>
      </c>
      <c r="M14" s="566">
        <v>302165</v>
      </c>
      <c r="N14" s="566">
        <v>368420</v>
      </c>
      <c r="O14" s="566">
        <v>-66255</v>
      </c>
      <c r="P14" s="565">
        <v>961</v>
      </c>
      <c r="Q14" s="565">
        <v>222</v>
      </c>
      <c r="R14" s="566">
        <v>298385</v>
      </c>
      <c r="S14" s="566">
        <v>298385</v>
      </c>
      <c r="T14" s="566">
        <v>0</v>
      </c>
      <c r="U14" s="566">
        <v>298385</v>
      </c>
      <c r="V14" s="567">
        <v>0</v>
      </c>
    </row>
    <row r="15" spans="1:22" x14ac:dyDescent="0.25">
      <c r="A15" s="568"/>
      <c r="B15" s="563" t="s">
        <v>668</v>
      </c>
      <c r="C15" s="563" t="s">
        <v>669</v>
      </c>
      <c r="D15" s="563" t="s">
        <v>656</v>
      </c>
      <c r="E15" s="565"/>
      <c r="F15" s="565"/>
      <c r="G15" s="565"/>
      <c r="H15" s="565">
        <v>32</v>
      </c>
      <c r="I15" s="565">
        <v>240</v>
      </c>
      <c r="J15" s="565">
        <v>32</v>
      </c>
      <c r="K15" s="565">
        <v>208</v>
      </c>
      <c r="L15" s="565">
        <v>241</v>
      </c>
      <c r="M15" s="566">
        <v>11874</v>
      </c>
      <c r="N15" s="566">
        <v>1562</v>
      </c>
      <c r="O15" s="566">
        <v>10312</v>
      </c>
      <c r="P15" s="565">
        <v>242</v>
      </c>
      <c r="Q15" s="565">
        <v>108</v>
      </c>
      <c r="R15" s="566">
        <v>11774</v>
      </c>
      <c r="S15" s="566">
        <v>11774</v>
      </c>
      <c r="T15" s="566">
        <v>0</v>
      </c>
      <c r="U15" s="566">
        <v>11774</v>
      </c>
      <c r="V15" s="567">
        <v>0</v>
      </c>
    </row>
    <row r="16" spans="1:22" x14ac:dyDescent="0.25">
      <c r="A16" s="568"/>
      <c r="B16" s="563" t="s">
        <v>670</v>
      </c>
      <c r="C16" s="563" t="s">
        <v>671</v>
      </c>
      <c r="D16" s="563" t="s">
        <v>672</v>
      </c>
      <c r="E16" s="565"/>
      <c r="F16" s="565"/>
      <c r="G16" s="565"/>
      <c r="H16" s="565"/>
      <c r="I16" s="565">
        <v>42753</v>
      </c>
      <c r="J16" s="565">
        <v>39444</v>
      </c>
      <c r="K16" s="565">
        <v>3309</v>
      </c>
      <c r="L16" s="565">
        <v>42778</v>
      </c>
      <c r="M16" s="566">
        <v>1425568.33</v>
      </c>
      <c r="N16" s="566">
        <v>1350440.58</v>
      </c>
      <c r="O16" s="566">
        <v>75127.75</v>
      </c>
      <c r="P16" s="565">
        <v>42803</v>
      </c>
      <c r="Q16" s="565">
        <v>302</v>
      </c>
      <c r="R16" s="566">
        <v>1328719.45</v>
      </c>
      <c r="S16" s="566">
        <v>1328719.45</v>
      </c>
      <c r="T16" s="566">
        <v>0</v>
      </c>
      <c r="U16" s="566">
        <v>1328719.45</v>
      </c>
      <c r="V16" s="567">
        <v>0</v>
      </c>
    </row>
    <row r="17" spans="1:22" x14ac:dyDescent="0.25">
      <c r="A17" s="568"/>
      <c r="B17" s="563" t="s">
        <v>673</v>
      </c>
      <c r="C17" s="563" t="s">
        <v>674</v>
      </c>
      <c r="D17" s="563" t="s">
        <v>656</v>
      </c>
      <c r="E17" s="565"/>
      <c r="F17" s="565"/>
      <c r="G17" s="565"/>
      <c r="H17" s="565">
        <v>9</v>
      </c>
      <c r="I17" s="565">
        <v>1454</v>
      </c>
      <c r="J17" s="565">
        <v>9</v>
      </c>
      <c r="K17" s="565">
        <v>1445</v>
      </c>
      <c r="L17" s="565">
        <v>1464</v>
      </c>
      <c r="M17" s="566">
        <v>36450</v>
      </c>
      <c r="N17" s="566">
        <v>225</v>
      </c>
      <c r="O17" s="566">
        <v>36225</v>
      </c>
      <c r="P17" s="565">
        <v>1474</v>
      </c>
      <c r="Q17" s="565">
        <v>168</v>
      </c>
      <c r="R17" s="566">
        <v>36050</v>
      </c>
      <c r="S17" s="566">
        <v>36050</v>
      </c>
      <c r="T17" s="566">
        <v>0</v>
      </c>
      <c r="U17" s="566">
        <v>36050</v>
      </c>
      <c r="V17" s="567">
        <v>0</v>
      </c>
    </row>
    <row r="18" spans="1:22" x14ac:dyDescent="0.25">
      <c r="A18" s="568"/>
      <c r="B18" s="569" t="s">
        <v>675</v>
      </c>
      <c r="C18" s="570"/>
      <c r="D18" s="571"/>
      <c r="E18" s="572">
        <v>227720</v>
      </c>
      <c r="F18" s="572">
        <v>176809</v>
      </c>
      <c r="G18" s="572">
        <v>50911</v>
      </c>
      <c r="H18" s="572">
        <v>76386</v>
      </c>
      <c r="I18" s="572">
        <v>2525450</v>
      </c>
      <c r="J18" s="572">
        <v>309767</v>
      </c>
      <c r="K18" s="572">
        <v>54711</v>
      </c>
      <c r="L18" s="572">
        <v>2544045</v>
      </c>
      <c r="M18" s="573">
        <v>19609588.68</v>
      </c>
      <c r="N18" s="573">
        <v>10377525.58</v>
      </c>
      <c r="O18" s="573">
        <v>-3238515.25</v>
      </c>
      <c r="P18" s="572">
        <v>2480084</v>
      </c>
      <c r="Q18" s="572">
        <v>2577</v>
      </c>
      <c r="R18" s="573">
        <v>19259783.41</v>
      </c>
      <c r="S18" s="573">
        <v>19259783.41</v>
      </c>
      <c r="T18" s="573">
        <v>0</v>
      </c>
      <c r="U18" s="573">
        <v>19259783.41</v>
      </c>
      <c r="V18" s="574">
        <v>0</v>
      </c>
    </row>
  </sheetData>
  <mergeCells count="1">
    <mergeCell ref="A1:H1"/>
  </mergeCells>
  <pageMargins left="0.7" right="0.7" top="0.75" bottom="0.75" header="0.3" footer="0.3"/>
  <pageSetup orientation="portrait" horizontalDpi="90" verticalDpi="90"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Button 1">
              <controlPr defaultSize="0" print="0" autoFill="0" autoPict="0">
                <anchor moveWithCells="1" sizeWithCells="1">
                  <from>
                    <xdr:col>12</xdr:col>
                    <xdr:colOff>76200</xdr:colOff>
                    <xdr:row>0</xdr:row>
                    <xdr:rowOff>161925</xdr:rowOff>
                  </from>
                  <to>
                    <xdr:col>12</xdr:col>
                    <xdr:colOff>647700</xdr:colOff>
                    <xdr:row>1</xdr:row>
                    <xdr:rowOff>742950</xdr:rowOff>
                  </to>
                </anchor>
              </controlPr>
            </control>
          </mc:Choice>
        </mc:AlternateContent>
        <mc:AlternateContent xmlns:mc="http://schemas.openxmlformats.org/markup-compatibility/2006">
          <mc:Choice Requires="x14">
            <control shapeId="5122" r:id="rId6" name="Button 2">
              <controlPr defaultSize="0" print="0" autoFill="0" autoPict="0">
                <anchor moveWithCells="1" sizeWithCells="1">
                  <from>
                    <xdr:col>13</xdr:col>
                    <xdr:colOff>114300</xdr:colOff>
                    <xdr:row>0</xdr:row>
                    <xdr:rowOff>171450</xdr:rowOff>
                  </from>
                  <to>
                    <xdr:col>13</xdr:col>
                    <xdr:colOff>704850</xdr:colOff>
                    <xdr:row>1</xdr:row>
                    <xdr:rowOff>733425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C15B-65B8-4F8E-AB71-8A2DC6B8E4DB}">
  <dimension ref="A1:N371"/>
  <sheetViews>
    <sheetView zoomScale="140" zoomScaleNormal="140" workbookViewId="0"/>
  </sheetViews>
  <sheetFormatPr defaultColWidth="9.28515625" defaultRowHeight="11.25" x14ac:dyDescent="0.2"/>
  <cols>
    <col min="1" max="1" width="4.7109375" style="4" customWidth="1"/>
    <col min="2" max="2" width="2.28515625" style="4" customWidth="1"/>
    <col min="3" max="3" width="31.5703125" style="4" customWidth="1"/>
    <col min="4" max="5" width="8.7109375" style="4" customWidth="1"/>
    <col min="6" max="7" width="11.7109375" style="4" customWidth="1"/>
    <col min="8" max="8" width="9.7109375" style="4" customWidth="1"/>
    <col min="9" max="9" width="11.28515625" style="4" customWidth="1"/>
    <col min="10" max="11" width="8.7109375" style="4" customWidth="1"/>
    <col min="12" max="12" width="13.7109375" style="5" customWidth="1"/>
    <col min="13" max="13" width="14.7109375" style="5" customWidth="1"/>
    <col min="14" max="14" width="15.5703125" style="5" customWidth="1"/>
    <col min="15" max="15" width="6.7109375" style="4" customWidth="1"/>
    <col min="16" max="16384" width="9.28515625" style="4"/>
  </cols>
  <sheetData>
    <row r="1" spans="1:14" ht="14.1" customHeight="1" thickBot="1" x14ac:dyDescent="0.25">
      <c r="A1" s="1" t="s">
        <v>0</v>
      </c>
      <c r="B1" s="1"/>
      <c r="C1" s="1"/>
      <c r="D1" s="1"/>
      <c r="E1" s="1"/>
      <c r="F1" s="1"/>
      <c r="G1" s="2" t="s">
        <v>1</v>
      </c>
      <c r="H1" s="1"/>
      <c r="I1" s="1"/>
      <c r="J1" s="1"/>
      <c r="K1" s="1"/>
      <c r="L1" s="3"/>
      <c r="M1" s="3"/>
      <c r="N1" s="3" t="s">
        <v>2</v>
      </c>
    </row>
    <row r="2" spans="1:14" ht="14.1" customHeight="1" x14ac:dyDescent="0.2">
      <c r="A2" s="5" t="s">
        <v>3</v>
      </c>
      <c r="B2" s="5"/>
      <c r="C2" s="5"/>
      <c r="D2" s="5" t="s">
        <v>4</v>
      </c>
      <c r="E2" s="5"/>
      <c r="F2" s="5"/>
      <c r="G2" s="5"/>
      <c r="H2" s="5"/>
      <c r="I2" s="5"/>
      <c r="J2" s="5"/>
      <c r="K2" s="5"/>
      <c r="L2" s="6" t="s">
        <v>5</v>
      </c>
      <c r="M2" s="6"/>
      <c r="N2" s="7"/>
    </row>
    <row r="3" spans="1:14" ht="14.1" customHeight="1" x14ac:dyDescent="0.2">
      <c r="A3" s="5"/>
      <c r="B3" s="5"/>
      <c r="C3" s="5"/>
      <c r="D3" s="5"/>
      <c r="E3" s="5" t="s">
        <v>6</v>
      </c>
      <c r="F3" s="5"/>
      <c r="G3" s="5"/>
      <c r="H3" s="5"/>
      <c r="I3" s="5"/>
      <c r="J3" s="5"/>
      <c r="K3" s="5"/>
      <c r="L3" s="8" t="s">
        <v>7</v>
      </c>
      <c r="M3" s="9" t="s">
        <v>749</v>
      </c>
      <c r="N3" s="8"/>
    </row>
    <row r="4" spans="1:14" ht="14.1" customHeight="1" x14ac:dyDescent="0.2">
      <c r="A4" s="5" t="s">
        <v>8</v>
      </c>
      <c r="B4" s="5"/>
      <c r="C4" s="5"/>
      <c r="D4" s="5"/>
      <c r="E4" s="5" t="s">
        <v>9</v>
      </c>
      <c r="F4" s="5"/>
      <c r="G4" s="5"/>
      <c r="H4" s="5"/>
      <c r="I4" s="5"/>
      <c r="J4" s="5"/>
      <c r="K4" s="5"/>
      <c r="M4" s="9" t="s">
        <v>750</v>
      </c>
      <c r="N4" s="8"/>
    </row>
    <row r="5" spans="1:14" ht="14.1" customHeight="1" x14ac:dyDescent="0.2">
      <c r="A5" s="5"/>
      <c r="B5" s="5"/>
      <c r="C5" s="5"/>
      <c r="D5" s="5"/>
      <c r="E5" s="5" t="s">
        <v>10</v>
      </c>
      <c r="F5" s="5"/>
      <c r="G5" s="5"/>
      <c r="H5" s="5"/>
      <c r="I5" s="5"/>
      <c r="J5" s="5"/>
      <c r="K5" s="5"/>
      <c r="M5" s="5" t="s">
        <v>751</v>
      </c>
      <c r="N5" s="8"/>
    </row>
    <row r="6" spans="1:14" ht="14.1" customHeight="1" thickBot="1" x14ac:dyDescent="0.25">
      <c r="A6" s="10" t="s">
        <v>804</v>
      </c>
      <c r="B6" s="10"/>
      <c r="C6" s="1"/>
      <c r="D6" s="1"/>
      <c r="E6" s="1"/>
      <c r="F6" s="1"/>
      <c r="G6" s="1"/>
      <c r="H6" s="1"/>
      <c r="I6" s="1"/>
      <c r="J6" s="1"/>
      <c r="K6" s="1"/>
      <c r="L6" s="10"/>
      <c r="M6" s="10" t="s">
        <v>752</v>
      </c>
      <c r="N6" s="3"/>
    </row>
    <row r="7" spans="1:14" ht="14.1" customHeight="1" x14ac:dyDescent="0.2">
      <c r="A7" s="5"/>
      <c r="B7" s="5"/>
      <c r="C7" s="5"/>
      <c r="D7" s="5"/>
      <c r="E7" s="5"/>
      <c r="F7" s="5"/>
      <c r="G7" s="5"/>
      <c r="H7" s="5"/>
      <c r="I7" s="5"/>
      <c r="J7" s="5"/>
      <c r="K7" s="5"/>
    </row>
    <row r="8" spans="1:14" ht="14.1" customHeight="1" thickBot="1" x14ac:dyDescent="0.25">
      <c r="A8" s="2"/>
      <c r="B8" s="2"/>
      <c r="C8" s="2"/>
      <c r="D8" s="2"/>
      <c r="E8" s="2"/>
      <c r="F8" s="1"/>
      <c r="G8" s="2" t="s">
        <v>11</v>
      </c>
      <c r="H8" s="2"/>
      <c r="I8" s="2"/>
      <c r="J8" s="2"/>
      <c r="K8" s="2"/>
      <c r="L8" s="10"/>
      <c r="M8" s="2"/>
      <c r="N8" s="2"/>
    </row>
    <row r="9" spans="1:14" ht="14.1" customHeight="1" x14ac:dyDescent="0.2">
      <c r="A9" s="11">
        <v>1</v>
      </c>
    </row>
    <row r="10" spans="1:14" ht="14.1" customHeight="1" x14ac:dyDescent="0.2">
      <c r="A10" s="11">
        <v>2</v>
      </c>
      <c r="C10" s="12"/>
      <c r="F10" s="13">
        <v>-1</v>
      </c>
      <c r="G10" s="13">
        <v>-2</v>
      </c>
      <c r="H10" s="13"/>
      <c r="I10" s="13">
        <v>-3</v>
      </c>
      <c r="L10" s="13">
        <v>-4</v>
      </c>
      <c r="N10" s="13">
        <v>-5</v>
      </c>
    </row>
    <row r="11" spans="1:14" ht="14.1" customHeight="1" x14ac:dyDescent="0.2">
      <c r="A11" s="11">
        <v>3</v>
      </c>
      <c r="B11" s="14"/>
      <c r="F11" s="15"/>
      <c r="G11" s="15" t="s">
        <v>12</v>
      </c>
      <c r="H11" s="15"/>
      <c r="I11" s="15" t="s">
        <v>13</v>
      </c>
      <c r="J11" s="14"/>
      <c r="K11" s="14"/>
      <c r="L11" s="16" t="s">
        <v>14</v>
      </c>
      <c r="N11" s="300">
        <v>0.72</v>
      </c>
    </row>
    <row r="12" spans="1:14" ht="14.1" customHeight="1" x14ac:dyDescent="0.2">
      <c r="A12" s="11">
        <v>4</v>
      </c>
      <c r="B12" s="14"/>
      <c r="F12" s="18" t="s">
        <v>15</v>
      </c>
      <c r="G12" s="18" t="s">
        <v>16</v>
      </c>
      <c r="H12" s="15"/>
      <c r="I12" s="18" t="s">
        <v>17</v>
      </c>
      <c r="J12" s="14"/>
      <c r="K12" s="14"/>
      <c r="L12" s="16" t="s">
        <v>18</v>
      </c>
    </row>
    <row r="13" spans="1:14" ht="14.1" customHeight="1" x14ac:dyDescent="0.2">
      <c r="A13" s="11">
        <v>5</v>
      </c>
      <c r="B13" s="19"/>
      <c r="F13" s="14"/>
      <c r="G13" s="14"/>
      <c r="H13" s="14"/>
      <c r="I13" s="14"/>
      <c r="J13" s="14"/>
      <c r="L13" s="16" t="s">
        <v>19</v>
      </c>
    </row>
    <row r="14" spans="1:14" ht="14.1" customHeight="1" x14ac:dyDescent="0.2">
      <c r="A14" s="11">
        <v>6</v>
      </c>
      <c r="B14" s="19"/>
      <c r="C14" s="5" t="s">
        <v>20</v>
      </c>
      <c r="F14" s="141">
        <v>1.5614838</v>
      </c>
      <c r="G14" s="21">
        <v>30.570893489049936</v>
      </c>
      <c r="I14" s="54">
        <v>47.735954934676954</v>
      </c>
      <c r="J14" s="55"/>
      <c r="K14" s="301"/>
    </row>
    <row r="15" spans="1:14" ht="14.1" customHeight="1" x14ac:dyDescent="0.2">
      <c r="A15" s="11">
        <v>7</v>
      </c>
      <c r="B15" s="19"/>
      <c r="C15" s="5"/>
      <c r="F15" s="20"/>
      <c r="G15" s="25"/>
      <c r="I15" s="54"/>
      <c r="J15" s="55"/>
      <c r="K15" s="301"/>
      <c r="M15" s="13"/>
    </row>
    <row r="16" spans="1:14" ht="14.1" customHeight="1" x14ac:dyDescent="0.2">
      <c r="A16" s="11">
        <v>8</v>
      </c>
      <c r="B16" s="19"/>
      <c r="C16" s="5" t="s">
        <v>21</v>
      </c>
      <c r="F16" s="141">
        <v>2.9550683333333336</v>
      </c>
      <c r="G16" s="21">
        <v>36.938388676261269</v>
      </c>
      <c r="I16" s="54">
        <v>109.16</v>
      </c>
      <c r="J16" s="56"/>
      <c r="K16" s="301"/>
      <c r="L16" s="28" t="s">
        <v>22</v>
      </c>
      <c r="M16" s="15"/>
      <c r="N16" s="34">
        <v>0.33610000000000001</v>
      </c>
    </row>
    <row r="17" spans="1:14" ht="14.1" customHeight="1" x14ac:dyDescent="0.2">
      <c r="A17" s="11">
        <v>9</v>
      </c>
      <c r="B17" s="19"/>
      <c r="C17" s="5"/>
      <c r="F17" s="5"/>
      <c r="G17" s="5"/>
      <c r="I17" s="30"/>
      <c r="L17" s="28" t="s">
        <v>23</v>
      </c>
      <c r="M17" s="15"/>
    </row>
    <row r="18" spans="1:14" ht="14.1" customHeight="1" x14ac:dyDescent="0.2">
      <c r="A18" s="11">
        <v>10</v>
      </c>
      <c r="B18" s="19"/>
      <c r="C18" s="5" t="s">
        <v>24</v>
      </c>
      <c r="F18" s="20"/>
      <c r="G18" s="31">
        <v>0.72</v>
      </c>
      <c r="H18" s="16" t="s">
        <v>25</v>
      </c>
      <c r="I18" s="54">
        <v>112.9650875529674</v>
      </c>
      <c r="J18" s="56"/>
      <c r="K18" s="301"/>
      <c r="L18" s="28"/>
      <c r="M18" s="15"/>
    </row>
    <row r="19" spans="1:14" ht="14.1" customHeight="1" x14ac:dyDescent="0.2">
      <c r="A19" s="11">
        <v>11</v>
      </c>
      <c r="B19" s="19"/>
      <c r="C19" s="5"/>
      <c r="F19" s="15"/>
      <c r="G19" s="15"/>
      <c r="H19" s="5"/>
      <c r="I19" s="54"/>
      <c r="J19" s="14"/>
      <c r="L19" s="302"/>
      <c r="M19" s="302"/>
    </row>
    <row r="20" spans="1:14" ht="14.1" customHeight="1" x14ac:dyDescent="0.2">
      <c r="A20" s="11">
        <v>12</v>
      </c>
      <c r="B20" s="19"/>
      <c r="C20" s="5" t="s">
        <v>26</v>
      </c>
      <c r="F20" s="5"/>
      <c r="G20" s="31">
        <v>0.33610000000000001</v>
      </c>
      <c r="H20" s="16" t="s">
        <v>27</v>
      </c>
      <c r="I20" s="54">
        <v>52.732730453544924</v>
      </c>
      <c r="J20" s="56"/>
      <c r="K20" s="35"/>
    </row>
    <row r="21" spans="1:14" ht="14.1" customHeight="1" x14ac:dyDescent="0.2">
      <c r="A21" s="11">
        <v>13</v>
      </c>
      <c r="B21" s="19"/>
      <c r="C21" s="5"/>
      <c r="F21" s="15"/>
      <c r="G21" s="15"/>
      <c r="H21" s="14"/>
      <c r="I21" s="15"/>
      <c r="J21" s="14"/>
      <c r="L21" s="16"/>
    </row>
    <row r="22" spans="1:14" ht="14.1" customHeight="1" x14ac:dyDescent="0.2">
      <c r="A22" s="11">
        <v>14</v>
      </c>
      <c r="B22" s="19"/>
      <c r="C22" s="5" t="s">
        <v>28</v>
      </c>
      <c r="F22" s="15"/>
      <c r="G22" s="15"/>
      <c r="H22" s="14"/>
      <c r="I22" s="57">
        <v>322.59377294118929</v>
      </c>
      <c r="J22" s="44"/>
      <c r="K22" s="301"/>
      <c r="L22" s="9"/>
      <c r="M22" s="15"/>
      <c r="N22" s="15"/>
    </row>
    <row r="23" spans="1:14" ht="14.1" customHeight="1" x14ac:dyDescent="0.2">
      <c r="A23" s="11">
        <v>15</v>
      </c>
      <c r="B23" s="19"/>
      <c r="C23" s="5"/>
      <c r="F23" s="15"/>
      <c r="G23" s="15"/>
      <c r="H23" s="14"/>
      <c r="I23" s="64"/>
      <c r="J23" s="44"/>
      <c r="L23" s="9"/>
      <c r="M23" s="15"/>
      <c r="N23" s="15"/>
    </row>
    <row r="24" spans="1:14" ht="14.1" customHeight="1" x14ac:dyDescent="0.2">
      <c r="A24" s="11">
        <v>16</v>
      </c>
      <c r="B24" s="19"/>
      <c r="C24" s="5" t="s">
        <v>29</v>
      </c>
      <c r="F24" s="141">
        <v>1.0044499999999998</v>
      </c>
      <c r="G24" s="21">
        <v>8.0963410049489166</v>
      </c>
      <c r="H24" s="14"/>
      <c r="I24" s="54">
        <v>8.1323697224209379</v>
      </c>
      <c r="J24" s="14"/>
      <c r="L24" s="302"/>
      <c r="M24" s="302"/>
      <c r="N24" s="40"/>
    </row>
    <row r="25" spans="1:14" ht="14.1" customHeight="1" x14ac:dyDescent="0.2">
      <c r="A25" s="11">
        <v>17</v>
      </c>
      <c r="B25" s="19"/>
      <c r="C25" s="5"/>
      <c r="I25" s="41"/>
    </row>
    <row r="26" spans="1:14" ht="14.1" customHeight="1" x14ac:dyDescent="0.2">
      <c r="A26" s="11">
        <v>18</v>
      </c>
      <c r="B26" s="19"/>
      <c r="C26" s="5"/>
      <c r="F26" s="14"/>
      <c r="G26" s="14"/>
      <c r="H26" s="14"/>
      <c r="I26" s="42"/>
      <c r="J26" s="14"/>
      <c r="M26" s="15"/>
    </row>
    <row r="27" spans="1:14" ht="14.1" customHeight="1" thickBot="1" x14ac:dyDescent="0.25">
      <c r="A27" s="11">
        <v>19</v>
      </c>
      <c r="B27" s="19"/>
      <c r="C27" s="5" t="s">
        <v>30</v>
      </c>
      <c r="F27" s="14"/>
      <c r="G27" s="14"/>
      <c r="H27" s="14"/>
      <c r="I27" s="43">
        <v>330.72614266361023</v>
      </c>
      <c r="J27" s="44"/>
      <c r="K27" s="301"/>
      <c r="L27" s="9"/>
      <c r="M27" s="15"/>
      <c r="N27" s="15"/>
    </row>
    <row r="28" spans="1:14" ht="14.1" customHeight="1" thickTop="1" x14ac:dyDescent="0.2">
      <c r="A28" s="11">
        <v>20</v>
      </c>
      <c r="B28" s="19"/>
      <c r="L28" s="9"/>
      <c r="M28" s="15"/>
      <c r="N28" s="15"/>
    </row>
    <row r="29" spans="1:14" ht="14.1" customHeight="1" x14ac:dyDescent="0.2">
      <c r="A29" s="11">
        <v>21</v>
      </c>
      <c r="B29" s="19"/>
      <c r="L29" s="15"/>
      <c r="M29" s="15"/>
      <c r="N29" s="15"/>
    </row>
    <row r="30" spans="1:14" ht="14.1" customHeight="1" x14ac:dyDescent="0.2">
      <c r="A30" s="11">
        <v>22</v>
      </c>
      <c r="B30" s="19"/>
      <c r="L30" s="15"/>
      <c r="M30" s="15"/>
      <c r="N30" s="15"/>
    </row>
    <row r="31" spans="1:14" ht="14.1" customHeight="1" x14ac:dyDescent="0.2">
      <c r="A31" s="11">
        <v>23</v>
      </c>
      <c r="B31" s="19"/>
      <c r="K31" s="24"/>
      <c r="L31" s="33"/>
      <c r="M31" s="33"/>
      <c r="N31" s="33"/>
    </row>
    <row r="32" spans="1:14" ht="14.1" customHeight="1" x14ac:dyDescent="0.2">
      <c r="A32" s="11">
        <v>24</v>
      </c>
      <c r="B32" s="19"/>
      <c r="M32" s="29"/>
      <c r="N32" s="15"/>
    </row>
    <row r="33" spans="1:11" ht="14.1" customHeight="1" x14ac:dyDescent="0.2">
      <c r="A33" s="11">
        <v>25</v>
      </c>
      <c r="B33" s="5" t="s">
        <v>31</v>
      </c>
      <c r="C33" s="5"/>
    </row>
    <row r="34" spans="1:11" ht="14.1" customHeight="1" x14ac:dyDescent="0.2">
      <c r="A34" s="11">
        <v>26</v>
      </c>
      <c r="C34" s="502" t="s">
        <v>32</v>
      </c>
      <c r="D34" s="503"/>
      <c r="E34" s="503"/>
      <c r="F34" s="503"/>
      <c r="G34" s="503"/>
      <c r="H34" s="503"/>
      <c r="I34" s="503"/>
      <c r="J34" s="503"/>
      <c r="K34" s="503"/>
    </row>
    <row r="35" spans="1:11" ht="14.1" customHeight="1" x14ac:dyDescent="0.2">
      <c r="A35" s="11">
        <v>27</v>
      </c>
      <c r="B35" s="45"/>
      <c r="C35" s="503"/>
      <c r="D35" s="503"/>
      <c r="E35" s="503"/>
      <c r="F35" s="503"/>
      <c r="G35" s="503"/>
      <c r="H35" s="503"/>
      <c r="I35" s="503"/>
      <c r="J35" s="503"/>
      <c r="K35" s="503"/>
    </row>
    <row r="36" spans="1:11" ht="14.1" customHeight="1" x14ac:dyDescent="0.2">
      <c r="A36" s="11">
        <v>28</v>
      </c>
      <c r="B36" s="45"/>
      <c r="C36" s="503"/>
      <c r="D36" s="503"/>
      <c r="E36" s="503"/>
      <c r="F36" s="503"/>
      <c r="G36" s="503"/>
      <c r="H36" s="503"/>
      <c r="I36" s="503"/>
      <c r="J36" s="503"/>
      <c r="K36" s="503"/>
    </row>
    <row r="37" spans="1:11" ht="14.1" customHeight="1" x14ac:dyDescent="0.2">
      <c r="A37" s="11">
        <v>29</v>
      </c>
      <c r="B37" s="45"/>
      <c r="C37" s="503"/>
      <c r="D37" s="503"/>
      <c r="E37" s="503"/>
      <c r="F37" s="503"/>
      <c r="G37" s="503"/>
      <c r="H37" s="503"/>
      <c r="I37" s="503"/>
      <c r="J37" s="503"/>
      <c r="K37" s="503"/>
    </row>
    <row r="38" spans="1:11" ht="14.1" customHeight="1" x14ac:dyDescent="0.2">
      <c r="A38" s="11">
        <v>30</v>
      </c>
      <c r="B38" s="45"/>
      <c r="C38" s="503"/>
      <c r="D38" s="503"/>
      <c r="E38" s="503"/>
      <c r="F38" s="503"/>
      <c r="G38" s="503"/>
      <c r="H38" s="503"/>
      <c r="I38" s="503"/>
      <c r="J38" s="503"/>
      <c r="K38" s="503"/>
    </row>
    <row r="39" spans="1:11" ht="14.1" customHeight="1" x14ac:dyDescent="0.2">
      <c r="A39" s="11">
        <v>31</v>
      </c>
      <c r="B39" s="45"/>
      <c r="C39" s="503"/>
      <c r="D39" s="503"/>
      <c r="E39" s="503"/>
      <c r="F39" s="503"/>
      <c r="G39" s="503"/>
      <c r="H39" s="503"/>
      <c r="I39" s="503"/>
      <c r="J39" s="503"/>
      <c r="K39" s="503"/>
    </row>
    <row r="40" spans="1:11" ht="14.1" customHeight="1" x14ac:dyDescent="0.2">
      <c r="A40" s="11">
        <v>32</v>
      </c>
      <c r="B40" s="45"/>
      <c r="C40" s="503"/>
      <c r="D40" s="503"/>
      <c r="E40" s="503"/>
      <c r="F40" s="503"/>
      <c r="G40" s="503"/>
      <c r="H40" s="503"/>
      <c r="I40" s="503"/>
      <c r="J40" s="503"/>
      <c r="K40" s="503"/>
    </row>
    <row r="41" spans="1:11" ht="14.1" customHeight="1" x14ac:dyDescent="0.2">
      <c r="A41" s="11">
        <v>33</v>
      </c>
      <c r="B41" s="45"/>
      <c r="C41" s="503"/>
      <c r="D41" s="503"/>
      <c r="E41" s="503"/>
      <c r="F41" s="503"/>
      <c r="G41" s="503"/>
      <c r="H41" s="503"/>
      <c r="I41" s="503"/>
      <c r="J41" s="503"/>
      <c r="K41" s="503"/>
    </row>
    <row r="42" spans="1:11" ht="14.1" customHeight="1" x14ac:dyDescent="0.2">
      <c r="A42" s="11">
        <v>34</v>
      </c>
      <c r="B42" s="45"/>
      <c r="C42" s="503"/>
      <c r="D42" s="503"/>
      <c r="E42" s="503"/>
      <c r="F42" s="503"/>
      <c r="G42" s="503"/>
      <c r="H42" s="503"/>
      <c r="I42" s="503"/>
      <c r="J42" s="503"/>
      <c r="K42" s="503"/>
    </row>
    <row r="43" spans="1:11" ht="14.1" customHeight="1" x14ac:dyDescent="0.2">
      <c r="A43" s="11">
        <v>35</v>
      </c>
      <c r="B43" s="45"/>
      <c r="C43" s="503"/>
      <c r="D43" s="503"/>
      <c r="E43" s="503"/>
      <c r="F43" s="503"/>
      <c r="G43" s="503"/>
      <c r="H43" s="503"/>
      <c r="I43" s="503"/>
      <c r="J43" s="503"/>
      <c r="K43" s="503"/>
    </row>
    <row r="44" spans="1:11" ht="14.1" customHeight="1" x14ac:dyDescent="0.2">
      <c r="A44" s="11">
        <v>36</v>
      </c>
      <c r="B44" s="45"/>
      <c r="C44" s="503"/>
      <c r="D44" s="503"/>
      <c r="E44" s="503"/>
      <c r="F44" s="503"/>
      <c r="G44" s="503"/>
      <c r="H44" s="503"/>
      <c r="I44" s="503"/>
      <c r="J44" s="503"/>
      <c r="K44" s="503"/>
    </row>
    <row r="45" spans="1:11" ht="14.1" customHeight="1" x14ac:dyDescent="0.2">
      <c r="A45" s="11">
        <v>37</v>
      </c>
      <c r="B45" s="45"/>
      <c r="C45" s="46"/>
      <c r="D45" s="46"/>
      <c r="E45" s="46"/>
      <c r="F45" s="46"/>
      <c r="G45" s="46"/>
      <c r="H45" s="46"/>
      <c r="I45" s="46"/>
      <c r="J45" s="46"/>
      <c r="K45" s="46"/>
    </row>
    <row r="46" spans="1:11" ht="14.1" customHeight="1" x14ac:dyDescent="0.2">
      <c r="A46" s="11">
        <v>38</v>
      </c>
      <c r="B46" s="45"/>
      <c r="C46" s="46"/>
      <c r="D46" s="46"/>
      <c r="E46" s="46"/>
      <c r="F46" s="46"/>
      <c r="G46" s="46"/>
      <c r="H46" s="46"/>
      <c r="I46" s="46"/>
      <c r="J46" s="46"/>
      <c r="K46" s="46"/>
    </row>
    <row r="47" spans="1:11" ht="14.1" customHeight="1" x14ac:dyDescent="0.2">
      <c r="A47" s="11">
        <v>39</v>
      </c>
      <c r="B47" s="45"/>
      <c r="C47" s="46"/>
      <c r="D47" s="46"/>
      <c r="E47" s="46"/>
      <c r="F47" s="46"/>
      <c r="G47" s="46"/>
      <c r="H47" s="46"/>
      <c r="I47" s="46"/>
      <c r="J47" s="46"/>
      <c r="K47" s="46"/>
    </row>
    <row r="48" spans="1:11" ht="14.1" customHeight="1" x14ac:dyDescent="0.2">
      <c r="A48" s="11">
        <v>40</v>
      </c>
      <c r="B48" s="45"/>
      <c r="C48" s="46"/>
      <c r="D48" s="46"/>
      <c r="E48" s="46"/>
      <c r="F48" s="46"/>
      <c r="G48" s="46"/>
      <c r="H48" s="46"/>
      <c r="I48" s="46"/>
      <c r="J48" s="46"/>
      <c r="K48" s="46"/>
    </row>
    <row r="49" spans="1:14" ht="14.1" customHeight="1" x14ac:dyDescent="0.2">
      <c r="A49" s="11">
        <v>41</v>
      </c>
      <c r="B49" s="45"/>
      <c r="C49" s="46"/>
      <c r="D49" s="46"/>
      <c r="E49" s="46"/>
      <c r="F49" s="46"/>
      <c r="G49" s="46"/>
      <c r="H49" s="46"/>
      <c r="I49" s="46"/>
      <c r="J49" s="46"/>
      <c r="K49" s="46"/>
    </row>
    <row r="50" spans="1:14" ht="14.1" customHeight="1" x14ac:dyDescent="0.2">
      <c r="A50" s="11">
        <v>42</v>
      </c>
      <c r="B50" s="45"/>
      <c r="C50" s="46"/>
      <c r="D50" s="46"/>
      <c r="E50" s="46"/>
      <c r="F50" s="46"/>
      <c r="G50" s="46"/>
      <c r="H50" s="46"/>
      <c r="I50" s="46"/>
      <c r="J50" s="46"/>
      <c r="K50" s="46"/>
    </row>
    <row r="51" spans="1:14" ht="14.1" customHeight="1" x14ac:dyDescent="0.2">
      <c r="A51" s="11">
        <v>43</v>
      </c>
      <c r="B51" s="45"/>
      <c r="C51" s="46"/>
      <c r="D51" s="46"/>
      <c r="E51" s="46"/>
      <c r="F51" s="46"/>
      <c r="G51" s="46"/>
      <c r="H51" s="46"/>
      <c r="I51" s="46"/>
      <c r="J51" s="46"/>
      <c r="K51" s="46"/>
    </row>
    <row r="52" spans="1:14" ht="14.1" customHeight="1" thickBot="1" x14ac:dyDescent="0.25">
      <c r="A52" s="47">
        <v>44</v>
      </c>
      <c r="B52" s="48"/>
      <c r="C52" s="49"/>
      <c r="D52" s="49"/>
      <c r="E52" s="49"/>
      <c r="F52" s="49"/>
      <c r="G52" s="49"/>
      <c r="H52" s="49"/>
      <c r="I52" s="49"/>
      <c r="J52" s="49"/>
      <c r="K52" s="49"/>
      <c r="L52" s="1"/>
      <c r="M52" s="1"/>
      <c r="N52" s="1"/>
    </row>
    <row r="53" spans="1:14" ht="14.1" customHeight="1" x14ac:dyDescent="0.2">
      <c r="A53" s="11" t="s">
        <v>33</v>
      </c>
      <c r="B53" s="50"/>
      <c r="C53" s="50"/>
      <c r="D53" s="50"/>
      <c r="E53" s="50"/>
      <c r="F53" s="50"/>
      <c r="G53" s="50"/>
      <c r="H53" s="50"/>
      <c r="I53" s="50"/>
      <c r="J53" s="50"/>
      <c r="K53" s="50"/>
      <c r="N53" s="51" t="s">
        <v>34</v>
      </c>
    </row>
    <row r="54" spans="1:14" ht="14.1" customHeight="1" thickBot="1" x14ac:dyDescent="0.25">
      <c r="A54" s="1" t="s">
        <v>0</v>
      </c>
      <c r="B54" s="1"/>
      <c r="C54" s="1"/>
      <c r="D54" s="1"/>
      <c r="E54" s="1"/>
      <c r="F54" s="1"/>
      <c r="G54" s="2" t="s">
        <v>1</v>
      </c>
      <c r="H54" s="1"/>
      <c r="I54" s="1"/>
      <c r="J54" s="1"/>
      <c r="K54" s="1"/>
      <c r="L54" s="3"/>
      <c r="M54" s="3"/>
      <c r="N54" s="3" t="s">
        <v>35</v>
      </c>
    </row>
    <row r="55" spans="1:14" ht="14.1" customHeight="1" x14ac:dyDescent="0.2">
      <c r="A55" s="5" t="s">
        <v>3</v>
      </c>
      <c r="B55" s="5"/>
      <c r="C55" s="5"/>
      <c r="D55" s="5" t="s">
        <v>4</v>
      </c>
      <c r="E55" s="5"/>
      <c r="F55" s="5"/>
      <c r="G55" s="5"/>
      <c r="H55" s="5"/>
      <c r="I55" s="5"/>
      <c r="J55" s="5"/>
      <c r="K55" s="5"/>
      <c r="L55" s="6" t="s">
        <v>5</v>
      </c>
      <c r="M55" s="6"/>
      <c r="N55" s="7"/>
    </row>
    <row r="56" spans="1:14" ht="14.1" customHeight="1" x14ac:dyDescent="0.2">
      <c r="A56" s="5"/>
      <c r="B56" s="5"/>
      <c r="C56" s="5"/>
      <c r="D56" s="5"/>
      <c r="E56" s="5" t="s">
        <v>6</v>
      </c>
      <c r="F56" s="5"/>
      <c r="G56" s="5"/>
      <c r="H56" s="5"/>
      <c r="I56" s="5"/>
      <c r="J56" s="5"/>
      <c r="K56" s="5"/>
      <c r="L56" s="8" t="s">
        <v>7</v>
      </c>
      <c r="M56" s="9" t="s">
        <v>749</v>
      </c>
      <c r="N56" s="8"/>
    </row>
    <row r="57" spans="1:14" ht="14.1" customHeight="1" x14ac:dyDescent="0.2">
      <c r="A57" s="5" t="s">
        <v>8</v>
      </c>
      <c r="B57" s="5"/>
      <c r="C57" s="5"/>
      <c r="D57" s="5"/>
      <c r="E57" s="5" t="s">
        <v>9</v>
      </c>
      <c r="F57" s="5"/>
      <c r="G57" s="5"/>
      <c r="H57" s="5"/>
      <c r="I57" s="5"/>
      <c r="J57" s="5"/>
      <c r="K57" s="5"/>
      <c r="M57" s="9" t="s">
        <v>750</v>
      </c>
      <c r="N57" s="8"/>
    </row>
    <row r="58" spans="1:14" ht="14.1" customHeight="1" x14ac:dyDescent="0.2">
      <c r="A58" s="5"/>
      <c r="B58" s="5"/>
      <c r="C58" s="5"/>
      <c r="D58" s="5"/>
      <c r="E58" s="5" t="s">
        <v>10</v>
      </c>
      <c r="F58" s="5"/>
      <c r="G58" s="5"/>
      <c r="H58" s="5"/>
      <c r="I58" s="5"/>
      <c r="J58" s="5"/>
      <c r="K58" s="5"/>
      <c r="M58" s="5" t="s">
        <v>751</v>
      </c>
      <c r="N58" s="8"/>
    </row>
    <row r="59" spans="1:14" ht="14.1" customHeight="1" thickBot="1" x14ac:dyDescent="0.25">
      <c r="A59" s="10" t="s">
        <v>804</v>
      </c>
      <c r="B59" s="10"/>
      <c r="C59" s="1"/>
      <c r="D59" s="1"/>
      <c r="E59" s="1"/>
      <c r="F59" s="1"/>
      <c r="G59" s="1"/>
      <c r="H59" s="1"/>
      <c r="I59" s="1"/>
      <c r="J59" s="1"/>
      <c r="K59" s="1"/>
      <c r="L59" s="10"/>
      <c r="M59" s="10" t="s">
        <v>752</v>
      </c>
      <c r="N59" s="3"/>
    </row>
    <row r="61" spans="1:14" ht="14.1" customHeight="1" thickBot="1" x14ac:dyDescent="0.25">
      <c r="A61" s="52"/>
      <c r="B61" s="53"/>
      <c r="C61" s="53"/>
      <c r="D61" s="53"/>
      <c r="E61" s="53"/>
      <c r="F61" s="1"/>
      <c r="G61" s="2" t="s">
        <v>36</v>
      </c>
      <c r="H61" s="53"/>
      <c r="I61" s="53"/>
      <c r="J61" s="53"/>
      <c r="K61" s="53"/>
      <c r="L61" s="10"/>
      <c r="M61" s="2"/>
      <c r="N61" s="2"/>
    </row>
    <row r="62" spans="1:14" ht="14.1" customHeight="1" x14ac:dyDescent="0.2">
      <c r="A62" s="11">
        <v>1</v>
      </c>
    </row>
    <row r="63" spans="1:14" ht="14.1" customHeight="1" x14ac:dyDescent="0.2">
      <c r="A63" s="11">
        <v>2</v>
      </c>
      <c r="C63" s="12"/>
      <c r="F63" s="13">
        <v>-1</v>
      </c>
      <c r="G63" s="13">
        <v>-2</v>
      </c>
      <c r="H63" s="13"/>
      <c r="I63" s="13">
        <v>-3</v>
      </c>
      <c r="L63" s="13">
        <v>-4</v>
      </c>
      <c r="N63" s="13">
        <v>-5</v>
      </c>
    </row>
    <row r="64" spans="1:14" ht="14.1" customHeight="1" x14ac:dyDescent="0.2">
      <c r="A64" s="11">
        <v>3</v>
      </c>
      <c r="B64" s="14"/>
      <c r="F64" s="15"/>
      <c r="G64" s="15" t="s">
        <v>12</v>
      </c>
      <c r="H64" s="15"/>
      <c r="I64" s="15" t="s">
        <v>13</v>
      </c>
      <c r="J64" s="14"/>
      <c r="K64" s="14"/>
      <c r="L64" s="16" t="s">
        <v>14</v>
      </c>
      <c r="N64" s="17">
        <v>0.72</v>
      </c>
    </row>
    <row r="65" spans="1:14" ht="14.1" customHeight="1" x14ac:dyDescent="0.2">
      <c r="A65" s="11">
        <v>4</v>
      </c>
      <c r="B65" s="14"/>
      <c r="F65" s="18" t="s">
        <v>15</v>
      </c>
      <c r="G65" s="18" t="s">
        <v>16</v>
      </c>
      <c r="H65" s="15"/>
      <c r="I65" s="18" t="s">
        <v>17</v>
      </c>
      <c r="J65" s="14"/>
      <c r="K65" s="14"/>
      <c r="L65" s="16" t="s">
        <v>18</v>
      </c>
    </row>
    <row r="66" spans="1:14" ht="14.1" customHeight="1" x14ac:dyDescent="0.2">
      <c r="A66" s="11">
        <v>5</v>
      </c>
      <c r="B66" s="19"/>
      <c r="F66" s="14"/>
      <c r="G66" s="14"/>
      <c r="H66" s="14"/>
      <c r="I66" s="14"/>
      <c r="J66" s="14"/>
      <c r="L66" s="16" t="s">
        <v>19</v>
      </c>
    </row>
    <row r="67" spans="1:14" ht="14.1" customHeight="1" x14ac:dyDescent="0.2">
      <c r="A67" s="11">
        <v>6</v>
      </c>
      <c r="B67" s="19"/>
      <c r="C67" s="5" t="s">
        <v>20</v>
      </c>
      <c r="F67" s="20">
        <v>0.27732333333333337</v>
      </c>
      <c r="G67" s="54">
        <v>29.967335814906413</v>
      </c>
      <c r="I67" s="54">
        <v>8.310641459309231</v>
      </c>
      <c r="J67" s="55"/>
      <c r="K67" s="24"/>
    </row>
    <row r="68" spans="1:14" ht="14.1" customHeight="1" x14ac:dyDescent="0.2">
      <c r="A68" s="11">
        <v>7</v>
      </c>
      <c r="B68" s="19"/>
      <c r="F68" s="56"/>
      <c r="G68" s="55"/>
      <c r="I68" s="54"/>
      <c r="J68" s="55"/>
      <c r="K68" s="24"/>
      <c r="M68" s="13"/>
    </row>
    <row r="69" spans="1:14" ht="14.1" customHeight="1" x14ac:dyDescent="0.2">
      <c r="A69" s="11">
        <v>8</v>
      </c>
      <c r="B69" s="19"/>
      <c r="C69" s="5" t="s">
        <v>21</v>
      </c>
      <c r="D69" s="5"/>
      <c r="E69" s="5"/>
      <c r="F69" s="20">
        <v>5.333333333333333E-2</v>
      </c>
      <c r="G69" s="54">
        <v>46.67533103996395</v>
      </c>
      <c r="H69" s="5"/>
      <c r="I69" s="54">
        <v>2.4900000000000002</v>
      </c>
      <c r="J69" s="56"/>
      <c r="K69" s="24"/>
      <c r="L69" s="28" t="s">
        <v>22</v>
      </c>
      <c r="M69" s="15"/>
      <c r="N69" s="29">
        <v>0.33610000000000001</v>
      </c>
    </row>
    <row r="70" spans="1:14" ht="14.1" customHeight="1" x14ac:dyDescent="0.2">
      <c r="A70" s="11">
        <v>9</v>
      </c>
      <c r="B70" s="19"/>
      <c r="C70" s="5"/>
      <c r="D70" s="5"/>
      <c r="E70" s="5"/>
      <c r="F70" s="5"/>
      <c r="G70" s="5"/>
      <c r="H70" s="5"/>
      <c r="I70" s="54"/>
      <c r="L70" s="28" t="s">
        <v>23</v>
      </c>
      <c r="M70" s="15"/>
    </row>
    <row r="71" spans="1:14" ht="14.1" customHeight="1" x14ac:dyDescent="0.2">
      <c r="A71" s="11">
        <v>10</v>
      </c>
      <c r="B71" s="19"/>
      <c r="C71" s="5" t="s">
        <v>24</v>
      </c>
      <c r="D71" s="5"/>
      <c r="E71" s="5"/>
      <c r="F71" s="20"/>
      <c r="G71" s="31">
        <v>0.72</v>
      </c>
      <c r="H71" s="16" t="s">
        <v>25</v>
      </c>
      <c r="I71" s="54">
        <v>7.7764618507026464</v>
      </c>
      <c r="J71" s="56"/>
      <c r="K71" s="24"/>
      <c r="L71" s="15"/>
      <c r="M71" s="15"/>
    </row>
    <row r="72" spans="1:14" ht="14.1" customHeight="1" x14ac:dyDescent="0.2">
      <c r="A72" s="11">
        <v>11</v>
      </c>
      <c r="B72" s="19"/>
      <c r="C72" s="5"/>
      <c r="D72" s="5"/>
      <c r="E72" s="5"/>
      <c r="F72" s="15"/>
      <c r="G72" s="15"/>
      <c r="H72" s="5"/>
      <c r="I72" s="54"/>
      <c r="J72" s="14"/>
      <c r="L72" s="33"/>
      <c r="M72" s="33"/>
    </row>
    <row r="73" spans="1:14" ht="14.1" customHeight="1" x14ac:dyDescent="0.2">
      <c r="A73" s="11">
        <v>12</v>
      </c>
      <c r="B73" s="19"/>
      <c r="C73" s="5" t="s">
        <v>26</v>
      </c>
      <c r="D73" s="5"/>
      <c r="E73" s="5"/>
      <c r="F73" s="5"/>
      <c r="G73" s="34">
        <v>0.33610000000000001</v>
      </c>
      <c r="H73" s="16" t="s">
        <v>27</v>
      </c>
      <c r="I73" s="54">
        <v>3.6300955944738327</v>
      </c>
      <c r="J73" s="56"/>
      <c r="K73" s="35"/>
    </row>
    <row r="74" spans="1:14" ht="14.1" customHeight="1" x14ac:dyDescent="0.2">
      <c r="A74" s="11">
        <v>13</v>
      </c>
      <c r="B74" s="19"/>
      <c r="C74" s="5"/>
      <c r="D74" s="5"/>
      <c r="E74" s="5"/>
      <c r="F74" s="15"/>
      <c r="G74" s="15"/>
      <c r="H74" s="15"/>
      <c r="I74" s="15"/>
      <c r="J74" s="14"/>
      <c r="L74" s="16"/>
    </row>
    <row r="75" spans="1:14" ht="14.1" customHeight="1" x14ac:dyDescent="0.2">
      <c r="A75" s="11">
        <v>14</v>
      </c>
      <c r="B75" s="19"/>
      <c r="C75" s="5" t="s">
        <v>28</v>
      </c>
      <c r="D75" s="5"/>
      <c r="E75" s="5"/>
      <c r="F75" s="15"/>
      <c r="G75" s="15"/>
      <c r="H75" s="15"/>
      <c r="I75" s="57">
        <v>22.207198904485711</v>
      </c>
      <c r="J75" s="44"/>
      <c r="K75" s="24"/>
      <c r="L75" s="9"/>
      <c r="M75" s="15"/>
      <c r="N75" s="15"/>
    </row>
    <row r="76" spans="1:14" ht="14.1" customHeight="1" x14ac:dyDescent="0.2">
      <c r="A76" s="11">
        <v>15</v>
      </c>
      <c r="B76" s="19"/>
      <c r="C76" s="5"/>
      <c r="D76" s="5"/>
      <c r="E76" s="5"/>
      <c r="F76" s="5"/>
      <c r="G76" s="5"/>
      <c r="H76" s="5"/>
      <c r="I76" s="41"/>
      <c r="L76" s="15"/>
      <c r="M76" s="15"/>
      <c r="N76" s="15"/>
    </row>
    <row r="77" spans="1:14" ht="14.1" customHeight="1" x14ac:dyDescent="0.2">
      <c r="A77" s="11">
        <v>16</v>
      </c>
      <c r="B77" s="19"/>
      <c r="C77" s="5" t="s">
        <v>29</v>
      </c>
      <c r="D77" s="5"/>
      <c r="E77" s="5"/>
      <c r="F77" s="20">
        <v>3.7499999999999999E-2</v>
      </c>
      <c r="G77" s="54">
        <v>13.957907666666667</v>
      </c>
      <c r="H77" s="15"/>
      <c r="I77" s="54">
        <v>0.52342153749999998</v>
      </c>
      <c r="J77" s="14"/>
      <c r="L77" s="33"/>
      <c r="M77" s="33"/>
      <c r="N77" s="40"/>
    </row>
    <row r="78" spans="1:14" ht="14.1" customHeight="1" x14ac:dyDescent="0.2">
      <c r="A78" s="11">
        <v>17</v>
      </c>
      <c r="B78" s="19"/>
      <c r="C78" s="5"/>
      <c r="D78" s="5"/>
      <c r="E78" s="5"/>
      <c r="F78" s="5"/>
      <c r="G78" s="5"/>
      <c r="H78" s="5"/>
      <c r="I78" s="41"/>
    </row>
    <row r="79" spans="1:14" ht="14.1" customHeight="1" x14ac:dyDescent="0.2">
      <c r="A79" s="11">
        <v>18</v>
      </c>
      <c r="B79" s="19"/>
      <c r="C79" s="5"/>
      <c r="D79" s="5"/>
      <c r="E79" s="5"/>
      <c r="F79" s="5"/>
      <c r="G79" s="5"/>
      <c r="H79" s="5"/>
      <c r="I79" s="15"/>
      <c r="J79" s="58"/>
      <c r="K79" s="24"/>
    </row>
    <row r="80" spans="1:14" ht="14.1" customHeight="1" x14ac:dyDescent="0.2">
      <c r="A80" s="11">
        <v>19</v>
      </c>
      <c r="B80" s="19"/>
      <c r="C80" s="5"/>
      <c r="D80" s="5"/>
      <c r="E80" s="5"/>
      <c r="F80" s="15"/>
      <c r="G80" s="15"/>
      <c r="H80" s="15"/>
      <c r="I80" s="42"/>
      <c r="J80" s="14"/>
      <c r="M80" s="15"/>
    </row>
    <row r="81" spans="1:14" ht="14.1" customHeight="1" thickBot="1" x14ac:dyDescent="0.25">
      <c r="A81" s="11">
        <v>20</v>
      </c>
      <c r="B81" s="19"/>
      <c r="C81" s="5" t="s">
        <v>37</v>
      </c>
      <c r="D81" s="5"/>
      <c r="E81" s="5"/>
      <c r="F81" s="15"/>
      <c r="G81" s="15"/>
      <c r="H81" s="15"/>
      <c r="I81" s="43">
        <v>22.73062044198571</v>
      </c>
      <c r="J81" s="44"/>
      <c r="K81" s="24"/>
      <c r="L81" s="9"/>
      <c r="M81" s="15"/>
      <c r="N81" s="15"/>
    </row>
    <row r="82" spans="1:14" ht="14.1" customHeight="1" thickTop="1" x14ac:dyDescent="0.2">
      <c r="A82" s="11">
        <v>21</v>
      </c>
      <c r="B82" s="19"/>
      <c r="L82" s="9"/>
      <c r="M82" s="15"/>
      <c r="N82" s="15"/>
    </row>
    <row r="83" spans="1:14" ht="14.1" customHeight="1" x14ac:dyDescent="0.2">
      <c r="A83" s="11">
        <v>22</v>
      </c>
      <c r="B83" s="19"/>
      <c r="L83" s="15"/>
      <c r="M83" s="15"/>
      <c r="N83" s="15"/>
    </row>
    <row r="84" spans="1:14" ht="14.1" customHeight="1" x14ac:dyDescent="0.2">
      <c r="A84" s="11">
        <v>23</v>
      </c>
      <c r="B84" s="19"/>
      <c r="L84" s="15"/>
      <c r="M84" s="15"/>
      <c r="N84" s="15"/>
    </row>
    <row r="85" spans="1:14" ht="14.1" customHeight="1" x14ac:dyDescent="0.2">
      <c r="A85" s="11">
        <v>24</v>
      </c>
      <c r="B85" s="19"/>
      <c r="K85" s="24"/>
      <c r="L85" s="33"/>
      <c r="M85" s="33"/>
      <c r="N85" s="33"/>
    </row>
    <row r="86" spans="1:14" ht="14.1" customHeight="1" x14ac:dyDescent="0.2">
      <c r="A86" s="11">
        <v>25</v>
      </c>
      <c r="B86" s="19"/>
      <c r="M86" s="29"/>
      <c r="N86" s="15"/>
    </row>
    <row r="87" spans="1:14" ht="14.1" customHeight="1" x14ac:dyDescent="0.2">
      <c r="A87" s="11">
        <v>26</v>
      </c>
      <c r="B87" s="5" t="s">
        <v>31</v>
      </c>
      <c r="C87" s="5"/>
    </row>
    <row r="88" spans="1:14" ht="14.1" customHeight="1" x14ac:dyDescent="0.2">
      <c r="A88" s="11">
        <v>27</v>
      </c>
      <c r="B88" s="45"/>
      <c r="C88" s="502" t="s">
        <v>38</v>
      </c>
      <c r="D88" s="504"/>
      <c r="E88" s="504"/>
      <c r="F88" s="504"/>
      <c r="G88" s="504"/>
      <c r="H88" s="504"/>
      <c r="I88" s="504"/>
      <c r="J88" s="504"/>
      <c r="K88" s="504"/>
    </row>
    <row r="89" spans="1:14" ht="14.1" customHeight="1" x14ac:dyDescent="0.2">
      <c r="A89" s="11">
        <v>28</v>
      </c>
      <c r="B89" s="45"/>
      <c r="C89" s="504"/>
      <c r="D89" s="504"/>
      <c r="E89" s="504"/>
      <c r="F89" s="504"/>
      <c r="G89" s="504"/>
      <c r="H89" s="504"/>
      <c r="I89" s="504"/>
      <c r="J89" s="504"/>
      <c r="K89" s="504"/>
    </row>
    <row r="90" spans="1:14" ht="14.1" customHeight="1" x14ac:dyDescent="0.2">
      <c r="A90" s="11">
        <v>29</v>
      </c>
      <c r="B90" s="45"/>
      <c r="C90" s="504"/>
      <c r="D90" s="504"/>
      <c r="E90" s="504"/>
      <c r="F90" s="504"/>
      <c r="G90" s="504"/>
      <c r="H90" s="504"/>
      <c r="I90" s="504"/>
      <c r="J90" s="504"/>
      <c r="K90" s="504"/>
    </row>
    <row r="91" spans="1:14" ht="14.1" customHeight="1" x14ac:dyDescent="0.2">
      <c r="A91" s="11">
        <v>30</v>
      </c>
      <c r="B91" s="45"/>
      <c r="C91" s="504"/>
      <c r="D91" s="504"/>
      <c r="E91" s="504"/>
      <c r="F91" s="504"/>
      <c r="G91" s="504"/>
      <c r="H91" s="504"/>
      <c r="I91" s="504"/>
      <c r="J91" s="504"/>
      <c r="K91" s="504"/>
    </row>
    <row r="92" spans="1:14" ht="14.1" customHeight="1" x14ac:dyDescent="0.2">
      <c r="A92" s="11">
        <v>31</v>
      </c>
      <c r="B92" s="45"/>
      <c r="C92" s="504"/>
      <c r="D92" s="504"/>
      <c r="E92" s="504"/>
      <c r="F92" s="504"/>
      <c r="G92" s="504"/>
      <c r="H92" s="504"/>
      <c r="I92" s="504"/>
      <c r="J92" s="504"/>
      <c r="K92" s="504"/>
    </row>
    <row r="93" spans="1:14" ht="14.1" customHeight="1" x14ac:dyDescent="0.2">
      <c r="A93" s="11">
        <v>32</v>
      </c>
      <c r="B93" s="59"/>
      <c r="C93" s="504"/>
      <c r="D93" s="504"/>
      <c r="E93" s="504"/>
      <c r="F93" s="504"/>
      <c r="G93" s="504"/>
      <c r="H93" s="504"/>
      <c r="I93" s="504"/>
      <c r="J93" s="504"/>
      <c r="K93" s="504"/>
    </row>
    <row r="94" spans="1:14" ht="14.1" customHeight="1" x14ac:dyDescent="0.2">
      <c r="A94" s="11">
        <v>33</v>
      </c>
      <c r="B94" s="59"/>
      <c r="C94" s="504"/>
      <c r="D94" s="504"/>
      <c r="E94" s="504"/>
      <c r="F94" s="504"/>
      <c r="G94" s="504"/>
      <c r="H94" s="504"/>
      <c r="I94" s="504"/>
      <c r="J94" s="504"/>
      <c r="K94" s="504"/>
    </row>
    <row r="95" spans="1:14" ht="14.1" customHeight="1" x14ac:dyDescent="0.2">
      <c r="A95" s="11">
        <v>34</v>
      </c>
      <c r="B95" s="59"/>
      <c r="C95" s="504"/>
      <c r="D95" s="504"/>
      <c r="E95" s="504"/>
      <c r="F95" s="504"/>
      <c r="G95" s="504"/>
      <c r="H95" s="504"/>
      <c r="I95" s="504"/>
      <c r="J95" s="504"/>
      <c r="K95" s="504"/>
    </row>
    <row r="96" spans="1:14" ht="14.1" customHeight="1" x14ac:dyDescent="0.2">
      <c r="A96" s="11">
        <v>35</v>
      </c>
      <c r="B96" s="59"/>
      <c r="C96" s="59"/>
      <c r="D96" s="59"/>
      <c r="E96" s="59"/>
      <c r="F96" s="59"/>
      <c r="G96" s="59"/>
      <c r="H96" s="59"/>
      <c r="I96" s="59"/>
      <c r="J96" s="59"/>
      <c r="K96" s="59"/>
    </row>
    <row r="97" spans="1:14" ht="14.1" customHeight="1" x14ac:dyDescent="0.2">
      <c r="A97" s="11">
        <v>36</v>
      </c>
      <c r="B97" s="59"/>
      <c r="C97" s="59"/>
      <c r="D97" s="59"/>
      <c r="E97" s="59"/>
      <c r="F97" s="59"/>
      <c r="G97" s="59"/>
      <c r="H97" s="59"/>
      <c r="I97" s="59"/>
      <c r="J97" s="59"/>
      <c r="K97" s="59"/>
    </row>
    <row r="98" spans="1:14" ht="14.1" customHeight="1" x14ac:dyDescent="0.2">
      <c r="A98" s="11">
        <v>37</v>
      </c>
      <c r="B98" s="59"/>
      <c r="C98" s="59"/>
      <c r="D98" s="59"/>
      <c r="E98" s="59"/>
      <c r="F98" s="59"/>
      <c r="G98" s="59"/>
      <c r="H98" s="59"/>
      <c r="I98" s="59"/>
      <c r="J98" s="59"/>
      <c r="K98" s="59"/>
    </row>
    <row r="99" spans="1:14" ht="14.1" customHeight="1" x14ac:dyDescent="0.2">
      <c r="A99" s="11">
        <v>38</v>
      </c>
      <c r="B99" s="59"/>
      <c r="C99" s="59"/>
      <c r="D99" s="59"/>
      <c r="E99" s="59"/>
      <c r="F99" s="59"/>
      <c r="G99" s="59"/>
      <c r="H99" s="59"/>
      <c r="I99" s="59"/>
      <c r="J99" s="59"/>
      <c r="K99" s="59"/>
    </row>
    <row r="100" spans="1:14" ht="14.1" customHeight="1" x14ac:dyDescent="0.2">
      <c r="A100" s="11">
        <v>39</v>
      </c>
      <c r="B100" s="59"/>
      <c r="C100" s="59"/>
      <c r="D100" s="59"/>
      <c r="E100" s="59"/>
      <c r="F100" s="59"/>
      <c r="G100" s="59"/>
      <c r="H100" s="59"/>
      <c r="I100" s="59"/>
      <c r="J100" s="59"/>
      <c r="K100" s="59"/>
    </row>
    <row r="101" spans="1:14" ht="14.1" customHeight="1" x14ac:dyDescent="0.2">
      <c r="A101" s="11">
        <v>40</v>
      </c>
      <c r="B101" s="59"/>
      <c r="C101" s="59"/>
      <c r="D101" s="59"/>
      <c r="E101" s="59"/>
      <c r="F101" s="59"/>
      <c r="G101" s="59"/>
      <c r="H101" s="59"/>
      <c r="I101" s="59"/>
      <c r="J101" s="59"/>
      <c r="K101" s="59"/>
    </row>
    <row r="102" spans="1:14" ht="14.1" customHeight="1" x14ac:dyDescent="0.2">
      <c r="A102" s="11">
        <v>41</v>
      </c>
      <c r="B102" s="59"/>
      <c r="C102" s="59"/>
      <c r="D102" s="59"/>
      <c r="E102" s="59"/>
      <c r="F102" s="59"/>
      <c r="G102" s="59"/>
      <c r="H102" s="59"/>
      <c r="I102" s="59"/>
      <c r="J102" s="59"/>
      <c r="K102" s="59"/>
    </row>
    <row r="103" spans="1:14" ht="14.1" customHeight="1" x14ac:dyDescent="0.2">
      <c r="A103" s="11">
        <v>42</v>
      </c>
      <c r="B103" s="59"/>
      <c r="C103" s="59"/>
      <c r="D103" s="59"/>
      <c r="E103" s="59"/>
      <c r="F103" s="59"/>
      <c r="G103" s="59"/>
      <c r="H103" s="59"/>
      <c r="I103" s="59"/>
      <c r="J103" s="59"/>
      <c r="K103" s="59"/>
    </row>
    <row r="104" spans="1:14" ht="14.1" customHeight="1" x14ac:dyDescent="0.2">
      <c r="A104" s="11">
        <v>43</v>
      </c>
      <c r="B104" s="59"/>
      <c r="C104" s="59"/>
      <c r="D104" s="59"/>
      <c r="E104" s="59"/>
      <c r="F104" s="59"/>
      <c r="G104" s="59"/>
      <c r="H104" s="59"/>
      <c r="I104" s="59"/>
      <c r="J104" s="59"/>
      <c r="K104" s="59"/>
    </row>
    <row r="105" spans="1:14" ht="14.1" customHeight="1" thickBot="1" x14ac:dyDescent="0.25">
      <c r="A105" s="47">
        <v>44</v>
      </c>
      <c r="B105" s="48"/>
      <c r="C105" s="49"/>
      <c r="D105" s="49"/>
      <c r="E105" s="49"/>
      <c r="F105" s="49"/>
      <c r="G105" s="49"/>
      <c r="H105" s="49"/>
      <c r="I105" s="49"/>
      <c r="J105" s="49"/>
      <c r="K105" s="49"/>
      <c r="L105" s="1"/>
      <c r="M105" s="1"/>
      <c r="N105" s="1"/>
    </row>
    <row r="106" spans="1:14" ht="14.1" customHeight="1" x14ac:dyDescent="0.2">
      <c r="A106" s="11" t="s">
        <v>33</v>
      </c>
      <c r="B106" s="50"/>
      <c r="C106" s="50"/>
      <c r="D106" s="50"/>
      <c r="E106" s="50"/>
      <c r="F106" s="50"/>
      <c r="G106" s="50"/>
      <c r="H106" s="50"/>
      <c r="I106" s="50"/>
      <c r="J106" s="50"/>
      <c r="K106" s="50"/>
      <c r="N106" s="51" t="s">
        <v>34</v>
      </c>
    </row>
    <row r="107" spans="1:14" ht="14.1" customHeight="1" thickBot="1" x14ac:dyDescent="0.25">
      <c r="A107" s="1" t="s">
        <v>0</v>
      </c>
      <c r="B107" s="1"/>
      <c r="C107" s="1"/>
      <c r="D107" s="1"/>
      <c r="E107" s="1"/>
      <c r="F107" s="1"/>
      <c r="G107" s="2" t="s">
        <v>1</v>
      </c>
      <c r="H107" s="1"/>
      <c r="I107" s="1"/>
      <c r="J107" s="1"/>
      <c r="K107" s="1"/>
      <c r="L107" s="3"/>
      <c r="M107" s="3"/>
      <c r="N107" s="3" t="s">
        <v>39</v>
      </c>
    </row>
    <row r="108" spans="1:14" ht="14.1" customHeight="1" x14ac:dyDescent="0.2">
      <c r="A108" s="5" t="s">
        <v>3</v>
      </c>
      <c r="B108" s="5"/>
      <c r="C108" s="5"/>
      <c r="D108" s="5" t="s">
        <v>4</v>
      </c>
      <c r="E108" s="5"/>
      <c r="F108" s="5"/>
      <c r="G108" s="5"/>
      <c r="H108" s="5"/>
      <c r="I108" s="5"/>
      <c r="J108" s="5"/>
      <c r="K108" s="5"/>
      <c r="L108" s="6" t="s">
        <v>5</v>
      </c>
      <c r="M108" s="6"/>
      <c r="N108" s="7"/>
    </row>
    <row r="109" spans="1:14" ht="14.1" customHeight="1" x14ac:dyDescent="0.2">
      <c r="A109" s="5"/>
      <c r="B109" s="5"/>
      <c r="C109" s="5"/>
      <c r="D109" s="5"/>
      <c r="E109" s="5" t="s">
        <v>6</v>
      </c>
      <c r="F109" s="5"/>
      <c r="G109" s="5"/>
      <c r="H109" s="5"/>
      <c r="I109" s="5"/>
      <c r="J109" s="5"/>
      <c r="K109" s="5"/>
      <c r="L109" s="8" t="s">
        <v>7</v>
      </c>
      <c r="M109" s="9" t="s">
        <v>749</v>
      </c>
      <c r="N109" s="8"/>
    </row>
    <row r="110" spans="1:14" ht="14.1" customHeight="1" x14ac:dyDescent="0.2">
      <c r="A110" s="5" t="s">
        <v>8</v>
      </c>
      <c r="B110" s="5"/>
      <c r="C110" s="5"/>
      <c r="D110" s="5"/>
      <c r="E110" s="5" t="s">
        <v>9</v>
      </c>
      <c r="F110" s="5"/>
      <c r="G110" s="5"/>
      <c r="H110" s="5"/>
      <c r="I110" s="5"/>
      <c r="J110" s="5"/>
      <c r="K110" s="5"/>
      <c r="M110" s="9" t="s">
        <v>750</v>
      </c>
      <c r="N110" s="8"/>
    </row>
    <row r="111" spans="1:14" ht="14.1" customHeight="1" x14ac:dyDescent="0.2">
      <c r="A111" s="5"/>
      <c r="B111" s="5"/>
      <c r="C111" s="5"/>
      <c r="D111" s="5"/>
      <c r="E111" s="5" t="s">
        <v>10</v>
      </c>
      <c r="F111" s="5"/>
      <c r="G111" s="5"/>
      <c r="H111" s="5"/>
      <c r="I111" s="5"/>
      <c r="J111" s="5"/>
      <c r="K111" s="5"/>
      <c r="M111" s="5" t="s">
        <v>751</v>
      </c>
      <c r="N111" s="8"/>
    </row>
    <row r="112" spans="1:14" ht="14.1" customHeight="1" thickBot="1" x14ac:dyDescent="0.25">
      <c r="A112" s="10" t="s">
        <v>804</v>
      </c>
      <c r="B112" s="10"/>
      <c r="C112" s="1"/>
      <c r="D112" s="1"/>
      <c r="E112" s="1"/>
      <c r="F112" s="1"/>
      <c r="G112" s="1"/>
      <c r="H112" s="1"/>
      <c r="I112" s="1"/>
      <c r="J112" s="1"/>
      <c r="K112" s="1"/>
      <c r="L112" s="10"/>
      <c r="M112" s="10" t="s">
        <v>752</v>
      </c>
      <c r="N112" s="3"/>
    </row>
    <row r="114" spans="1:14" ht="14.1" customHeight="1" thickBot="1" x14ac:dyDescent="0.25">
      <c r="A114" s="52"/>
      <c r="B114" s="53"/>
      <c r="C114" s="53"/>
      <c r="D114" s="53"/>
      <c r="E114" s="53"/>
      <c r="F114" s="60"/>
      <c r="G114" s="2" t="s">
        <v>40</v>
      </c>
      <c r="H114" s="53"/>
      <c r="I114" s="53"/>
      <c r="J114" s="53"/>
      <c r="K114" s="53"/>
      <c r="L114" s="10"/>
      <c r="M114" s="2"/>
      <c r="N114" s="2"/>
    </row>
    <row r="115" spans="1:14" ht="14.1" customHeight="1" x14ac:dyDescent="0.2">
      <c r="A115" s="11">
        <v>1</v>
      </c>
    </row>
    <row r="116" spans="1:14" ht="14.1" customHeight="1" x14ac:dyDescent="0.2">
      <c r="A116" s="11">
        <v>2</v>
      </c>
      <c r="C116" s="12"/>
      <c r="F116" s="13">
        <v>-1</v>
      </c>
      <c r="G116" s="13">
        <v>-2</v>
      </c>
      <c r="H116" s="13"/>
      <c r="I116" s="13">
        <v>-3</v>
      </c>
      <c r="J116" s="5"/>
      <c r="K116" s="5"/>
      <c r="L116" s="13">
        <v>-4</v>
      </c>
      <c r="N116" s="13">
        <v>-5</v>
      </c>
    </row>
    <row r="117" spans="1:14" ht="14.1" customHeight="1" x14ac:dyDescent="0.2">
      <c r="A117" s="11">
        <v>3</v>
      </c>
      <c r="B117" s="14"/>
      <c r="F117" s="15"/>
      <c r="G117" s="15" t="s">
        <v>12</v>
      </c>
      <c r="H117" s="15"/>
      <c r="I117" s="15" t="s">
        <v>13</v>
      </c>
      <c r="J117" s="15"/>
      <c r="K117" s="15"/>
      <c r="L117" s="16" t="s">
        <v>14</v>
      </c>
      <c r="N117" s="17">
        <v>0.72</v>
      </c>
    </row>
    <row r="118" spans="1:14" ht="14.1" customHeight="1" x14ac:dyDescent="0.2">
      <c r="A118" s="11">
        <v>4</v>
      </c>
      <c r="B118" s="14"/>
      <c r="F118" s="18" t="s">
        <v>15</v>
      </c>
      <c r="G118" s="18" t="s">
        <v>16</v>
      </c>
      <c r="H118" s="15"/>
      <c r="I118" s="18" t="s">
        <v>17</v>
      </c>
      <c r="J118" s="15"/>
      <c r="K118" s="15"/>
      <c r="L118" s="16" t="s">
        <v>18</v>
      </c>
    </row>
    <row r="119" spans="1:14" ht="14.1" customHeight="1" x14ac:dyDescent="0.2">
      <c r="A119" s="11">
        <v>5</v>
      </c>
      <c r="B119" s="19"/>
      <c r="F119" s="14"/>
      <c r="G119" s="14"/>
      <c r="H119" s="14"/>
      <c r="I119" s="14"/>
      <c r="J119" s="14"/>
      <c r="L119" s="16" t="s">
        <v>19</v>
      </c>
    </row>
    <row r="120" spans="1:14" ht="14.1" customHeight="1" x14ac:dyDescent="0.2">
      <c r="A120" s="11">
        <v>6</v>
      </c>
      <c r="B120" s="19"/>
      <c r="C120" s="5" t="s">
        <v>20</v>
      </c>
      <c r="F120" s="20">
        <v>0.25083333333333335</v>
      </c>
      <c r="G120" s="54">
        <v>30.787868709123433</v>
      </c>
      <c r="I120" s="54">
        <v>7.7226237345384616</v>
      </c>
      <c r="J120" s="23"/>
      <c r="K120" s="24"/>
    </row>
    <row r="121" spans="1:14" ht="14.1" customHeight="1" x14ac:dyDescent="0.2">
      <c r="A121" s="11">
        <v>7</v>
      </c>
      <c r="B121" s="19"/>
      <c r="C121" s="5"/>
      <c r="F121" s="56"/>
      <c r="G121" s="55"/>
      <c r="I121" s="54"/>
      <c r="J121" s="23"/>
      <c r="K121" s="24"/>
      <c r="M121" s="13"/>
    </row>
    <row r="122" spans="1:14" ht="14.1" customHeight="1" x14ac:dyDescent="0.2">
      <c r="A122" s="11">
        <v>8</v>
      </c>
      <c r="B122" s="19"/>
      <c r="C122" s="5" t="s">
        <v>21</v>
      </c>
      <c r="F122" s="20">
        <v>5.333333333333333E-2</v>
      </c>
      <c r="G122" s="54">
        <v>37.022943539963947</v>
      </c>
      <c r="I122" s="54">
        <v>1.97</v>
      </c>
      <c r="J122" s="27"/>
      <c r="K122" s="24"/>
      <c r="L122" s="28" t="s">
        <v>22</v>
      </c>
      <c r="M122" s="15"/>
      <c r="N122" s="29">
        <v>0.33610000000000001</v>
      </c>
    </row>
    <row r="123" spans="1:14" ht="14.1" customHeight="1" x14ac:dyDescent="0.2">
      <c r="A123" s="11">
        <v>9</v>
      </c>
      <c r="B123" s="19"/>
      <c r="C123" s="5"/>
      <c r="I123" s="54"/>
      <c r="L123" s="28" t="s">
        <v>23</v>
      </c>
      <c r="M123" s="15"/>
    </row>
    <row r="124" spans="1:14" ht="14.1" customHeight="1" x14ac:dyDescent="0.2">
      <c r="A124" s="11">
        <v>10</v>
      </c>
      <c r="B124" s="19"/>
      <c r="C124" s="5" t="s">
        <v>24</v>
      </c>
      <c r="F124" s="56"/>
      <c r="G124" s="31">
        <v>0.72</v>
      </c>
      <c r="H124" s="16" t="s">
        <v>25</v>
      </c>
      <c r="I124" s="54">
        <v>6.978689088867692</v>
      </c>
      <c r="J124" s="27"/>
      <c r="K124" s="24"/>
      <c r="L124" s="15"/>
      <c r="M124" s="15"/>
    </row>
    <row r="125" spans="1:14" ht="14.1" customHeight="1" x14ac:dyDescent="0.2">
      <c r="A125" s="11">
        <v>11</v>
      </c>
      <c r="B125" s="19"/>
      <c r="C125" s="5"/>
      <c r="F125" s="14"/>
      <c r="G125" s="15"/>
      <c r="H125" s="5"/>
      <c r="I125" s="54"/>
      <c r="J125" s="14"/>
      <c r="L125" s="33"/>
      <c r="M125" s="33"/>
    </row>
    <row r="126" spans="1:14" ht="14.1" customHeight="1" x14ac:dyDescent="0.2">
      <c r="A126" s="11">
        <v>12</v>
      </c>
      <c r="B126" s="19"/>
      <c r="C126" s="5" t="s">
        <v>26</v>
      </c>
      <c r="G126" s="34">
        <v>0.33610000000000001</v>
      </c>
      <c r="H126" s="16" t="s">
        <v>27</v>
      </c>
      <c r="I126" s="54">
        <v>3.257690837178377</v>
      </c>
      <c r="J126" s="27"/>
      <c r="K126" s="35"/>
    </row>
    <row r="127" spans="1:14" ht="14.1" customHeight="1" x14ac:dyDescent="0.2">
      <c r="A127" s="11">
        <v>13</v>
      </c>
      <c r="B127" s="19"/>
      <c r="C127" s="5"/>
      <c r="F127" s="14"/>
      <c r="G127" s="14"/>
      <c r="H127" s="15"/>
      <c r="I127" s="15"/>
      <c r="J127" s="14"/>
      <c r="L127" s="16"/>
    </row>
    <row r="128" spans="1:14" ht="14.1" customHeight="1" x14ac:dyDescent="0.2">
      <c r="A128" s="11">
        <v>14</v>
      </c>
      <c r="B128" s="19"/>
      <c r="C128" s="5" t="s">
        <v>28</v>
      </c>
      <c r="F128" s="14"/>
      <c r="G128" s="14"/>
      <c r="H128" s="14"/>
      <c r="I128" s="57">
        <v>19.929003660584531</v>
      </c>
      <c r="J128" s="37"/>
      <c r="K128" s="24"/>
      <c r="L128" s="9"/>
      <c r="M128" s="15"/>
      <c r="N128" s="15"/>
    </row>
    <row r="129" spans="1:14" ht="14.1" customHeight="1" x14ac:dyDescent="0.2">
      <c r="A129" s="11">
        <v>15</v>
      </c>
      <c r="B129" s="19"/>
      <c r="C129" s="5"/>
      <c r="I129" s="41"/>
      <c r="L129" s="15"/>
      <c r="M129" s="15"/>
      <c r="N129" s="15"/>
    </row>
    <row r="130" spans="1:14" ht="14.1" customHeight="1" x14ac:dyDescent="0.2">
      <c r="A130" s="11">
        <v>16</v>
      </c>
      <c r="B130" s="19"/>
      <c r="C130" s="5" t="s">
        <v>29</v>
      </c>
      <c r="F130" s="20">
        <v>3.3333333333333333E-2</v>
      </c>
      <c r="G130" s="54">
        <v>8.0522310000000008</v>
      </c>
      <c r="H130" s="14"/>
      <c r="I130" s="54">
        <v>0.26840770000000003</v>
      </c>
      <c r="J130" s="14"/>
      <c r="L130" s="33"/>
      <c r="M130" s="33"/>
      <c r="N130" s="40"/>
    </row>
    <row r="131" spans="1:14" ht="14.1" customHeight="1" x14ac:dyDescent="0.2">
      <c r="A131" s="11">
        <v>17</v>
      </c>
      <c r="B131" s="19"/>
      <c r="C131" s="5"/>
      <c r="I131" s="54"/>
    </row>
    <row r="132" spans="1:14" ht="14.1" customHeight="1" x14ac:dyDescent="0.2">
      <c r="A132" s="11">
        <v>18</v>
      </c>
      <c r="B132" s="19"/>
      <c r="C132" s="5" t="s">
        <v>41</v>
      </c>
      <c r="I132" s="54">
        <v>0.22369296634499999</v>
      </c>
      <c r="J132" s="27"/>
      <c r="K132" s="24"/>
      <c r="L132" s="108"/>
    </row>
    <row r="133" spans="1:14" ht="14.1" customHeight="1" x14ac:dyDescent="0.2">
      <c r="A133" s="11">
        <v>19</v>
      </c>
      <c r="B133" s="19"/>
      <c r="C133" s="5"/>
      <c r="F133" s="14"/>
      <c r="G133" s="14"/>
      <c r="H133" s="14"/>
      <c r="I133" s="42"/>
      <c r="J133" s="14"/>
      <c r="M133" s="15"/>
    </row>
    <row r="134" spans="1:14" ht="14.1" customHeight="1" thickBot="1" x14ac:dyDescent="0.25">
      <c r="A134" s="11">
        <v>20</v>
      </c>
      <c r="B134" s="19"/>
      <c r="C134" s="5" t="s">
        <v>37</v>
      </c>
      <c r="F134" s="14"/>
      <c r="G134" s="14"/>
      <c r="H134" s="14"/>
      <c r="I134" s="43">
        <v>20.42110432692953</v>
      </c>
      <c r="J134" s="44"/>
      <c r="K134" s="24"/>
      <c r="L134" s="9"/>
      <c r="M134" s="15"/>
      <c r="N134" s="15"/>
    </row>
    <row r="135" spans="1:14" ht="14.1" customHeight="1" thickTop="1" x14ac:dyDescent="0.2">
      <c r="A135" s="11">
        <v>21</v>
      </c>
      <c r="B135" s="19"/>
      <c r="I135" s="5"/>
      <c r="L135" s="9"/>
      <c r="M135" s="15"/>
      <c r="N135" s="15"/>
    </row>
    <row r="136" spans="1:14" ht="14.1" customHeight="1" x14ac:dyDescent="0.2">
      <c r="A136" s="11">
        <v>22</v>
      </c>
      <c r="B136" s="19"/>
      <c r="L136" s="15"/>
      <c r="M136" s="15"/>
      <c r="N136" s="15"/>
    </row>
    <row r="137" spans="1:14" ht="14.1" customHeight="1" x14ac:dyDescent="0.2">
      <c r="A137" s="11">
        <v>23</v>
      </c>
      <c r="B137" s="19"/>
      <c r="L137" s="15"/>
      <c r="M137" s="15"/>
      <c r="N137" s="15"/>
    </row>
    <row r="138" spans="1:14" ht="14.1" customHeight="1" x14ac:dyDescent="0.2">
      <c r="A138" s="11">
        <v>24</v>
      </c>
      <c r="B138" s="19"/>
      <c r="K138" s="24"/>
      <c r="L138" s="33"/>
      <c r="M138" s="33"/>
      <c r="N138" s="33"/>
    </row>
    <row r="139" spans="1:14" ht="14.1" customHeight="1" x14ac:dyDescent="0.2">
      <c r="A139" s="11">
        <v>25</v>
      </c>
      <c r="B139" s="19"/>
      <c r="M139" s="29"/>
      <c r="N139" s="15"/>
    </row>
    <row r="140" spans="1:14" ht="14.1" customHeight="1" x14ac:dyDescent="0.2">
      <c r="A140" s="11">
        <v>26</v>
      </c>
      <c r="B140" s="5" t="s">
        <v>31</v>
      </c>
    </row>
    <row r="141" spans="1:14" ht="14.1" customHeight="1" x14ac:dyDescent="0.2">
      <c r="A141" s="11">
        <v>27</v>
      </c>
      <c r="B141" s="45"/>
      <c r="C141" s="502" t="s">
        <v>42</v>
      </c>
      <c r="D141" s="503"/>
      <c r="E141" s="503"/>
      <c r="F141" s="503"/>
      <c r="G141" s="503"/>
      <c r="H141" s="503"/>
      <c r="I141" s="503"/>
      <c r="J141" s="503"/>
      <c r="K141" s="503"/>
    </row>
    <row r="142" spans="1:14" ht="14.1" customHeight="1" x14ac:dyDescent="0.2">
      <c r="A142" s="11">
        <v>28</v>
      </c>
      <c r="B142" s="45"/>
      <c r="C142" s="503"/>
      <c r="D142" s="503"/>
      <c r="E142" s="503"/>
      <c r="F142" s="503"/>
      <c r="G142" s="503"/>
      <c r="H142" s="503"/>
      <c r="I142" s="503"/>
      <c r="J142" s="503"/>
      <c r="K142" s="503"/>
    </row>
    <row r="143" spans="1:14" ht="14.1" customHeight="1" x14ac:dyDescent="0.2">
      <c r="A143" s="11">
        <v>29</v>
      </c>
      <c r="B143" s="45"/>
      <c r="C143" s="503"/>
      <c r="D143" s="503"/>
      <c r="E143" s="503"/>
      <c r="F143" s="503"/>
      <c r="G143" s="503"/>
      <c r="H143" s="503"/>
      <c r="I143" s="503"/>
      <c r="J143" s="503"/>
      <c r="K143" s="503"/>
    </row>
    <row r="144" spans="1:14" ht="14.1" customHeight="1" x14ac:dyDescent="0.2">
      <c r="A144" s="11">
        <v>30</v>
      </c>
      <c r="B144" s="45"/>
      <c r="C144" s="503"/>
      <c r="D144" s="503"/>
      <c r="E144" s="503"/>
      <c r="F144" s="503"/>
      <c r="G144" s="503"/>
      <c r="H144" s="503"/>
      <c r="I144" s="503"/>
      <c r="J144" s="503"/>
      <c r="K144" s="503"/>
    </row>
    <row r="145" spans="1:14" ht="14.1" customHeight="1" x14ac:dyDescent="0.2">
      <c r="A145" s="11">
        <v>31</v>
      </c>
      <c r="B145" s="45"/>
      <c r="C145" s="503"/>
      <c r="D145" s="503"/>
      <c r="E145" s="503"/>
      <c r="F145" s="503"/>
      <c r="G145" s="503"/>
      <c r="H145" s="503"/>
      <c r="I145" s="503"/>
      <c r="J145" s="503"/>
      <c r="K145" s="503"/>
    </row>
    <row r="146" spans="1:14" ht="14.1" customHeight="1" x14ac:dyDescent="0.2">
      <c r="A146" s="11">
        <v>32</v>
      </c>
      <c r="B146" s="45"/>
      <c r="C146" s="503"/>
      <c r="D146" s="503"/>
      <c r="E146" s="503"/>
      <c r="F146" s="503"/>
      <c r="G146" s="503"/>
      <c r="H146" s="503"/>
      <c r="I146" s="503"/>
      <c r="J146" s="503"/>
      <c r="K146" s="503"/>
    </row>
    <row r="147" spans="1:14" ht="14.1" customHeight="1" x14ac:dyDescent="0.2">
      <c r="A147" s="11">
        <v>33</v>
      </c>
      <c r="B147" s="45"/>
      <c r="C147" s="503"/>
      <c r="D147" s="503"/>
      <c r="E147" s="503"/>
      <c r="F147" s="503"/>
      <c r="G147" s="503"/>
      <c r="H147" s="503"/>
      <c r="I147" s="503"/>
      <c r="J147" s="503"/>
      <c r="K147" s="503"/>
    </row>
    <row r="148" spans="1:14" ht="14.1" customHeight="1" x14ac:dyDescent="0.2">
      <c r="A148" s="11">
        <v>34</v>
      </c>
      <c r="B148" s="45"/>
      <c r="C148" s="503"/>
      <c r="D148" s="503"/>
      <c r="E148" s="503"/>
      <c r="F148" s="503"/>
      <c r="G148" s="503"/>
      <c r="H148" s="503"/>
      <c r="I148" s="503"/>
      <c r="J148" s="503"/>
      <c r="K148" s="503"/>
    </row>
    <row r="149" spans="1:14" ht="14.1" customHeight="1" x14ac:dyDescent="0.2">
      <c r="A149" s="11">
        <v>35</v>
      </c>
      <c r="B149" s="45"/>
      <c r="C149" s="503"/>
      <c r="D149" s="503"/>
      <c r="E149" s="503"/>
      <c r="F149" s="503"/>
      <c r="G149" s="503"/>
      <c r="H149" s="503"/>
      <c r="I149" s="503"/>
      <c r="J149" s="503"/>
      <c r="K149" s="503"/>
    </row>
    <row r="150" spans="1:14" ht="14.1" customHeight="1" x14ac:dyDescent="0.2">
      <c r="A150" s="11">
        <v>36</v>
      </c>
      <c r="B150" s="45"/>
      <c r="C150" s="46"/>
      <c r="D150" s="46"/>
      <c r="E150" s="46"/>
      <c r="F150" s="46"/>
      <c r="G150" s="46"/>
      <c r="H150" s="46"/>
      <c r="I150" s="46"/>
      <c r="J150" s="46"/>
      <c r="K150" s="46"/>
    </row>
    <row r="151" spans="1:14" ht="14.1" customHeight="1" x14ac:dyDescent="0.2">
      <c r="A151" s="11">
        <v>37</v>
      </c>
      <c r="B151" s="45"/>
      <c r="C151" s="46"/>
      <c r="D151" s="46"/>
      <c r="E151" s="46"/>
      <c r="F151" s="46"/>
      <c r="G151" s="46"/>
      <c r="H151" s="46"/>
      <c r="I151" s="46"/>
      <c r="J151" s="46"/>
      <c r="K151" s="46"/>
    </row>
    <row r="152" spans="1:14" ht="14.1" customHeight="1" x14ac:dyDescent="0.2">
      <c r="A152" s="11">
        <v>38</v>
      </c>
      <c r="B152" s="45"/>
      <c r="C152" s="46"/>
      <c r="D152" s="46"/>
      <c r="E152" s="46"/>
      <c r="F152" s="46"/>
      <c r="G152" s="46"/>
      <c r="H152" s="46"/>
      <c r="I152" s="46"/>
      <c r="J152" s="46"/>
      <c r="K152" s="46"/>
    </row>
    <row r="153" spans="1:14" ht="14.1" customHeight="1" x14ac:dyDescent="0.2">
      <c r="A153" s="11">
        <v>39</v>
      </c>
      <c r="B153" s="45"/>
      <c r="C153" s="46"/>
      <c r="D153" s="46"/>
      <c r="E153" s="46"/>
      <c r="F153" s="46"/>
      <c r="G153" s="46"/>
      <c r="H153" s="46"/>
      <c r="I153" s="46"/>
      <c r="J153" s="46"/>
      <c r="K153" s="46"/>
    </row>
    <row r="154" spans="1:14" ht="14.1" customHeight="1" x14ac:dyDescent="0.2">
      <c r="A154" s="11">
        <v>40</v>
      </c>
      <c r="B154" s="45"/>
      <c r="C154" s="46"/>
      <c r="D154" s="46"/>
      <c r="E154" s="46"/>
      <c r="F154" s="46"/>
      <c r="G154" s="46"/>
      <c r="H154" s="46"/>
      <c r="I154" s="46"/>
      <c r="J154" s="46"/>
      <c r="K154" s="46"/>
    </row>
    <row r="155" spans="1:14" ht="14.1" customHeight="1" x14ac:dyDescent="0.2">
      <c r="A155" s="11">
        <v>41</v>
      </c>
      <c r="B155" s="45"/>
      <c r="C155" s="46"/>
      <c r="D155" s="46"/>
      <c r="E155" s="46"/>
      <c r="F155" s="46"/>
      <c r="G155" s="46"/>
      <c r="H155" s="46"/>
      <c r="I155" s="46"/>
      <c r="J155" s="46"/>
      <c r="K155" s="46"/>
    </row>
    <row r="156" spans="1:14" ht="14.1" customHeight="1" x14ac:dyDescent="0.2">
      <c r="A156" s="11">
        <v>42</v>
      </c>
      <c r="B156" s="45"/>
      <c r="C156" s="46"/>
      <c r="D156" s="46"/>
      <c r="E156" s="46"/>
      <c r="F156" s="46"/>
      <c r="G156" s="46"/>
      <c r="H156" s="46"/>
      <c r="I156" s="46"/>
      <c r="J156" s="46"/>
      <c r="K156" s="46"/>
    </row>
    <row r="157" spans="1:14" ht="14.1" customHeight="1" x14ac:dyDescent="0.2">
      <c r="A157" s="11">
        <v>43</v>
      </c>
      <c r="B157" s="45"/>
      <c r="C157" s="46"/>
      <c r="D157" s="46"/>
      <c r="E157" s="46"/>
      <c r="F157" s="46"/>
      <c r="G157" s="46"/>
      <c r="H157" s="46"/>
      <c r="I157" s="46"/>
      <c r="J157" s="46"/>
      <c r="K157" s="46"/>
    </row>
    <row r="158" spans="1:14" ht="14.1" customHeight="1" thickBot="1" x14ac:dyDescent="0.25">
      <c r="A158" s="47">
        <v>44</v>
      </c>
      <c r="B158" s="48"/>
      <c r="C158" s="49"/>
      <c r="D158" s="49"/>
      <c r="E158" s="49"/>
      <c r="F158" s="49"/>
      <c r="G158" s="49"/>
      <c r="H158" s="49"/>
      <c r="I158" s="49"/>
      <c r="J158" s="49"/>
      <c r="K158" s="49"/>
      <c r="L158" s="1"/>
      <c r="M158" s="1"/>
      <c r="N158" s="1"/>
    </row>
    <row r="159" spans="1:14" ht="14.1" customHeight="1" x14ac:dyDescent="0.2">
      <c r="A159" s="11" t="s">
        <v>33</v>
      </c>
      <c r="B159" s="50"/>
      <c r="C159" s="50"/>
      <c r="D159" s="50"/>
      <c r="E159" s="50"/>
      <c r="F159" s="50"/>
      <c r="G159" s="50"/>
      <c r="H159" s="50"/>
      <c r="I159" s="50"/>
      <c r="J159" s="50"/>
      <c r="K159" s="50"/>
      <c r="N159" s="51" t="s">
        <v>34</v>
      </c>
    </row>
    <row r="160" spans="1:14" ht="14.1" customHeight="1" thickBot="1" x14ac:dyDescent="0.25">
      <c r="A160" s="1" t="s">
        <v>0</v>
      </c>
      <c r="B160" s="1"/>
      <c r="C160" s="1"/>
      <c r="D160" s="1"/>
      <c r="E160" s="1"/>
      <c r="F160" s="1"/>
      <c r="G160" s="2" t="s">
        <v>1</v>
      </c>
      <c r="H160" s="1"/>
      <c r="I160" s="1"/>
      <c r="J160" s="1"/>
      <c r="K160" s="1"/>
      <c r="L160" s="3"/>
      <c r="M160" s="3"/>
      <c r="N160" s="3" t="s">
        <v>43</v>
      </c>
    </row>
    <row r="161" spans="1:14" ht="14.1" customHeight="1" x14ac:dyDescent="0.2">
      <c r="A161" s="5" t="s">
        <v>3</v>
      </c>
      <c r="B161" s="5"/>
      <c r="C161" s="5"/>
      <c r="D161" s="5" t="s">
        <v>4</v>
      </c>
      <c r="E161" s="5"/>
      <c r="F161" s="5"/>
      <c r="G161" s="5"/>
      <c r="H161" s="5"/>
      <c r="I161" s="5"/>
      <c r="J161" s="5"/>
      <c r="K161" s="5"/>
      <c r="L161" s="6" t="s">
        <v>5</v>
      </c>
      <c r="M161" s="6"/>
      <c r="N161" s="7"/>
    </row>
    <row r="162" spans="1:14" ht="14.1" customHeight="1" x14ac:dyDescent="0.2">
      <c r="A162" s="5"/>
      <c r="B162" s="5"/>
      <c r="C162" s="5"/>
      <c r="D162" s="5"/>
      <c r="E162" s="5" t="s">
        <v>6</v>
      </c>
      <c r="F162" s="5"/>
      <c r="G162" s="5"/>
      <c r="H162" s="5"/>
      <c r="I162" s="5"/>
      <c r="J162" s="5"/>
      <c r="K162" s="5"/>
      <c r="L162" s="8" t="s">
        <v>7</v>
      </c>
      <c r="M162" s="9" t="s">
        <v>749</v>
      </c>
      <c r="N162" s="8"/>
    </row>
    <row r="163" spans="1:14" ht="14.1" customHeight="1" x14ac:dyDescent="0.2">
      <c r="A163" s="5" t="s">
        <v>8</v>
      </c>
      <c r="B163" s="5"/>
      <c r="C163" s="5"/>
      <c r="D163" s="5"/>
      <c r="E163" s="5" t="s">
        <v>9</v>
      </c>
      <c r="F163" s="5"/>
      <c r="G163" s="5"/>
      <c r="H163" s="5"/>
      <c r="I163" s="5"/>
      <c r="J163" s="5"/>
      <c r="K163" s="5"/>
      <c r="M163" s="9" t="s">
        <v>750</v>
      </c>
      <c r="N163" s="8"/>
    </row>
    <row r="164" spans="1:14" ht="14.1" customHeight="1" x14ac:dyDescent="0.2">
      <c r="A164" s="5"/>
      <c r="B164" s="5"/>
      <c r="C164" s="5"/>
      <c r="D164" s="5"/>
      <c r="E164" s="5" t="s">
        <v>10</v>
      </c>
      <c r="F164" s="5"/>
      <c r="G164" s="5"/>
      <c r="H164" s="5"/>
      <c r="I164" s="5"/>
      <c r="J164" s="5"/>
      <c r="K164" s="5"/>
      <c r="M164" s="5" t="s">
        <v>751</v>
      </c>
      <c r="N164" s="8"/>
    </row>
    <row r="165" spans="1:14" ht="14.1" customHeight="1" thickBot="1" x14ac:dyDescent="0.25">
      <c r="A165" s="10" t="s">
        <v>804</v>
      </c>
      <c r="B165" s="10"/>
      <c r="C165" s="1"/>
      <c r="D165" s="1"/>
      <c r="E165" s="1"/>
      <c r="F165" s="1"/>
      <c r="G165" s="1"/>
      <c r="H165" s="1"/>
      <c r="I165" s="1"/>
      <c r="J165" s="1"/>
      <c r="K165" s="1"/>
      <c r="L165" s="10"/>
      <c r="M165" s="10" t="s">
        <v>752</v>
      </c>
      <c r="N165" s="3"/>
    </row>
    <row r="167" spans="1:14" ht="14.1" customHeight="1" thickBot="1" x14ac:dyDescent="0.25">
      <c r="A167" s="52"/>
      <c r="B167" s="53"/>
      <c r="C167" s="53"/>
      <c r="D167" s="53"/>
      <c r="E167" s="53"/>
      <c r="F167" s="60"/>
      <c r="G167" s="2" t="s">
        <v>44</v>
      </c>
      <c r="H167" s="53"/>
      <c r="I167" s="53"/>
      <c r="J167" s="53"/>
      <c r="K167" s="53"/>
      <c r="L167" s="10"/>
      <c r="M167" s="2"/>
      <c r="N167" s="2"/>
    </row>
    <row r="168" spans="1:14" ht="14.1" customHeight="1" x14ac:dyDescent="0.2">
      <c r="A168" s="11">
        <v>1</v>
      </c>
    </row>
    <row r="169" spans="1:14" ht="14.1" customHeight="1" x14ac:dyDescent="0.2">
      <c r="A169" s="11">
        <v>2</v>
      </c>
      <c r="C169" s="12"/>
      <c r="F169" s="13">
        <v>-1</v>
      </c>
      <c r="G169" s="13">
        <v>-2</v>
      </c>
      <c r="H169" s="13"/>
      <c r="I169" s="13">
        <v>-3</v>
      </c>
      <c r="J169" s="5"/>
      <c r="K169" s="5"/>
      <c r="L169" s="13">
        <v>-4</v>
      </c>
      <c r="N169" s="13">
        <v>-5</v>
      </c>
    </row>
    <row r="170" spans="1:14" ht="14.1" customHeight="1" x14ac:dyDescent="0.2">
      <c r="A170" s="11">
        <v>3</v>
      </c>
      <c r="B170" s="14"/>
      <c r="F170" s="15"/>
      <c r="G170" s="15" t="s">
        <v>12</v>
      </c>
      <c r="H170" s="15"/>
      <c r="I170" s="15" t="s">
        <v>13</v>
      </c>
      <c r="J170" s="15"/>
      <c r="K170" s="15"/>
      <c r="L170" s="16" t="s">
        <v>14</v>
      </c>
      <c r="N170" s="17">
        <v>0.72</v>
      </c>
    </row>
    <row r="171" spans="1:14" ht="14.1" customHeight="1" x14ac:dyDescent="0.2">
      <c r="A171" s="11">
        <v>4</v>
      </c>
      <c r="B171" s="14"/>
      <c r="F171" s="18" t="s">
        <v>15</v>
      </c>
      <c r="G171" s="18" t="s">
        <v>16</v>
      </c>
      <c r="H171" s="15"/>
      <c r="I171" s="18" t="s">
        <v>17</v>
      </c>
      <c r="J171" s="15"/>
      <c r="K171" s="15"/>
      <c r="L171" s="16" t="s">
        <v>18</v>
      </c>
    </row>
    <row r="172" spans="1:14" ht="14.1" customHeight="1" x14ac:dyDescent="0.2">
      <c r="A172" s="11">
        <v>5</v>
      </c>
      <c r="B172" s="19"/>
      <c r="F172" s="14"/>
      <c r="G172" s="14"/>
      <c r="H172" s="14"/>
      <c r="I172" s="14"/>
      <c r="J172" s="14"/>
      <c r="L172" s="16" t="s">
        <v>19</v>
      </c>
    </row>
    <row r="173" spans="1:14" ht="14.1" customHeight="1" x14ac:dyDescent="0.2">
      <c r="A173" s="11">
        <v>6</v>
      </c>
      <c r="B173" s="19"/>
      <c r="C173" s="5" t="s">
        <v>20</v>
      </c>
      <c r="D173" s="5"/>
      <c r="F173" s="20">
        <v>0.3723333333333334</v>
      </c>
      <c r="G173" s="54">
        <v>34.415963000895246</v>
      </c>
      <c r="I173" s="54">
        <v>12.814210224</v>
      </c>
      <c r="J173" s="55"/>
      <c r="K173" s="24"/>
    </row>
    <row r="174" spans="1:14" ht="14.1" customHeight="1" x14ac:dyDescent="0.2">
      <c r="A174" s="11">
        <v>7</v>
      </c>
      <c r="B174" s="19"/>
      <c r="C174" s="5"/>
      <c r="D174" s="5"/>
      <c r="F174" s="56"/>
      <c r="G174" s="55"/>
      <c r="I174" s="54"/>
      <c r="J174" s="55"/>
      <c r="K174" s="24"/>
      <c r="M174" s="13"/>
    </row>
    <row r="175" spans="1:14" ht="14.1" customHeight="1" x14ac:dyDescent="0.2">
      <c r="A175" s="11">
        <v>8</v>
      </c>
      <c r="B175" s="19"/>
      <c r="C175" s="5" t="s">
        <v>21</v>
      </c>
      <c r="D175" s="5"/>
      <c r="F175" s="20">
        <v>1.2833333333333334</v>
      </c>
      <c r="G175" s="54">
        <v>49.522418727272729</v>
      </c>
      <c r="I175" s="54">
        <v>63.55</v>
      </c>
      <c r="J175" s="56"/>
      <c r="K175" s="24"/>
      <c r="L175" s="28" t="s">
        <v>22</v>
      </c>
      <c r="M175" s="15"/>
      <c r="N175" s="29">
        <v>0.33610000000000001</v>
      </c>
    </row>
    <row r="176" spans="1:14" ht="14.1" customHeight="1" x14ac:dyDescent="0.2">
      <c r="A176" s="11">
        <v>9</v>
      </c>
      <c r="B176" s="19"/>
      <c r="C176" s="5"/>
      <c r="D176" s="5"/>
      <c r="I176" s="54"/>
      <c r="L176" s="28" t="s">
        <v>23</v>
      </c>
      <c r="M176" s="15"/>
    </row>
    <row r="177" spans="1:14" ht="14.1" customHeight="1" x14ac:dyDescent="0.2">
      <c r="A177" s="11">
        <v>10</v>
      </c>
      <c r="B177" s="19"/>
      <c r="C177" s="5" t="s">
        <v>24</v>
      </c>
      <c r="D177" s="5"/>
      <c r="F177" s="56"/>
      <c r="G177" s="31">
        <v>0.72</v>
      </c>
      <c r="H177" s="16" t="s">
        <v>25</v>
      </c>
      <c r="I177" s="54">
        <v>54.98223136128</v>
      </c>
      <c r="J177" s="56"/>
      <c r="K177" s="24"/>
      <c r="L177" s="15"/>
      <c r="M177" s="15"/>
    </row>
    <row r="178" spans="1:14" ht="14.1" customHeight="1" x14ac:dyDescent="0.2">
      <c r="A178" s="11">
        <v>11</v>
      </c>
      <c r="B178" s="19"/>
      <c r="C178" s="5"/>
      <c r="D178" s="5"/>
      <c r="F178" s="14"/>
      <c r="G178" s="15"/>
      <c r="H178" s="5"/>
      <c r="I178" s="54"/>
      <c r="J178" s="14"/>
      <c r="L178" s="33"/>
      <c r="M178" s="33"/>
    </row>
    <row r="179" spans="1:14" ht="14.1" customHeight="1" x14ac:dyDescent="0.2">
      <c r="A179" s="11">
        <v>12</v>
      </c>
      <c r="B179" s="19"/>
      <c r="C179" s="5" t="s">
        <v>26</v>
      </c>
      <c r="D179" s="5"/>
      <c r="G179" s="34">
        <v>0.33610000000000001</v>
      </c>
      <c r="H179" s="16" t="s">
        <v>27</v>
      </c>
      <c r="I179" s="54">
        <v>25.666011056286401</v>
      </c>
      <c r="J179" s="56"/>
      <c r="K179" s="35"/>
    </row>
    <row r="180" spans="1:14" ht="14.1" customHeight="1" x14ac:dyDescent="0.2">
      <c r="A180" s="11">
        <v>13</v>
      </c>
      <c r="B180" s="19"/>
      <c r="C180" s="5"/>
      <c r="D180" s="5"/>
      <c r="F180" s="14"/>
      <c r="G180" s="14"/>
      <c r="H180" s="14"/>
      <c r="I180" s="15"/>
      <c r="J180" s="14"/>
      <c r="L180" s="16"/>
    </row>
    <row r="181" spans="1:14" ht="14.1" customHeight="1" x14ac:dyDescent="0.2">
      <c r="A181" s="11">
        <v>14</v>
      </c>
      <c r="B181" s="19"/>
      <c r="C181" s="5" t="s">
        <v>28</v>
      </c>
      <c r="D181" s="5"/>
      <c r="F181" s="14"/>
      <c r="G181" s="14"/>
      <c r="H181" s="14"/>
      <c r="I181" s="57">
        <v>157.0124526415664</v>
      </c>
      <c r="J181" s="44"/>
      <c r="K181" s="24"/>
      <c r="L181" s="9"/>
      <c r="M181" s="15"/>
      <c r="N181" s="15"/>
    </row>
    <row r="182" spans="1:14" ht="14.1" customHeight="1" x14ac:dyDescent="0.2">
      <c r="A182" s="11">
        <v>15</v>
      </c>
      <c r="B182" s="19"/>
      <c r="C182" s="5"/>
      <c r="D182" s="5"/>
      <c r="I182" s="41"/>
      <c r="L182" s="15"/>
      <c r="M182" s="15"/>
      <c r="N182" s="15"/>
    </row>
    <row r="183" spans="1:14" ht="14.1" customHeight="1" x14ac:dyDescent="0.2">
      <c r="A183" s="11">
        <v>16</v>
      </c>
      <c r="B183" s="19"/>
      <c r="C183" s="5" t="s">
        <v>29</v>
      </c>
      <c r="D183" s="5"/>
      <c r="F183" s="20">
        <v>1.1666666666666667</v>
      </c>
      <c r="G183" s="54">
        <v>15.645243857142857</v>
      </c>
      <c r="H183" s="14"/>
      <c r="I183" s="54">
        <v>18.252784500000001</v>
      </c>
      <c r="J183" s="14"/>
      <c r="L183" s="33"/>
      <c r="M183" s="33"/>
      <c r="N183" s="40"/>
    </row>
    <row r="184" spans="1:14" ht="14.1" customHeight="1" x14ac:dyDescent="0.2">
      <c r="A184" s="11">
        <v>17</v>
      </c>
      <c r="B184" s="19"/>
      <c r="C184" s="5"/>
      <c r="D184" s="5"/>
      <c r="F184" s="14"/>
      <c r="G184" s="14"/>
      <c r="H184" s="14"/>
      <c r="I184" s="42"/>
      <c r="J184" s="14"/>
      <c r="M184" s="15"/>
    </row>
    <row r="185" spans="1:14" ht="14.1" customHeight="1" thickBot="1" x14ac:dyDescent="0.25">
      <c r="A185" s="11">
        <v>18</v>
      </c>
      <c r="B185" s="19"/>
      <c r="C185" s="5" t="s">
        <v>45</v>
      </c>
      <c r="D185" s="5"/>
      <c r="F185" s="14"/>
      <c r="G185" s="14"/>
      <c r="H185" s="14"/>
      <c r="I185" s="43">
        <v>175.26523714156639</v>
      </c>
      <c r="J185" s="44"/>
      <c r="K185" s="24"/>
      <c r="L185" s="9"/>
      <c r="M185" s="15"/>
      <c r="N185" s="15"/>
    </row>
    <row r="186" spans="1:14" ht="14.1" customHeight="1" thickTop="1" x14ac:dyDescent="0.2">
      <c r="A186" s="11">
        <v>19</v>
      </c>
      <c r="B186" s="19"/>
      <c r="C186" s="5"/>
      <c r="D186" s="5"/>
      <c r="L186" s="9"/>
      <c r="M186" s="15"/>
      <c r="N186" s="15"/>
    </row>
    <row r="187" spans="1:14" ht="14.1" customHeight="1" x14ac:dyDescent="0.2">
      <c r="A187" s="11">
        <v>20</v>
      </c>
      <c r="B187" s="19"/>
      <c r="L187" s="15"/>
      <c r="M187" s="15"/>
      <c r="N187" s="15"/>
    </row>
    <row r="188" spans="1:14" ht="14.1" customHeight="1" x14ac:dyDescent="0.2">
      <c r="A188" s="11">
        <v>21</v>
      </c>
      <c r="B188" s="19"/>
      <c r="L188" s="15"/>
      <c r="M188" s="15"/>
      <c r="N188" s="15"/>
    </row>
    <row r="189" spans="1:14" ht="14.1" customHeight="1" x14ac:dyDescent="0.2">
      <c r="A189" s="11">
        <v>22</v>
      </c>
      <c r="K189" s="24"/>
      <c r="L189" s="33"/>
      <c r="M189" s="33"/>
      <c r="N189" s="33"/>
    </row>
    <row r="190" spans="1:14" ht="14.1" customHeight="1" x14ac:dyDescent="0.2">
      <c r="A190" s="11">
        <v>23</v>
      </c>
      <c r="B190" s="5" t="s">
        <v>31</v>
      </c>
      <c r="D190" s="61"/>
      <c r="E190" s="61"/>
      <c r="F190" s="61"/>
      <c r="G190" s="61"/>
      <c r="H190" s="61"/>
      <c r="I190" s="61"/>
      <c r="J190" s="61"/>
      <c r="K190" s="61"/>
      <c r="M190" s="29"/>
      <c r="N190" s="15"/>
    </row>
    <row r="191" spans="1:14" ht="14.1" customHeight="1" x14ac:dyDescent="0.2">
      <c r="A191" s="11">
        <v>24</v>
      </c>
      <c r="B191" s="61"/>
      <c r="C191" s="502" t="s">
        <v>46</v>
      </c>
      <c r="D191" s="504"/>
      <c r="E191" s="504"/>
      <c r="F191" s="504"/>
      <c r="G191" s="504"/>
      <c r="H191" s="504"/>
      <c r="I191" s="504"/>
      <c r="J191" s="504"/>
      <c r="K191" s="504"/>
    </row>
    <row r="192" spans="1:14" ht="14.1" customHeight="1" x14ac:dyDescent="0.2">
      <c r="A192" s="11">
        <v>25</v>
      </c>
      <c r="B192" s="61"/>
      <c r="C192" s="504"/>
      <c r="D192" s="504"/>
      <c r="E192" s="504"/>
      <c r="F192" s="504"/>
      <c r="G192" s="504"/>
      <c r="H192" s="504"/>
      <c r="I192" s="504"/>
      <c r="J192" s="504"/>
      <c r="K192" s="504"/>
    </row>
    <row r="193" spans="1:11" ht="14.1" customHeight="1" x14ac:dyDescent="0.2">
      <c r="A193" s="11">
        <v>26</v>
      </c>
      <c r="B193" s="61"/>
      <c r="C193" s="504"/>
      <c r="D193" s="504"/>
      <c r="E193" s="504"/>
      <c r="F193" s="504"/>
      <c r="G193" s="504"/>
      <c r="H193" s="504"/>
      <c r="I193" s="504"/>
      <c r="J193" s="504"/>
      <c r="K193" s="504"/>
    </row>
    <row r="194" spans="1:11" ht="14.1" customHeight="1" x14ac:dyDescent="0.2">
      <c r="A194" s="11">
        <v>27</v>
      </c>
      <c r="B194" s="61"/>
      <c r="C194" s="504"/>
      <c r="D194" s="504"/>
      <c r="E194" s="504"/>
      <c r="F194" s="504"/>
      <c r="G194" s="504"/>
      <c r="H194" s="504"/>
      <c r="I194" s="504"/>
      <c r="J194" s="504"/>
      <c r="K194" s="504"/>
    </row>
    <row r="195" spans="1:11" ht="14.1" customHeight="1" x14ac:dyDescent="0.2">
      <c r="A195" s="11">
        <v>28</v>
      </c>
      <c r="B195" s="61"/>
      <c r="C195" s="504"/>
      <c r="D195" s="504"/>
      <c r="E195" s="504"/>
      <c r="F195" s="504"/>
      <c r="G195" s="504"/>
      <c r="H195" s="504"/>
      <c r="I195" s="504"/>
      <c r="J195" s="504"/>
      <c r="K195" s="504"/>
    </row>
    <row r="196" spans="1:11" ht="14.1" customHeight="1" x14ac:dyDescent="0.2">
      <c r="A196" s="11">
        <v>29</v>
      </c>
      <c r="B196" s="61"/>
      <c r="C196" s="504"/>
      <c r="D196" s="504"/>
      <c r="E196" s="504"/>
      <c r="F196" s="504"/>
      <c r="G196" s="504"/>
      <c r="H196" s="504"/>
      <c r="I196" s="504"/>
      <c r="J196" s="504"/>
      <c r="K196" s="504"/>
    </row>
    <row r="197" spans="1:11" ht="14.1" customHeight="1" x14ac:dyDescent="0.2">
      <c r="A197" s="11">
        <v>30</v>
      </c>
      <c r="B197" s="61"/>
      <c r="C197" s="504"/>
      <c r="D197" s="504"/>
      <c r="E197" s="504"/>
      <c r="F197" s="504"/>
      <c r="G197" s="504"/>
      <c r="H197" s="504"/>
      <c r="I197" s="504"/>
      <c r="J197" s="504"/>
      <c r="K197" s="504"/>
    </row>
    <row r="198" spans="1:11" ht="14.1" customHeight="1" x14ac:dyDescent="0.2">
      <c r="A198" s="11">
        <v>31</v>
      </c>
      <c r="B198" s="61"/>
      <c r="C198" s="504"/>
      <c r="D198" s="504"/>
      <c r="E198" s="504"/>
      <c r="F198" s="504"/>
      <c r="G198" s="504"/>
      <c r="H198" s="504"/>
      <c r="I198" s="504"/>
      <c r="J198" s="504"/>
      <c r="K198" s="504"/>
    </row>
    <row r="199" spans="1:11" ht="14.1" customHeight="1" x14ac:dyDescent="0.2">
      <c r="A199" s="11">
        <v>32</v>
      </c>
      <c r="B199" s="61"/>
      <c r="C199" s="504"/>
      <c r="D199" s="504"/>
      <c r="E199" s="504"/>
      <c r="F199" s="504"/>
      <c r="G199" s="504"/>
      <c r="H199" s="504"/>
      <c r="I199" s="504"/>
      <c r="J199" s="504"/>
      <c r="K199" s="504"/>
    </row>
    <row r="200" spans="1:11" ht="14.1" customHeight="1" x14ac:dyDescent="0.2">
      <c r="A200" s="11">
        <v>33</v>
      </c>
      <c r="B200" s="61"/>
      <c r="C200" s="504"/>
      <c r="D200" s="504"/>
      <c r="E200" s="504"/>
      <c r="F200" s="504"/>
      <c r="G200" s="504"/>
      <c r="H200" s="504"/>
      <c r="I200" s="504"/>
      <c r="J200" s="504"/>
      <c r="K200" s="504"/>
    </row>
    <row r="201" spans="1:11" ht="14.1" customHeight="1" x14ac:dyDescent="0.2">
      <c r="A201" s="11">
        <v>34</v>
      </c>
      <c r="B201" s="61"/>
      <c r="C201" s="59"/>
      <c r="D201" s="59"/>
      <c r="E201" s="59"/>
      <c r="F201" s="59"/>
      <c r="G201" s="59"/>
      <c r="H201" s="59"/>
      <c r="I201" s="59"/>
      <c r="J201" s="59"/>
      <c r="K201" s="59"/>
    </row>
    <row r="202" spans="1:11" ht="14.1" customHeight="1" x14ac:dyDescent="0.2">
      <c r="A202" s="11">
        <v>35</v>
      </c>
      <c r="B202" s="61"/>
      <c r="C202" s="59"/>
      <c r="D202" s="59"/>
      <c r="E202" s="59"/>
      <c r="F202" s="59"/>
      <c r="G202" s="59"/>
      <c r="H202" s="59"/>
      <c r="I202" s="59"/>
      <c r="J202" s="59"/>
      <c r="K202" s="59"/>
    </row>
    <row r="203" spans="1:11" ht="14.1" customHeight="1" x14ac:dyDescent="0.2">
      <c r="A203" s="11">
        <v>36</v>
      </c>
      <c r="B203" s="61"/>
      <c r="C203" s="59"/>
      <c r="D203" s="59"/>
      <c r="E203" s="59"/>
      <c r="F203" s="59"/>
      <c r="G203" s="59"/>
      <c r="H203" s="59"/>
      <c r="I203" s="59"/>
      <c r="J203" s="59"/>
      <c r="K203" s="59"/>
    </row>
    <row r="204" spans="1:11" ht="14.1" customHeight="1" x14ac:dyDescent="0.2">
      <c r="A204" s="11">
        <v>37</v>
      </c>
      <c r="B204" s="61"/>
      <c r="C204" s="59"/>
      <c r="D204" s="59"/>
      <c r="E204" s="59"/>
      <c r="F204" s="59"/>
      <c r="G204" s="59"/>
      <c r="H204" s="59"/>
      <c r="I204" s="59"/>
      <c r="J204" s="59"/>
      <c r="K204" s="59"/>
    </row>
    <row r="205" spans="1:11" ht="14.1" customHeight="1" x14ac:dyDescent="0.2">
      <c r="A205" s="11">
        <v>38</v>
      </c>
      <c r="B205" s="61"/>
      <c r="C205" s="59"/>
      <c r="D205" s="59"/>
      <c r="E205" s="59"/>
      <c r="F205" s="59"/>
      <c r="G205" s="59"/>
      <c r="H205" s="59"/>
      <c r="I205" s="59"/>
      <c r="J205" s="59"/>
      <c r="K205" s="59"/>
    </row>
    <row r="206" spans="1:11" ht="14.1" customHeight="1" x14ac:dyDescent="0.2">
      <c r="A206" s="11">
        <v>39</v>
      </c>
      <c r="B206" s="61"/>
      <c r="C206" s="59"/>
      <c r="D206" s="59"/>
      <c r="E206" s="59"/>
      <c r="F206" s="59"/>
      <c r="G206" s="59"/>
      <c r="H206" s="59"/>
      <c r="I206" s="59"/>
      <c r="J206" s="59"/>
      <c r="K206" s="59"/>
    </row>
    <row r="207" spans="1:11" ht="14.1" customHeight="1" x14ac:dyDescent="0.2">
      <c r="A207" s="11">
        <v>40</v>
      </c>
      <c r="B207" s="61"/>
      <c r="C207" s="59"/>
      <c r="D207" s="59"/>
      <c r="E207" s="59"/>
      <c r="F207" s="59"/>
      <c r="G207" s="59"/>
      <c r="H207" s="59"/>
      <c r="I207" s="59"/>
      <c r="J207" s="59"/>
      <c r="K207" s="59"/>
    </row>
    <row r="208" spans="1:11" ht="14.1" customHeight="1" x14ac:dyDescent="0.2">
      <c r="A208" s="11">
        <v>41</v>
      </c>
      <c r="B208" s="61"/>
      <c r="C208" s="59"/>
      <c r="D208" s="59"/>
      <c r="E208" s="59"/>
      <c r="F208" s="59"/>
      <c r="G208" s="59"/>
      <c r="H208" s="59"/>
      <c r="I208" s="59"/>
      <c r="J208" s="59"/>
      <c r="K208" s="59"/>
    </row>
    <row r="209" spans="1:14" ht="14.1" customHeight="1" x14ac:dyDescent="0.2">
      <c r="A209" s="11">
        <v>42</v>
      </c>
      <c r="B209" s="61"/>
      <c r="C209" s="59"/>
      <c r="D209" s="59"/>
      <c r="E209" s="59"/>
      <c r="F209" s="59"/>
      <c r="G209" s="59"/>
      <c r="H209" s="59"/>
      <c r="I209" s="59"/>
      <c r="J209" s="59"/>
      <c r="K209" s="59"/>
    </row>
    <row r="210" spans="1:14" ht="14.1" customHeight="1" x14ac:dyDescent="0.2">
      <c r="A210" s="11">
        <v>43</v>
      </c>
      <c r="B210" s="61"/>
      <c r="C210" s="59"/>
      <c r="D210" s="59"/>
      <c r="E210" s="59"/>
      <c r="F210" s="59"/>
      <c r="G210" s="59"/>
      <c r="H210" s="59"/>
      <c r="I210" s="59"/>
      <c r="J210" s="59"/>
      <c r="K210" s="59"/>
    </row>
    <row r="211" spans="1:14" ht="14.1" customHeight="1" thickBot="1" x14ac:dyDescent="0.25">
      <c r="A211" s="47">
        <v>44</v>
      </c>
      <c r="B211" s="48"/>
      <c r="C211" s="49"/>
      <c r="D211" s="49"/>
      <c r="E211" s="49"/>
      <c r="F211" s="49"/>
      <c r="G211" s="49"/>
      <c r="H211" s="49"/>
      <c r="I211" s="49"/>
      <c r="J211" s="49"/>
      <c r="K211" s="49"/>
      <c r="L211" s="1"/>
      <c r="M211" s="1"/>
      <c r="N211" s="1"/>
    </row>
    <row r="212" spans="1:14" ht="14.1" customHeight="1" x14ac:dyDescent="0.2">
      <c r="A212" s="11" t="s">
        <v>33</v>
      </c>
      <c r="B212" s="50"/>
      <c r="C212" s="50"/>
      <c r="D212" s="50"/>
      <c r="E212" s="50"/>
      <c r="F212" s="50"/>
      <c r="G212" s="50"/>
      <c r="H212" s="50"/>
      <c r="I212" s="50"/>
      <c r="J212" s="50"/>
      <c r="K212" s="50"/>
      <c r="N212" s="51" t="s">
        <v>34</v>
      </c>
    </row>
    <row r="213" spans="1:14" ht="14.1" customHeight="1" thickBot="1" x14ac:dyDescent="0.25">
      <c r="A213" s="1" t="s">
        <v>0</v>
      </c>
      <c r="B213" s="1"/>
      <c r="C213" s="1"/>
      <c r="D213" s="1"/>
      <c r="E213" s="1"/>
      <c r="F213" s="1"/>
      <c r="G213" s="2" t="s">
        <v>1</v>
      </c>
      <c r="H213" s="1"/>
      <c r="I213" s="1"/>
      <c r="J213" s="1"/>
      <c r="K213" s="1"/>
      <c r="L213" s="3"/>
      <c r="M213" s="3"/>
      <c r="N213" s="3" t="s">
        <v>47</v>
      </c>
    </row>
    <row r="214" spans="1:14" ht="14.1" customHeight="1" x14ac:dyDescent="0.2">
      <c r="A214" s="5" t="s">
        <v>3</v>
      </c>
      <c r="B214" s="5"/>
      <c r="C214" s="5"/>
      <c r="D214" s="5" t="s">
        <v>4</v>
      </c>
      <c r="E214" s="5"/>
      <c r="F214" s="5"/>
      <c r="G214" s="5"/>
      <c r="H214" s="5"/>
      <c r="I214" s="5"/>
      <c r="J214" s="5"/>
      <c r="K214" s="5"/>
      <c r="L214" s="6" t="s">
        <v>5</v>
      </c>
      <c r="M214" s="6"/>
      <c r="N214" s="7"/>
    </row>
    <row r="215" spans="1:14" ht="14.1" customHeight="1" x14ac:dyDescent="0.2">
      <c r="A215" s="5"/>
      <c r="B215" s="5"/>
      <c r="C215" s="5"/>
      <c r="D215" s="5"/>
      <c r="E215" s="5" t="s">
        <v>6</v>
      </c>
      <c r="F215" s="5"/>
      <c r="G215" s="5"/>
      <c r="H215" s="5"/>
      <c r="I215" s="5"/>
      <c r="J215" s="5"/>
      <c r="K215" s="5"/>
      <c r="L215" s="8" t="s">
        <v>7</v>
      </c>
      <c r="M215" s="9" t="s">
        <v>749</v>
      </c>
      <c r="N215" s="8"/>
    </row>
    <row r="216" spans="1:14" ht="14.1" customHeight="1" x14ac:dyDescent="0.2">
      <c r="A216" s="5" t="s">
        <v>8</v>
      </c>
      <c r="B216" s="5"/>
      <c r="C216" s="5"/>
      <c r="D216" s="5"/>
      <c r="E216" s="5" t="s">
        <v>9</v>
      </c>
      <c r="F216" s="5"/>
      <c r="G216" s="5"/>
      <c r="H216" s="5"/>
      <c r="I216" s="5"/>
      <c r="J216" s="5"/>
      <c r="K216" s="5"/>
      <c r="M216" s="9" t="s">
        <v>750</v>
      </c>
      <c r="N216" s="8"/>
    </row>
    <row r="217" spans="1:14" ht="14.1" customHeight="1" x14ac:dyDescent="0.2">
      <c r="A217" s="5"/>
      <c r="B217" s="5"/>
      <c r="C217" s="5"/>
      <c r="D217" s="5"/>
      <c r="E217" s="5" t="s">
        <v>10</v>
      </c>
      <c r="F217" s="5"/>
      <c r="G217" s="5"/>
      <c r="H217" s="5"/>
      <c r="I217" s="5"/>
      <c r="J217" s="5"/>
      <c r="K217" s="5"/>
      <c r="M217" s="5" t="s">
        <v>751</v>
      </c>
      <c r="N217" s="8"/>
    </row>
    <row r="218" spans="1:14" ht="14.1" customHeight="1" thickBot="1" x14ac:dyDescent="0.25">
      <c r="A218" s="10" t="s">
        <v>804</v>
      </c>
      <c r="B218" s="10"/>
      <c r="C218" s="1"/>
      <c r="D218" s="1"/>
      <c r="E218" s="1"/>
      <c r="F218" s="1"/>
      <c r="G218" s="1"/>
      <c r="H218" s="1"/>
      <c r="I218" s="1"/>
      <c r="J218" s="1"/>
      <c r="K218" s="1"/>
      <c r="L218" s="10"/>
      <c r="M218" s="10" t="s">
        <v>752</v>
      </c>
      <c r="N218" s="3"/>
    </row>
    <row r="220" spans="1:14" ht="14.1" customHeight="1" thickBot="1" x14ac:dyDescent="0.25">
      <c r="A220" s="52"/>
      <c r="B220" s="53"/>
      <c r="C220" s="53"/>
      <c r="D220" s="53"/>
      <c r="E220" s="53"/>
      <c r="F220" s="60"/>
      <c r="G220" s="2" t="s">
        <v>48</v>
      </c>
      <c r="H220" s="53"/>
      <c r="I220" s="53"/>
      <c r="J220" s="53"/>
      <c r="K220" s="53"/>
      <c r="L220" s="10"/>
      <c r="M220" s="2"/>
      <c r="N220" s="2"/>
    </row>
    <row r="221" spans="1:14" ht="14.1" customHeight="1" x14ac:dyDescent="0.2">
      <c r="A221" s="11">
        <v>1</v>
      </c>
    </row>
    <row r="222" spans="1:14" ht="14.1" customHeight="1" x14ac:dyDescent="0.2">
      <c r="A222" s="11">
        <v>2</v>
      </c>
      <c r="C222" s="12"/>
      <c r="E222" s="5"/>
      <c r="F222" s="13">
        <v>-1</v>
      </c>
      <c r="G222" s="13">
        <v>-2</v>
      </c>
      <c r="H222" s="13"/>
      <c r="I222" s="13">
        <v>-3</v>
      </c>
      <c r="L222" s="13">
        <v>-4</v>
      </c>
      <c r="N222" s="13">
        <v>-5</v>
      </c>
    </row>
    <row r="223" spans="1:14" ht="14.1" customHeight="1" x14ac:dyDescent="0.2">
      <c r="A223" s="11">
        <v>3</v>
      </c>
      <c r="B223" s="14"/>
      <c r="E223" s="5"/>
      <c r="F223" s="15"/>
      <c r="G223" s="15" t="s">
        <v>12</v>
      </c>
      <c r="H223" s="15"/>
      <c r="I223" s="15" t="s">
        <v>13</v>
      </c>
      <c r="J223" s="14"/>
      <c r="K223" s="14"/>
      <c r="L223" s="16" t="s">
        <v>14</v>
      </c>
      <c r="N223" s="143">
        <v>0.72</v>
      </c>
    </row>
    <row r="224" spans="1:14" ht="14.1" customHeight="1" x14ac:dyDescent="0.2">
      <c r="A224" s="11">
        <v>4</v>
      </c>
      <c r="B224" s="14"/>
      <c r="E224" s="5"/>
      <c r="F224" s="18" t="s">
        <v>15</v>
      </c>
      <c r="G224" s="18" t="s">
        <v>16</v>
      </c>
      <c r="H224" s="15"/>
      <c r="I224" s="18" t="s">
        <v>17</v>
      </c>
      <c r="J224" s="14"/>
      <c r="K224" s="14"/>
      <c r="L224" s="16" t="s">
        <v>18</v>
      </c>
    </row>
    <row r="225" spans="1:14" ht="14.1" customHeight="1" x14ac:dyDescent="0.2">
      <c r="A225" s="11">
        <v>5</v>
      </c>
      <c r="B225" s="19"/>
      <c r="F225" s="14"/>
      <c r="G225" s="14"/>
      <c r="H225" s="14"/>
      <c r="I225" s="15"/>
      <c r="J225" s="14"/>
      <c r="L225" s="16" t="s">
        <v>19</v>
      </c>
    </row>
    <row r="226" spans="1:14" ht="14.1" customHeight="1" x14ac:dyDescent="0.2">
      <c r="A226" s="11">
        <v>6</v>
      </c>
      <c r="B226" s="19"/>
      <c r="C226" s="5" t="s">
        <v>20</v>
      </c>
      <c r="F226" s="20">
        <v>1.6666666666666666E-2</v>
      </c>
      <c r="G226" s="54">
        <v>43.198348557692306</v>
      </c>
      <c r="H226" s="5"/>
      <c r="I226" s="22">
        <v>0.71997247596153846</v>
      </c>
      <c r="J226" s="23"/>
      <c r="K226" s="24"/>
    </row>
    <row r="227" spans="1:14" ht="14.1" customHeight="1" x14ac:dyDescent="0.2">
      <c r="A227" s="11">
        <v>7</v>
      </c>
      <c r="B227" s="19"/>
      <c r="C227" s="5"/>
      <c r="F227" s="20"/>
      <c r="G227" s="54"/>
      <c r="H227" s="5"/>
      <c r="I227" s="22"/>
      <c r="J227" s="23"/>
      <c r="K227" s="24"/>
      <c r="M227" s="13"/>
    </row>
    <row r="228" spans="1:14" ht="14.1" customHeight="1" x14ac:dyDescent="0.2">
      <c r="A228" s="11">
        <v>8</v>
      </c>
      <c r="B228" s="19"/>
      <c r="C228" s="5" t="s">
        <v>21</v>
      </c>
      <c r="F228" s="20">
        <v>0.96666666666666667</v>
      </c>
      <c r="G228" s="54">
        <v>36.151145999999997</v>
      </c>
      <c r="H228" s="5"/>
      <c r="I228" s="22">
        <v>34.950000000000003</v>
      </c>
      <c r="J228" s="27"/>
      <c r="K228" s="24"/>
      <c r="L228" s="28" t="s">
        <v>22</v>
      </c>
      <c r="M228" s="15"/>
      <c r="N228" s="143">
        <v>0.33610000000000001</v>
      </c>
    </row>
    <row r="229" spans="1:14" ht="14.1" customHeight="1" x14ac:dyDescent="0.2">
      <c r="A229" s="11">
        <v>9</v>
      </c>
      <c r="B229" s="19"/>
      <c r="C229" s="5"/>
      <c r="F229" s="5"/>
      <c r="G229" s="5"/>
      <c r="H229" s="5"/>
      <c r="I229" s="22"/>
      <c r="L229" s="28" t="s">
        <v>23</v>
      </c>
      <c r="M229" s="15"/>
    </row>
    <row r="230" spans="1:14" ht="14.1" customHeight="1" x14ac:dyDescent="0.2">
      <c r="A230" s="11">
        <v>10</v>
      </c>
      <c r="B230" s="19"/>
      <c r="C230" s="5" t="s">
        <v>24</v>
      </c>
      <c r="F230" s="20"/>
      <c r="G230" s="31">
        <v>0.72</v>
      </c>
      <c r="H230" s="16" t="s">
        <v>25</v>
      </c>
      <c r="I230" s="22">
        <v>25.682380182692309</v>
      </c>
      <c r="J230" s="27"/>
      <c r="K230" s="24"/>
      <c r="L230" s="15"/>
      <c r="M230" s="15"/>
    </row>
    <row r="231" spans="1:14" ht="14.1" customHeight="1" x14ac:dyDescent="0.2">
      <c r="A231" s="11">
        <v>11</v>
      </c>
      <c r="B231" s="19"/>
      <c r="C231" s="5"/>
      <c r="F231" s="15"/>
      <c r="G231" s="15"/>
      <c r="H231" s="5"/>
      <c r="I231" s="22"/>
      <c r="J231" s="14"/>
      <c r="L231" s="33"/>
      <c r="M231" s="33"/>
    </row>
    <row r="232" spans="1:14" ht="14.1" customHeight="1" x14ac:dyDescent="0.2">
      <c r="A232" s="11">
        <v>12</v>
      </c>
      <c r="B232" s="19"/>
      <c r="C232" s="5" t="s">
        <v>26</v>
      </c>
      <c r="F232" s="5"/>
      <c r="G232" s="34">
        <v>0.33610000000000001</v>
      </c>
      <c r="H232" s="16" t="s">
        <v>27</v>
      </c>
      <c r="I232" s="22">
        <v>11.988677749170675</v>
      </c>
      <c r="J232" s="27"/>
      <c r="K232" s="35"/>
    </row>
    <row r="233" spans="1:14" ht="14.1" customHeight="1" x14ac:dyDescent="0.2">
      <c r="A233" s="11">
        <v>13</v>
      </c>
      <c r="B233" s="19"/>
      <c r="C233" s="5"/>
      <c r="F233" s="15"/>
      <c r="G233" s="15"/>
      <c r="H233" s="15"/>
      <c r="I233" s="15"/>
      <c r="J233" s="14"/>
      <c r="L233" s="16"/>
    </row>
    <row r="234" spans="1:14" ht="14.1" customHeight="1" x14ac:dyDescent="0.2">
      <c r="A234" s="11">
        <v>14</v>
      </c>
      <c r="B234" s="19"/>
      <c r="C234" s="5" t="s">
        <v>28</v>
      </c>
      <c r="F234" s="15"/>
      <c r="G234" s="15"/>
      <c r="H234" s="15"/>
      <c r="I234" s="36">
        <v>73.341030407824533</v>
      </c>
      <c r="J234" s="37"/>
      <c r="K234" s="24"/>
      <c r="L234" s="9"/>
      <c r="M234" s="15"/>
      <c r="N234" s="15"/>
    </row>
    <row r="235" spans="1:14" ht="14.1" customHeight="1" x14ac:dyDescent="0.2">
      <c r="A235" s="11">
        <v>15</v>
      </c>
      <c r="B235" s="19"/>
      <c r="C235" s="5"/>
      <c r="F235" s="15"/>
      <c r="G235" s="15"/>
      <c r="H235" s="15"/>
      <c r="I235" s="38"/>
      <c r="J235" s="37"/>
      <c r="L235" s="9"/>
      <c r="M235" s="15"/>
      <c r="N235" s="15"/>
    </row>
    <row r="236" spans="1:14" ht="14.1" customHeight="1" x14ac:dyDescent="0.2">
      <c r="A236" s="11">
        <v>16</v>
      </c>
      <c r="B236" s="19"/>
      <c r="C236" s="5" t="s">
        <v>49</v>
      </c>
      <c r="D236" s="5"/>
      <c r="E236" s="5"/>
      <c r="F236" s="15"/>
      <c r="G236" s="15"/>
      <c r="H236" s="15"/>
      <c r="I236" s="22">
        <v>3.8252871300000005E-2</v>
      </c>
      <c r="J236" s="62"/>
      <c r="K236" s="35"/>
      <c r="L236" s="15"/>
      <c r="M236" s="15"/>
      <c r="N236" s="15"/>
    </row>
    <row r="237" spans="1:14" ht="14.1" customHeight="1" x14ac:dyDescent="0.2">
      <c r="A237" s="11">
        <v>17</v>
      </c>
      <c r="B237" s="19"/>
      <c r="C237" s="5"/>
      <c r="F237" s="5"/>
      <c r="G237" s="5"/>
      <c r="H237" s="5"/>
      <c r="I237" s="22"/>
      <c r="L237" s="15"/>
      <c r="M237" s="15"/>
      <c r="N237" s="15"/>
    </row>
    <row r="238" spans="1:14" ht="14.1" customHeight="1" x14ac:dyDescent="0.2">
      <c r="A238" s="11">
        <v>18</v>
      </c>
      <c r="B238" s="19"/>
      <c r="C238" s="5" t="s">
        <v>29</v>
      </c>
      <c r="F238" s="20">
        <v>0.66666666666666663</v>
      </c>
      <c r="G238" s="54">
        <v>8.0522310000000008</v>
      </c>
      <c r="H238" s="15"/>
      <c r="I238" s="22">
        <v>5.3681540000000005</v>
      </c>
      <c r="J238" s="14"/>
      <c r="L238" s="33"/>
      <c r="M238" s="33"/>
      <c r="N238" s="40"/>
    </row>
    <row r="239" spans="1:14" ht="14.1" customHeight="1" x14ac:dyDescent="0.2">
      <c r="A239" s="11">
        <v>19</v>
      </c>
      <c r="B239" s="19"/>
      <c r="C239" s="5"/>
      <c r="F239" s="5"/>
      <c r="G239" s="5"/>
      <c r="H239" s="5"/>
      <c r="I239" s="41"/>
    </row>
    <row r="240" spans="1:14" ht="14.1" customHeight="1" thickBot="1" x14ac:dyDescent="0.25">
      <c r="A240" s="11">
        <v>20</v>
      </c>
      <c r="B240" s="19"/>
      <c r="C240" s="5" t="s">
        <v>37</v>
      </c>
      <c r="F240" s="14"/>
      <c r="G240" s="14"/>
      <c r="H240" s="14"/>
      <c r="I240" s="63">
        <v>78.74743727912454</v>
      </c>
      <c r="J240" s="44"/>
      <c r="K240" s="24"/>
      <c r="L240" s="9"/>
      <c r="M240" s="15"/>
      <c r="N240" s="15"/>
    </row>
    <row r="241" spans="1:14" ht="14.1" customHeight="1" thickTop="1" x14ac:dyDescent="0.2">
      <c r="A241" s="11">
        <v>21</v>
      </c>
      <c r="B241" s="19"/>
      <c r="I241" s="5"/>
      <c r="L241" s="9"/>
      <c r="M241" s="15"/>
      <c r="N241" s="15"/>
    </row>
    <row r="242" spans="1:14" ht="14.1" customHeight="1" x14ac:dyDescent="0.2">
      <c r="A242" s="11">
        <v>22</v>
      </c>
      <c r="B242" s="19"/>
      <c r="L242" s="15"/>
      <c r="M242" s="15"/>
      <c r="N242" s="15"/>
    </row>
    <row r="243" spans="1:14" ht="14.1" customHeight="1" x14ac:dyDescent="0.2">
      <c r="A243" s="11">
        <v>23</v>
      </c>
      <c r="B243" s="19"/>
      <c r="L243" s="15"/>
      <c r="M243" s="15"/>
      <c r="N243" s="15"/>
    </row>
    <row r="244" spans="1:14" ht="14.1" customHeight="1" x14ac:dyDescent="0.2">
      <c r="A244" s="11">
        <v>24</v>
      </c>
      <c r="B244" s="19"/>
      <c r="K244" s="24"/>
      <c r="L244" s="33"/>
      <c r="M244" s="33"/>
      <c r="N244" s="33"/>
    </row>
    <row r="245" spans="1:14" ht="14.1" customHeight="1" x14ac:dyDescent="0.2">
      <c r="A245" s="11">
        <v>25</v>
      </c>
      <c r="B245" s="19"/>
      <c r="M245" s="29"/>
      <c r="N245" s="15"/>
    </row>
    <row r="246" spans="1:14" ht="14.1" customHeight="1" x14ac:dyDescent="0.2">
      <c r="A246" s="11">
        <v>26</v>
      </c>
      <c r="B246" s="5" t="s">
        <v>31</v>
      </c>
    </row>
    <row r="247" spans="1:14" ht="14.1" customHeight="1" x14ac:dyDescent="0.2">
      <c r="A247" s="11">
        <v>27</v>
      </c>
      <c r="B247" s="45"/>
      <c r="C247" s="502" t="s">
        <v>50</v>
      </c>
      <c r="D247" s="503"/>
      <c r="E247" s="503"/>
      <c r="F247" s="503"/>
      <c r="G247" s="503"/>
      <c r="H247" s="503"/>
      <c r="I247" s="503"/>
      <c r="J247" s="503"/>
      <c r="K247" s="503"/>
    </row>
    <row r="248" spans="1:14" ht="14.1" customHeight="1" x14ac:dyDescent="0.2">
      <c r="A248" s="11">
        <v>28</v>
      </c>
      <c r="B248" s="45"/>
      <c r="C248" s="503"/>
      <c r="D248" s="503"/>
      <c r="E248" s="503"/>
      <c r="F248" s="503"/>
      <c r="G248" s="503"/>
      <c r="H248" s="503"/>
      <c r="I248" s="503"/>
      <c r="J248" s="503"/>
      <c r="K248" s="503"/>
    </row>
    <row r="249" spans="1:14" ht="14.1" customHeight="1" x14ac:dyDescent="0.2">
      <c r="A249" s="11">
        <v>29</v>
      </c>
      <c r="B249" s="45"/>
      <c r="C249" s="503"/>
      <c r="D249" s="503"/>
      <c r="E249" s="503"/>
      <c r="F249" s="503"/>
      <c r="G249" s="503"/>
      <c r="H249" s="503"/>
      <c r="I249" s="503"/>
      <c r="J249" s="503"/>
      <c r="K249" s="503"/>
    </row>
    <row r="250" spans="1:14" ht="14.1" customHeight="1" x14ac:dyDescent="0.2">
      <c r="A250" s="11">
        <v>30</v>
      </c>
      <c r="B250" s="45"/>
      <c r="C250" s="503"/>
      <c r="D250" s="503"/>
      <c r="E250" s="503"/>
      <c r="F250" s="503"/>
      <c r="G250" s="503"/>
      <c r="H250" s="503"/>
      <c r="I250" s="503"/>
      <c r="J250" s="503"/>
      <c r="K250" s="503"/>
    </row>
    <row r="251" spans="1:14" ht="14.1" customHeight="1" x14ac:dyDescent="0.2">
      <c r="A251" s="11">
        <v>31</v>
      </c>
      <c r="B251" s="45"/>
      <c r="C251" s="503"/>
      <c r="D251" s="503"/>
      <c r="E251" s="503"/>
      <c r="F251" s="503"/>
      <c r="G251" s="503"/>
      <c r="H251" s="503"/>
      <c r="I251" s="503"/>
      <c r="J251" s="503"/>
      <c r="K251" s="503"/>
    </row>
    <row r="252" spans="1:14" ht="14.1" customHeight="1" x14ac:dyDescent="0.2">
      <c r="A252" s="11">
        <v>32</v>
      </c>
      <c r="B252" s="45"/>
      <c r="C252" s="503"/>
      <c r="D252" s="503"/>
      <c r="E252" s="503"/>
      <c r="F252" s="503"/>
      <c r="G252" s="503"/>
      <c r="H252" s="503"/>
      <c r="I252" s="503"/>
      <c r="J252" s="503"/>
      <c r="K252" s="503"/>
    </row>
    <row r="253" spans="1:14" ht="14.1" customHeight="1" x14ac:dyDescent="0.2">
      <c r="A253" s="11">
        <v>33</v>
      </c>
      <c r="B253" s="45"/>
      <c r="C253" s="503"/>
      <c r="D253" s="503"/>
      <c r="E253" s="503"/>
      <c r="F253" s="503"/>
      <c r="G253" s="503"/>
      <c r="H253" s="503"/>
      <c r="I253" s="503"/>
      <c r="J253" s="503"/>
      <c r="K253" s="503"/>
    </row>
    <row r="254" spans="1:14" ht="14.1" customHeight="1" x14ac:dyDescent="0.2">
      <c r="A254" s="11">
        <v>34</v>
      </c>
      <c r="B254" s="45"/>
      <c r="C254" s="46"/>
      <c r="D254" s="46"/>
      <c r="E254" s="46"/>
      <c r="F254" s="46"/>
      <c r="G254" s="46"/>
      <c r="H254" s="46"/>
      <c r="I254" s="46"/>
      <c r="J254" s="46"/>
      <c r="K254" s="46"/>
    </row>
    <row r="255" spans="1:14" ht="14.1" customHeight="1" x14ac:dyDescent="0.2">
      <c r="A255" s="11">
        <v>35</v>
      </c>
      <c r="B255" s="45"/>
      <c r="C255" s="46"/>
      <c r="D255" s="46"/>
      <c r="E255" s="46"/>
      <c r="F255" s="46"/>
      <c r="G255" s="46"/>
      <c r="H255" s="46"/>
      <c r="I255" s="46"/>
      <c r="J255" s="46"/>
      <c r="K255" s="46"/>
    </row>
    <row r="256" spans="1:14" ht="14.1" customHeight="1" x14ac:dyDescent="0.2">
      <c r="A256" s="11">
        <v>36</v>
      </c>
      <c r="B256" s="45"/>
      <c r="C256" s="46"/>
      <c r="D256" s="46"/>
      <c r="E256" s="46"/>
      <c r="F256" s="46"/>
      <c r="G256" s="46"/>
      <c r="H256" s="46"/>
      <c r="I256" s="46"/>
      <c r="J256" s="46"/>
      <c r="K256" s="46"/>
    </row>
    <row r="257" spans="1:14" ht="14.1" customHeight="1" x14ac:dyDescent="0.2">
      <c r="A257" s="11">
        <v>37</v>
      </c>
      <c r="B257" s="45"/>
      <c r="C257" s="46"/>
      <c r="D257" s="46"/>
      <c r="E257" s="46"/>
      <c r="F257" s="46"/>
      <c r="G257" s="46"/>
      <c r="H257" s="46"/>
      <c r="I257" s="46"/>
      <c r="J257" s="46"/>
      <c r="K257" s="46"/>
    </row>
    <row r="258" spans="1:14" ht="14.1" customHeight="1" x14ac:dyDescent="0.2">
      <c r="A258" s="11">
        <v>38</v>
      </c>
      <c r="B258" s="45"/>
      <c r="C258" s="46"/>
      <c r="D258" s="46"/>
      <c r="E258" s="46"/>
      <c r="F258" s="46"/>
      <c r="G258" s="46"/>
      <c r="H258" s="46"/>
      <c r="I258" s="46"/>
      <c r="J258" s="46"/>
      <c r="K258" s="46"/>
    </row>
    <row r="259" spans="1:14" ht="14.1" customHeight="1" x14ac:dyDescent="0.2">
      <c r="A259" s="11">
        <v>39</v>
      </c>
      <c r="B259" s="45"/>
      <c r="C259" s="46"/>
      <c r="D259" s="46"/>
      <c r="E259" s="46"/>
      <c r="F259" s="46"/>
      <c r="G259" s="46"/>
      <c r="H259" s="46"/>
      <c r="I259" s="46"/>
      <c r="J259" s="46"/>
      <c r="K259" s="46"/>
    </row>
    <row r="260" spans="1:14" ht="14.1" customHeight="1" x14ac:dyDescent="0.2">
      <c r="A260" s="11">
        <v>40</v>
      </c>
      <c r="B260" s="45"/>
      <c r="C260" s="46"/>
      <c r="D260" s="46"/>
      <c r="E260" s="46"/>
      <c r="F260" s="46"/>
      <c r="G260" s="46"/>
      <c r="H260" s="46"/>
      <c r="I260" s="46"/>
      <c r="J260" s="46"/>
      <c r="K260" s="46"/>
    </row>
    <row r="261" spans="1:14" ht="14.1" customHeight="1" x14ac:dyDescent="0.2">
      <c r="A261" s="11">
        <v>41</v>
      </c>
      <c r="B261" s="45"/>
      <c r="C261" s="46"/>
      <c r="D261" s="46"/>
      <c r="E261" s="46"/>
      <c r="F261" s="46"/>
      <c r="G261" s="46"/>
      <c r="H261" s="46"/>
      <c r="I261" s="46"/>
      <c r="J261" s="46"/>
      <c r="K261" s="46"/>
    </row>
    <row r="262" spans="1:14" ht="14.1" customHeight="1" x14ac:dyDescent="0.2">
      <c r="A262" s="11">
        <v>42</v>
      </c>
      <c r="B262" s="45"/>
      <c r="C262" s="46"/>
      <c r="D262" s="46"/>
      <c r="E262" s="46"/>
      <c r="F262" s="46"/>
      <c r="G262" s="46"/>
      <c r="H262" s="46"/>
      <c r="I262" s="46"/>
      <c r="J262" s="46"/>
      <c r="K262" s="46"/>
    </row>
    <row r="263" spans="1:14" ht="14.1" customHeight="1" x14ac:dyDescent="0.2">
      <c r="A263" s="11">
        <v>43</v>
      </c>
      <c r="B263" s="45"/>
      <c r="C263" s="46"/>
      <c r="D263" s="46"/>
      <c r="E263" s="46"/>
      <c r="F263" s="46"/>
      <c r="G263" s="46"/>
      <c r="H263" s="46"/>
      <c r="I263" s="46"/>
      <c r="J263" s="46"/>
      <c r="K263" s="46"/>
    </row>
    <row r="264" spans="1:14" ht="14.1" customHeight="1" thickBot="1" x14ac:dyDescent="0.25">
      <c r="A264" s="47">
        <v>44</v>
      </c>
      <c r="B264" s="48"/>
      <c r="C264" s="49"/>
      <c r="D264" s="49"/>
      <c r="E264" s="49"/>
      <c r="F264" s="49"/>
      <c r="G264" s="49"/>
      <c r="H264" s="49"/>
      <c r="I264" s="49"/>
      <c r="J264" s="49"/>
      <c r="K264" s="49"/>
      <c r="L264" s="1"/>
      <c r="M264" s="1"/>
      <c r="N264" s="1"/>
    </row>
    <row r="265" spans="1:14" ht="14.1" customHeight="1" x14ac:dyDescent="0.2">
      <c r="A265" s="11" t="s">
        <v>51</v>
      </c>
      <c r="B265" s="50"/>
      <c r="C265" s="50"/>
      <c r="D265" s="50"/>
      <c r="E265" s="50"/>
      <c r="F265" s="50"/>
      <c r="G265" s="50"/>
      <c r="H265" s="50"/>
      <c r="I265" s="50"/>
      <c r="J265" s="50"/>
      <c r="K265" s="50"/>
      <c r="N265" s="51" t="s">
        <v>34</v>
      </c>
    </row>
    <row r="266" spans="1:14" ht="14.1" customHeight="1" thickBot="1" x14ac:dyDescent="0.25">
      <c r="A266" s="1" t="s">
        <v>0</v>
      </c>
      <c r="B266" s="1"/>
      <c r="C266" s="1"/>
      <c r="D266" s="1"/>
      <c r="E266" s="1"/>
      <c r="F266" s="1"/>
      <c r="G266" s="2" t="s">
        <v>1</v>
      </c>
      <c r="H266" s="1"/>
      <c r="I266" s="1"/>
      <c r="J266" s="1"/>
      <c r="K266" s="1"/>
      <c r="L266" s="3"/>
      <c r="M266" s="3"/>
      <c r="N266" s="3" t="s">
        <v>52</v>
      </c>
    </row>
    <row r="267" spans="1:14" ht="14.1" customHeight="1" x14ac:dyDescent="0.2">
      <c r="A267" s="5" t="s">
        <v>3</v>
      </c>
      <c r="B267" s="5"/>
      <c r="C267" s="5"/>
      <c r="D267" s="5" t="s">
        <v>4</v>
      </c>
      <c r="E267" s="5"/>
      <c r="F267" s="5"/>
      <c r="G267" s="5"/>
      <c r="H267" s="5"/>
      <c r="I267" s="5"/>
      <c r="J267" s="5"/>
      <c r="K267" s="5"/>
      <c r="L267" s="6" t="s">
        <v>5</v>
      </c>
      <c r="M267" s="6"/>
      <c r="N267" s="7"/>
    </row>
    <row r="268" spans="1:14" ht="14.1" customHeight="1" x14ac:dyDescent="0.2">
      <c r="A268" s="5"/>
      <c r="B268" s="5"/>
      <c r="C268" s="5"/>
      <c r="D268" s="5"/>
      <c r="E268" s="5" t="s">
        <v>6</v>
      </c>
      <c r="F268" s="5"/>
      <c r="G268" s="5"/>
      <c r="H268" s="5"/>
      <c r="I268" s="5"/>
      <c r="J268" s="5"/>
      <c r="K268" s="5"/>
      <c r="L268" s="8" t="s">
        <v>7</v>
      </c>
      <c r="M268" s="9" t="s">
        <v>749</v>
      </c>
      <c r="N268" s="8"/>
    </row>
    <row r="269" spans="1:14" ht="14.1" customHeight="1" x14ac:dyDescent="0.2">
      <c r="A269" s="5" t="s">
        <v>8</v>
      </c>
      <c r="B269" s="5"/>
      <c r="C269" s="5"/>
      <c r="D269" s="5"/>
      <c r="E269" s="5" t="s">
        <v>9</v>
      </c>
      <c r="F269" s="5"/>
      <c r="G269" s="5"/>
      <c r="H269" s="5"/>
      <c r="I269" s="5"/>
      <c r="J269" s="5"/>
      <c r="K269" s="5"/>
      <c r="M269" s="9" t="s">
        <v>750</v>
      </c>
      <c r="N269" s="8"/>
    </row>
    <row r="270" spans="1:14" ht="14.1" customHeight="1" x14ac:dyDescent="0.2">
      <c r="A270" s="5"/>
      <c r="B270" s="5"/>
      <c r="C270" s="5"/>
      <c r="D270" s="5"/>
      <c r="E270" s="5" t="s">
        <v>10</v>
      </c>
      <c r="F270" s="5"/>
      <c r="G270" s="5"/>
      <c r="H270" s="5"/>
      <c r="I270" s="5"/>
      <c r="J270" s="5"/>
      <c r="K270" s="5"/>
      <c r="M270" s="5" t="s">
        <v>751</v>
      </c>
      <c r="N270" s="8"/>
    </row>
    <row r="271" spans="1:14" ht="14.1" customHeight="1" thickBot="1" x14ac:dyDescent="0.25">
      <c r="A271" s="10" t="s">
        <v>804</v>
      </c>
      <c r="B271" s="10"/>
      <c r="C271" s="1"/>
      <c r="D271" s="1"/>
      <c r="E271" s="1"/>
      <c r="F271" s="1"/>
      <c r="G271" s="1"/>
      <c r="H271" s="1"/>
      <c r="I271" s="1"/>
      <c r="J271" s="1"/>
      <c r="K271" s="1"/>
      <c r="L271" s="10"/>
      <c r="M271" s="10" t="s">
        <v>752</v>
      </c>
      <c r="N271" s="3"/>
    </row>
    <row r="273" spans="1:14" ht="14.1" customHeight="1" thickBot="1" x14ac:dyDescent="0.25">
      <c r="A273" s="52"/>
      <c r="B273" s="53"/>
      <c r="C273" s="53"/>
      <c r="D273" s="53"/>
      <c r="E273" s="53"/>
      <c r="F273" s="60"/>
      <c r="G273" s="2" t="s">
        <v>53</v>
      </c>
      <c r="H273" s="53"/>
      <c r="I273" s="53"/>
      <c r="J273" s="53"/>
      <c r="K273" s="53"/>
      <c r="L273" s="10"/>
      <c r="M273" s="2"/>
      <c r="N273" s="2"/>
    </row>
    <row r="274" spans="1:14" ht="14.1" customHeight="1" x14ac:dyDescent="0.2">
      <c r="A274" s="11">
        <v>1</v>
      </c>
    </row>
    <row r="275" spans="1:14" ht="14.1" customHeight="1" x14ac:dyDescent="0.2">
      <c r="A275" s="11">
        <v>2</v>
      </c>
      <c r="C275" s="13"/>
      <c r="D275" s="5"/>
      <c r="E275" s="5"/>
      <c r="F275" s="13">
        <v>-1</v>
      </c>
      <c r="G275" s="13">
        <v>-2</v>
      </c>
      <c r="H275" s="13"/>
      <c r="I275" s="13">
        <v>-3</v>
      </c>
      <c r="J275" s="5"/>
      <c r="K275" s="5"/>
      <c r="L275" s="13">
        <v>-4</v>
      </c>
      <c r="N275" s="13">
        <v>-5</v>
      </c>
    </row>
    <row r="276" spans="1:14" ht="14.1" customHeight="1" x14ac:dyDescent="0.2">
      <c r="A276" s="11">
        <v>3</v>
      </c>
      <c r="B276" s="14"/>
      <c r="C276" s="5"/>
      <c r="D276" s="5"/>
      <c r="E276" s="5"/>
      <c r="F276" s="15"/>
      <c r="G276" s="15" t="s">
        <v>12</v>
      </c>
      <c r="H276" s="15"/>
      <c r="I276" s="15" t="s">
        <v>13</v>
      </c>
      <c r="J276" s="15"/>
      <c r="K276" s="15"/>
      <c r="L276" s="16" t="s">
        <v>14</v>
      </c>
      <c r="N276" s="17">
        <v>0.72</v>
      </c>
    </row>
    <row r="277" spans="1:14" ht="14.1" customHeight="1" x14ac:dyDescent="0.2">
      <c r="A277" s="11">
        <v>4</v>
      </c>
      <c r="B277" s="14"/>
      <c r="C277" s="5"/>
      <c r="D277" s="5"/>
      <c r="E277" s="5"/>
      <c r="F277" s="18" t="s">
        <v>15</v>
      </c>
      <c r="G277" s="18" t="s">
        <v>16</v>
      </c>
      <c r="H277" s="15"/>
      <c r="I277" s="18" t="s">
        <v>17</v>
      </c>
      <c r="J277" s="15"/>
      <c r="K277" s="15"/>
      <c r="L277" s="16" t="s">
        <v>18</v>
      </c>
    </row>
    <row r="278" spans="1:14" ht="14.1" customHeight="1" x14ac:dyDescent="0.2">
      <c r="A278" s="11">
        <v>5</v>
      </c>
      <c r="B278" s="19"/>
      <c r="F278" s="14"/>
      <c r="G278" s="14"/>
      <c r="H278" s="15"/>
      <c r="I278" s="14"/>
      <c r="J278" s="14"/>
      <c r="L278" s="16" t="s">
        <v>19</v>
      </c>
    </row>
    <row r="279" spans="1:14" ht="14.1" customHeight="1" x14ac:dyDescent="0.2">
      <c r="A279" s="11">
        <v>6</v>
      </c>
      <c r="B279" s="19"/>
      <c r="C279" s="5" t="s">
        <v>20</v>
      </c>
      <c r="F279" s="20">
        <v>1.9</v>
      </c>
      <c r="G279" s="54">
        <v>42.287181680161943</v>
      </c>
      <c r="H279" s="5"/>
      <c r="I279" s="54">
        <v>80.345645192307686</v>
      </c>
      <c r="J279" s="23"/>
      <c r="K279" s="24"/>
    </row>
    <row r="280" spans="1:14" ht="14.1" customHeight="1" x14ac:dyDescent="0.2">
      <c r="A280" s="11">
        <v>7</v>
      </c>
      <c r="B280" s="19"/>
      <c r="C280" s="5"/>
      <c r="F280" s="56"/>
      <c r="G280" s="55"/>
      <c r="H280" s="5"/>
      <c r="I280" s="54"/>
      <c r="J280" s="23"/>
      <c r="K280" s="24"/>
      <c r="M280" s="13"/>
    </row>
    <row r="281" spans="1:14" ht="14.1" customHeight="1" x14ac:dyDescent="0.2">
      <c r="A281" s="11">
        <v>8</v>
      </c>
      <c r="B281" s="19"/>
      <c r="C281" s="5" t="s">
        <v>21</v>
      </c>
      <c r="F281" s="20">
        <v>0</v>
      </c>
      <c r="G281" s="54">
        <v>0</v>
      </c>
      <c r="H281" s="5"/>
      <c r="I281" s="54">
        <v>0</v>
      </c>
      <c r="J281" s="27"/>
      <c r="K281" s="24"/>
      <c r="L281" s="28" t="s">
        <v>22</v>
      </c>
      <c r="M281" s="15"/>
      <c r="N281" s="29">
        <v>0.33610000000000001</v>
      </c>
    </row>
    <row r="282" spans="1:14" ht="14.1" customHeight="1" x14ac:dyDescent="0.2">
      <c r="A282" s="11">
        <v>9</v>
      </c>
      <c r="B282" s="19"/>
      <c r="C282" s="5"/>
      <c r="H282" s="5"/>
      <c r="I282" s="54"/>
      <c r="L282" s="28" t="s">
        <v>23</v>
      </c>
      <c r="M282" s="15"/>
    </row>
    <row r="283" spans="1:14" ht="14.1" customHeight="1" x14ac:dyDescent="0.2">
      <c r="A283" s="11">
        <v>10</v>
      </c>
      <c r="B283" s="19"/>
      <c r="C283" s="5" t="s">
        <v>24</v>
      </c>
      <c r="F283" s="56"/>
      <c r="G283" s="31">
        <v>0.72</v>
      </c>
      <c r="H283" s="16" t="s">
        <v>25</v>
      </c>
      <c r="I283" s="54">
        <v>57.848864538461534</v>
      </c>
      <c r="J283" s="27"/>
      <c r="K283" s="24"/>
      <c r="L283" s="15"/>
      <c r="M283" s="15"/>
    </row>
    <row r="284" spans="1:14" ht="14.1" customHeight="1" x14ac:dyDescent="0.2">
      <c r="A284" s="11">
        <v>11</v>
      </c>
      <c r="B284" s="19"/>
      <c r="C284" s="5"/>
      <c r="F284" s="14"/>
      <c r="G284" s="15"/>
      <c r="H284" s="5"/>
      <c r="I284" s="54"/>
      <c r="J284" s="14"/>
      <c r="L284" s="33"/>
      <c r="M284" s="33"/>
    </row>
    <row r="285" spans="1:14" ht="14.1" customHeight="1" x14ac:dyDescent="0.2">
      <c r="A285" s="11">
        <v>12</v>
      </c>
      <c r="B285" s="19"/>
      <c r="C285" s="5" t="s">
        <v>26</v>
      </c>
      <c r="G285" s="34">
        <v>0.33610000000000001</v>
      </c>
      <c r="H285" s="16" t="s">
        <v>27</v>
      </c>
      <c r="I285" s="54">
        <v>27.004171349134612</v>
      </c>
      <c r="J285" s="27"/>
      <c r="K285" s="35"/>
    </row>
    <row r="286" spans="1:14" ht="14.1" customHeight="1" x14ac:dyDescent="0.2">
      <c r="A286" s="11">
        <v>13</v>
      </c>
      <c r="B286" s="19"/>
      <c r="C286" s="5"/>
      <c r="F286" s="14"/>
      <c r="G286" s="14"/>
      <c r="H286" s="15"/>
      <c r="I286" s="15"/>
      <c r="J286" s="14"/>
      <c r="L286" s="16"/>
    </row>
    <row r="287" spans="1:14" ht="14.1" customHeight="1" x14ac:dyDescent="0.2">
      <c r="A287" s="11">
        <v>14</v>
      </c>
      <c r="B287" s="19"/>
      <c r="C287" s="5" t="s">
        <v>28</v>
      </c>
      <c r="F287" s="14"/>
      <c r="G287" s="14"/>
      <c r="H287" s="15"/>
      <c r="I287" s="57">
        <v>165.19868107990385</v>
      </c>
      <c r="J287" s="37"/>
      <c r="K287" s="24"/>
      <c r="L287" s="9"/>
      <c r="M287" s="15"/>
      <c r="N287" s="15"/>
    </row>
    <row r="288" spans="1:14" ht="14.1" customHeight="1" x14ac:dyDescent="0.2">
      <c r="A288" s="11">
        <v>15</v>
      </c>
      <c r="B288" s="19"/>
      <c r="C288" s="5"/>
      <c r="F288" s="14"/>
      <c r="G288" s="14"/>
      <c r="H288" s="15"/>
      <c r="I288" s="64"/>
      <c r="J288" s="37"/>
      <c r="L288" s="9"/>
      <c r="M288" s="15"/>
      <c r="N288" s="15"/>
    </row>
    <row r="289" spans="1:14" ht="14.1" customHeight="1" x14ac:dyDescent="0.2">
      <c r="A289" s="11">
        <v>16</v>
      </c>
      <c r="B289" s="19"/>
      <c r="C289" s="5" t="s">
        <v>29</v>
      </c>
      <c r="F289" s="20">
        <v>1</v>
      </c>
      <c r="G289" s="54">
        <v>8.0522310000000008</v>
      </c>
      <c r="H289" s="15"/>
      <c r="I289" s="54">
        <v>8.0522310000000008</v>
      </c>
      <c r="J289" s="14"/>
      <c r="L289" s="33"/>
      <c r="M289" s="33"/>
      <c r="N289" s="40"/>
    </row>
    <row r="290" spans="1:14" ht="14.1" customHeight="1" x14ac:dyDescent="0.2">
      <c r="A290" s="11">
        <v>17</v>
      </c>
      <c r="B290" s="19"/>
      <c r="C290" s="5"/>
      <c r="F290" s="5"/>
      <c r="G290" s="5"/>
      <c r="H290" s="5"/>
      <c r="I290" s="54"/>
    </row>
    <row r="291" spans="1:14" ht="14.1" customHeight="1" x14ac:dyDescent="0.2">
      <c r="A291" s="11">
        <v>18</v>
      </c>
      <c r="B291" s="19"/>
      <c r="C291" s="5" t="s">
        <v>54</v>
      </c>
      <c r="I291" s="54">
        <v>14.011480287600001</v>
      </c>
      <c r="J291" s="27"/>
      <c r="K291" s="24"/>
    </row>
    <row r="292" spans="1:14" ht="14.1" customHeight="1" x14ac:dyDescent="0.2">
      <c r="A292" s="11">
        <v>19</v>
      </c>
      <c r="B292" s="19"/>
      <c r="C292" s="5"/>
      <c r="F292" s="14"/>
      <c r="G292" s="14"/>
      <c r="H292" s="14"/>
      <c r="I292" s="42"/>
      <c r="J292" s="14"/>
      <c r="M292" s="15"/>
    </row>
    <row r="293" spans="1:14" ht="14.1" customHeight="1" thickBot="1" x14ac:dyDescent="0.25">
      <c r="A293" s="11">
        <v>20</v>
      </c>
      <c r="B293" s="19"/>
      <c r="C293" s="5" t="s">
        <v>37</v>
      </c>
      <c r="F293" s="14"/>
      <c r="G293" s="14"/>
      <c r="H293" s="14"/>
      <c r="I293" s="43">
        <v>187.26239236750385</v>
      </c>
      <c r="J293" s="44"/>
      <c r="K293" s="24"/>
      <c r="L293" s="9"/>
      <c r="M293" s="15"/>
      <c r="N293" s="15"/>
    </row>
    <row r="294" spans="1:14" ht="14.1" customHeight="1" thickTop="1" x14ac:dyDescent="0.2">
      <c r="A294" s="11">
        <v>21</v>
      </c>
      <c r="B294" s="19"/>
      <c r="L294" s="9"/>
      <c r="M294" s="15"/>
      <c r="N294" s="15"/>
    </row>
    <row r="295" spans="1:14" ht="14.1" customHeight="1" x14ac:dyDescent="0.2">
      <c r="A295" s="11">
        <v>22</v>
      </c>
      <c r="B295" s="19"/>
      <c r="L295" s="15"/>
      <c r="M295" s="15"/>
      <c r="N295" s="15"/>
    </row>
    <row r="296" spans="1:14" ht="14.1" customHeight="1" x14ac:dyDescent="0.2">
      <c r="A296" s="11">
        <v>23</v>
      </c>
      <c r="B296" s="19"/>
      <c r="L296" s="15"/>
      <c r="M296" s="15"/>
      <c r="N296" s="15"/>
    </row>
    <row r="297" spans="1:14" ht="14.1" customHeight="1" x14ac:dyDescent="0.2">
      <c r="A297" s="11">
        <v>24</v>
      </c>
      <c r="B297" s="19"/>
      <c r="K297" s="24"/>
      <c r="L297" s="33"/>
      <c r="M297" s="33"/>
      <c r="N297" s="33"/>
    </row>
    <row r="298" spans="1:14" ht="14.1" customHeight="1" x14ac:dyDescent="0.2">
      <c r="A298" s="11">
        <v>25</v>
      </c>
      <c r="B298" s="19"/>
      <c r="M298" s="29"/>
      <c r="N298" s="15"/>
    </row>
    <row r="299" spans="1:14" ht="14.1" customHeight="1" x14ac:dyDescent="0.2">
      <c r="A299" s="11">
        <v>26</v>
      </c>
      <c r="B299" s="5" t="s">
        <v>31</v>
      </c>
    </row>
    <row r="300" spans="1:14" ht="14.1" customHeight="1" x14ac:dyDescent="0.2">
      <c r="A300" s="11">
        <v>27</v>
      </c>
      <c r="B300" s="45"/>
      <c r="C300" s="502" t="s">
        <v>55</v>
      </c>
      <c r="D300" s="504"/>
      <c r="E300" s="504"/>
      <c r="F300" s="504"/>
      <c r="G300" s="504"/>
      <c r="H300" s="504"/>
      <c r="I300" s="504"/>
      <c r="J300" s="504"/>
      <c r="K300" s="504"/>
    </row>
    <row r="301" spans="1:14" ht="14.1" customHeight="1" x14ac:dyDescent="0.2">
      <c r="A301" s="11">
        <v>28</v>
      </c>
      <c r="B301" s="45"/>
      <c r="C301" s="504"/>
      <c r="D301" s="504"/>
      <c r="E301" s="504"/>
      <c r="F301" s="504"/>
      <c r="G301" s="504"/>
      <c r="H301" s="504"/>
      <c r="I301" s="504"/>
      <c r="J301" s="504"/>
      <c r="K301" s="504"/>
    </row>
    <row r="302" spans="1:14" ht="14.1" customHeight="1" x14ac:dyDescent="0.2">
      <c r="A302" s="11">
        <v>29</v>
      </c>
      <c r="B302" s="45"/>
      <c r="C302" s="504"/>
      <c r="D302" s="504"/>
      <c r="E302" s="504"/>
      <c r="F302" s="504"/>
      <c r="G302" s="504"/>
      <c r="H302" s="504"/>
      <c r="I302" s="504"/>
      <c r="J302" s="504"/>
      <c r="K302" s="504"/>
    </row>
    <row r="303" spans="1:14" ht="14.1" customHeight="1" x14ac:dyDescent="0.2">
      <c r="A303" s="11">
        <v>30</v>
      </c>
      <c r="B303" s="45"/>
      <c r="C303" s="504"/>
      <c r="D303" s="504"/>
      <c r="E303" s="504"/>
      <c r="F303" s="504"/>
      <c r="G303" s="504"/>
      <c r="H303" s="504"/>
      <c r="I303" s="504"/>
      <c r="J303" s="504"/>
      <c r="K303" s="504"/>
    </row>
    <row r="304" spans="1:14" ht="14.1" customHeight="1" x14ac:dyDescent="0.2">
      <c r="A304" s="11">
        <v>31</v>
      </c>
      <c r="B304" s="65"/>
      <c r="C304" s="504"/>
      <c r="D304" s="504"/>
      <c r="E304" s="504"/>
      <c r="F304" s="504"/>
      <c r="G304" s="504"/>
      <c r="H304" s="504"/>
      <c r="I304" s="504"/>
      <c r="J304" s="504"/>
      <c r="K304" s="504"/>
    </row>
    <row r="305" spans="1:14" ht="14.1" customHeight="1" x14ac:dyDescent="0.2">
      <c r="A305" s="11">
        <v>32</v>
      </c>
      <c r="B305" s="65"/>
      <c r="C305" s="504"/>
      <c r="D305" s="504"/>
      <c r="E305" s="504"/>
      <c r="F305" s="504"/>
      <c r="G305" s="504"/>
      <c r="H305" s="504"/>
      <c r="I305" s="504"/>
      <c r="J305" s="504"/>
      <c r="K305" s="504"/>
    </row>
    <row r="306" spans="1:14" ht="14.1" customHeight="1" x14ac:dyDescent="0.2">
      <c r="A306" s="11">
        <v>33</v>
      </c>
      <c r="B306" s="65"/>
      <c r="C306" s="504"/>
      <c r="D306" s="504"/>
      <c r="E306" s="504"/>
      <c r="F306" s="504"/>
      <c r="G306" s="504"/>
      <c r="H306" s="504"/>
      <c r="I306" s="504"/>
      <c r="J306" s="504"/>
      <c r="K306" s="504"/>
    </row>
    <row r="307" spans="1:14" ht="14.1" customHeight="1" x14ac:dyDescent="0.2">
      <c r="A307" s="11">
        <v>34</v>
      </c>
      <c r="B307" s="65"/>
      <c r="C307" s="59"/>
      <c r="D307" s="59"/>
      <c r="E307" s="59"/>
      <c r="F307" s="59"/>
      <c r="G307" s="59"/>
      <c r="H307" s="59"/>
      <c r="I307" s="59"/>
      <c r="J307" s="59"/>
      <c r="K307" s="59"/>
    </row>
    <row r="308" spans="1:14" ht="14.1" customHeight="1" x14ac:dyDescent="0.2">
      <c r="A308" s="11">
        <v>35</v>
      </c>
      <c r="B308" s="65"/>
      <c r="C308" s="59"/>
      <c r="D308" s="59"/>
      <c r="E308" s="59"/>
      <c r="F308" s="59"/>
      <c r="G308" s="59"/>
      <c r="H308" s="59"/>
      <c r="I308" s="59"/>
      <c r="J308" s="59"/>
      <c r="K308" s="59"/>
    </row>
    <row r="309" spans="1:14" ht="14.1" customHeight="1" x14ac:dyDescent="0.2">
      <c r="A309" s="11">
        <v>36</v>
      </c>
      <c r="B309" s="65"/>
      <c r="C309" s="59"/>
      <c r="D309" s="59"/>
      <c r="E309" s="59"/>
      <c r="F309" s="59"/>
      <c r="G309" s="59"/>
      <c r="H309" s="59"/>
      <c r="I309" s="59"/>
      <c r="J309" s="59"/>
      <c r="K309" s="59"/>
    </row>
    <row r="310" spans="1:14" ht="14.1" customHeight="1" x14ac:dyDescent="0.2">
      <c r="A310" s="11">
        <v>37</v>
      </c>
      <c r="B310" s="65"/>
      <c r="C310" s="59"/>
      <c r="D310" s="59"/>
      <c r="E310" s="59"/>
      <c r="F310" s="59"/>
      <c r="G310" s="59"/>
      <c r="H310" s="59"/>
      <c r="I310" s="59"/>
      <c r="J310" s="59"/>
      <c r="K310" s="59"/>
    </row>
    <row r="311" spans="1:14" ht="14.1" customHeight="1" x14ac:dyDescent="0.2">
      <c r="A311" s="11">
        <v>38</v>
      </c>
      <c r="B311" s="65"/>
      <c r="C311" s="59"/>
      <c r="D311" s="59"/>
      <c r="E311" s="59"/>
      <c r="F311" s="59"/>
      <c r="G311" s="59"/>
      <c r="H311" s="59"/>
      <c r="I311" s="59"/>
      <c r="J311" s="59"/>
      <c r="K311" s="59"/>
    </row>
    <row r="312" spans="1:14" ht="14.1" customHeight="1" x14ac:dyDescent="0.2">
      <c r="A312" s="11">
        <v>39</v>
      </c>
      <c r="B312" s="65"/>
      <c r="C312" s="59"/>
      <c r="D312" s="59"/>
      <c r="E312" s="59"/>
      <c r="F312" s="59"/>
      <c r="G312" s="59"/>
      <c r="H312" s="59"/>
      <c r="I312" s="59"/>
      <c r="J312" s="59"/>
      <c r="K312" s="59"/>
    </row>
    <row r="313" spans="1:14" ht="14.1" customHeight="1" x14ac:dyDescent="0.2">
      <c r="A313" s="11">
        <v>40</v>
      </c>
      <c r="B313" s="65"/>
      <c r="C313" s="59"/>
      <c r="D313" s="59"/>
      <c r="E313" s="59"/>
      <c r="F313" s="59"/>
      <c r="G313" s="59"/>
      <c r="H313" s="59"/>
      <c r="I313" s="59"/>
      <c r="J313" s="59"/>
      <c r="K313" s="59"/>
    </row>
    <row r="314" spans="1:14" ht="14.1" customHeight="1" x14ac:dyDescent="0.2">
      <c r="A314" s="11">
        <v>41</v>
      </c>
      <c r="B314" s="65"/>
      <c r="C314" s="59"/>
      <c r="D314" s="59"/>
      <c r="E314" s="59"/>
      <c r="F314" s="59"/>
      <c r="G314" s="59"/>
      <c r="H314" s="59"/>
      <c r="I314" s="59"/>
      <c r="J314" s="59"/>
      <c r="K314" s="59"/>
    </row>
    <row r="315" spans="1:14" ht="14.1" customHeight="1" x14ac:dyDescent="0.2">
      <c r="A315" s="11">
        <v>42</v>
      </c>
      <c r="B315" s="65"/>
      <c r="C315" s="59"/>
      <c r="D315" s="59"/>
      <c r="E315" s="59"/>
      <c r="F315" s="59"/>
      <c r="G315" s="59"/>
      <c r="H315" s="59"/>
      <c r="I315" s="59"/>
      <c r="J315" s="59"/>
      <c r="K315" s="59"/>
    </row>
    <row r="316" spans="1:14" ht="14.1" customHeight="1" x14ac:dyDescent="0.2">
      <c r="A316" s="11">
        <v>43</v>
      </c>
      <c r="B316" s="65"/>
      <c r="C316" s="59"/>
      <c r="D316" s="59"/>
      <c r="E316" s="59"/>
      <c r="F316" s="59"/>
      <c r="G316" s="59"/>
      <c r="H316" s="59"/>
      <c r="I316" s="59"/>
      <c r="J316" s="59"/>
      <c r="K316" s="59"/>
    </row>
    <row r="317" spans="1:14" ht="14.1" customHeight="1" thickBot="1" x14ac:dyDescent="0.25">
      <c r="A317" s="47">
        <v>44</v>
      </c>
      <c r="B317" s="48"/>
      <c r="C317" s="49"/>
      <c r="D317" s="49"/>
      <c r="E317" s="49"/>
      <c r="F317" s="49"/>
      <c r="G317" s="49"/>
      <c r="H317" s="49"/>
      <c r="I317" s="49"/>
      <c r="J317" s="49"/>
      <c r="K317" s="49"/>
      <c r="L317" s="1"/>
      <c r="M317" s="1"/>
      <c r="N317" s="1"/>
    </row>
    <row r="318" spans="1:14" ht="14.1" customHeight="1" x14ac:dyDescent="0.2">
      <c r="A318" s="11" t="s">
        <v>33</v>
      </c>
      <c r="B318" s="50"/>
      <c r="C318" s="50"/>
      <c r="D318" s="50"/>
      <c r="E318" s="50"/>
      <c r="F318" s="50"/>
      <c r="G318" s="50"/>
      <c r="H318" s="50"/>
      <c r="I318" s="50"/>
      <c r="J318" s="50"/>
      <c r="K318" s="50"/>
      <c r="N318" s="51" t="s">
        <v>34</v>
      </c>
    </row>
    <row r="319" spans="1:14" ht="14.1" customHeight="1" thickBot="1" x14ac:dyDescent="0.25">
      <c r="A319" s="1" t="s">
        <v>0</v>
      </c>
      <c r="B319" s="1"/>
      <c r="C319" s="1"/>
      <c r="D319" s="1"/>
      <c r="E319" s="1"/>
      <c r="F319" s="1"/>
      <c r="G319" s="2" t="s">
        <v>1</v>
      </c>
      <c r="H319" s="1"/>
      <c r="I319" s="1"/>
      <c r="J319" s="1"/>
      <c r="K319" s="1"/>
      <c r="L319" s="3"/>
      <c r="M319" s="3"/>
      <c r="N319" s="3" t="s">
        <v>56</v>
      </c>
    </row>
    <row r="320" spans="1:14" ht="14.1" customHeight="1" x14ac:dyDescent="0.2">
      <c r="A320" s="5" t="s">
        <v>3</v>
      </c>
      <c r="B320" s="5"/>
      <c r="C320" s="5"/>
      <c r="D320" s="5" t="s">
        <v>4</v>
      </c>
      <c r="E320" s="5"/>
      <c r="F320" s="5"/>
      <c r="G320" s="5"/>
      <c r="H320" s="5"/>
      <c r="I320" s="5"/>
      <c r="J320" s="5"/>
      <c r="K320" s="5"/>
      <c r="L320" s="6" t="s">
        <v>5</v>
      </c>
      <c r="M320" s="6"/>
      <c r="N320" s="7"/>
    </row>
    <row r="321" spans="1:14" ht="14.1" customHeight="1" x14ac:dyDescent="0.2">
      <c r="A321" s="5"/>
      <c r="B321" s="5"/>
      <c r="C321" s="5"/>
      <c r="D321" s="5"/>
      <c r="E321" s="5" t="s">
        <v>6</v>
      </c>
      <c r="F321" s="5"/>
      <c r="G321" s="5"/>
      <c r="H321" s="5"/>
      <c r="I321" s="5"/>
      <c r="J321" s="5"/>
      <c r="K321" s="5"/>
      <c r="L321" s="8" t="s">
        <v>7</v>
      </c>
      <c r="M321" s="9" t="s">
        <v>749</v>
      </c>
      <c r="N321" s="8"/>
    </row>
    <row r="322" spans="1:14" ht="14.1" customHeight="1" x14ac:dyDescent="0.2">
      <c r="A322" s="5" t="s">
        <v>8</v>
      </c>
      <c r="B322" s="5"/>
      <c r="C322" s="5"/>
      <c r="D322" s="5"/>
      <c r="E322" s="5" t="s">
        <v>9</v>
      </c>
      <c r="F322" s="5"/>
      <c r="G322" s="5"/>
      <c r="H322" s="5"/>
      <c r="I322" s="5"/>
      <c r="J322" s="5"/>
      <c r="K322" s="5"/>
      <c r="M322" s="9" t="s">
        <v>750</v>
      </c>
      <c r="N322" s="8"/>
    </row>
    <row r="323" spans="1:14" ht="14.1" customHeight="1" x14ac:dyDescent="0.2">
      <c r="A323" s="5"/>
      <c r="B323" s="5"/>
      <c r="C323" s="5"/>
      <c r="D323" s="5"/>
      <c r="E323" s="5" t="s">
        <v>10</v>
      </c>
      <c r="F323" s="5"/>
      <c r="G323" s="5"/>
      <c r="H323" s="5"/>
      <c r="I323" s="5"/>
      <c r="J323" s="5"/>
      <c r="K323" s="5"/>
      <c r="M323" s="5" t="s">
        <v>751</v>
      </c>
      <c r="N323" s="8"/>
    </row>
    <row r="324" spans="1:14" ht="14.1" customHeight="1" thickBot="1" x14ac:dyDescent="0.25">
      <c r="A324" s="10" t="s">
        <v>804</v>
      </c>
      <c r="B324" s="10"/>
      <c r="C324" s="1"/>
      <c r="D324" s="1"/>
      <c r="E324" s="1"/>
      <c r="F324" s="1"/>
      <c r="G324" s="1"/>
      <c r="H324" s="1"/>
      <c r="I324" s="1"/>
      <c r="J324" s="1"/>
      <c r="K324" s="1"/>
      <c r="L324" s="10"/>
      <c r="M324" s="10" t="s">
        <v>752</v>
      </c>
      <c r="N324" s="3"/>
    </row>
    <row r="326" spans="1:14" ht="14.1" customHeight="1" thickBot="1" x14ac:dyDescent="0.25">
      <c r="A326" s="52"/>
      <c r="B326" s="53"/>
      <c r="C326" s="53"/>
      <c r="D326" s="53"/>
      <c r="E326" s="53"/>
      <c r="F326" s="60"/>
      <c r="G326" s="2" t="s">
        <v>57</v>
      </c>
      <c r="H326" s="53"/>
      <c r="I326" s="53"/>
      <c r="J326" s="53"/>
      <c r="K326" s="53"/>
      <c r="L326" s="10"/>
      <c r="M326" s="2"/>
      <c r="N326" s="2"/>
    </row>
    <row r="327" spans="1:14" ht="14.1" customHeight="1" x14ac:dyDescent="0.2">
      <c r="A327" s="11">
        <v>1</v>
      </c>
      <c r="B327" s="5"/>
      <c r="C327" s="5"/>
      <c r="D327" s="5"/>
      <c r="E327" s="5"/>
      <c r="F327" s="5"/>
      <c r="G327" s="5"/>
      <c r="H327" s="5"/>
      <c r="I327" s="5"/>
      <c r="J327" s="5"/>
      <c r="K327" s="5"/>
    </row>
    <row r="328" spans="1:14" ht="14.1" customHeight="1" x14ac:dyDescent="0.2">
      <c r="A328" s="11">
        <v>2</v>
      </c>
      <c r="B328" s="5"/>
      <c r="C328" s="13"/>
      <c r="D328" s="5"/>
      <c r="E328" s="5"/>
      <c r="F328" s="13">
        <v>-1</v>
      </c>
      <c r="G328" s="13">
        <v>-2</v>
      </c>
      <c r="H328" s="13"/>
      <c r="I328" s="13">
        <v>-3</v>
      </c>
      <c r="J328" s="5"/>
      <c r="K328" s="5"/>
      <c r="L328" s="13">
        <v>-4</v>
      </c>
      <c r="N328" s="13">
        <v>-5</v>
      </c>
    </row>
    <row r="329" spans="1:14" ht="14.1" customHeight="1" x14ac:dyDescent="0.2">
      <c r="A329" s="11">
        <v>3</v>
      </c>
      <c r="B329" s="15"/>
      <c r="C329" s="5"/>
      <c r="D329" s="5"/>
      <c r="E329" s="5"/>
      <c r="F329" s="15"/>
      <c r="G329" s="15" t="s">
        <v>12</v>
      </c>
      <c r="H329" s="15"/>
      <c r="I329" s="15" t="s">
        <v>13</v>
      </c>
      <c r="J329" s="15"/>
      <c r="K329" s="15"/>
      <c r="L329" s="16" t="s">
        <v>14</v>
      </c>
      <c r="N329" s="17">
        <v>0.72</v>
      </c>
    </row>
    <row r="330" spans="1:14" ht="14.1" customHeight="1" x14ac:dyDescent="0.2">
      <c r="A330" s="11">
        <v>4</v>
      </c>
      <c r="B330" s="15"/>
      <c r="C330" s="5"/>
      <c r="D330" s="5"/>
      <c r="E330" s="5"/>
      <c r="F330" s="18" t="s">
        <v>15</v>
      </c>
      <c r="G330" s="18" t="s">
        <v>16</v>
      </c>
      <c r="H330" s="15"/>
      <c r="I330" s="18" t="s">
        <v>17</v>
      </c>
      <c r="J330" s="15"/>
      <c r="K330" s="15"/>
      <c r="L330" s="16" t="s">
        <v>18</v>
      </c>
    </row>
    <row r="331" spans="1:14" ht="14.1" customHeight="1" x14ac:dyDescent="0.2">
      <c r="A331" s="11">
        <v>5</v>
      </c>
      <c r="B331" s="8"/>
      <c r="C331" s="5"/>
      <c r="D331" s="5"/>
      <c r="E331" s="5"/>
      <c r="F331" s="15"/>
      <c r="G331" s="15"/>
      <c r="H331" s="15"/>
      <c r="I331" s="15"/>
      <c r="J331" s="15"/>
      <c r="K331" s="5"/>
      <c r="L331" s="16" t="s">
        <v>19</v>
      </c>
    </row>
    <row r="332" spans="1:14" ht="14.1" customHeight="1" x14ac:dyDescent="0.2">
      <c r="A332" s="11">
        <v>6</v>
      </c>
      <c r="B332" s="8"/>
      <c r="C332" s="5" t="s">
        <v>20</v>
      </c>
      <c r="D332" s="5"/>
      <c r="E332" s="5"/>
      <c r="F332" s="20">
        <v>1.5583333333333333</v>
      </c>
      <c r="G332" s="54">
        <v>27.087069866433566</v>
      </c>
      <c r="H332" s="5"/>
      <c r="I332" s="22">
        <v>42.210683875192309</v>
      </c>
      <c r="J332" s="22"/>
      <c r="K332" s="66"/>
    </row>
    <row r="333" spans="1:14" ht="14.1" customHeight="1" x14ac:dyDescent="0.2">
      <c r="A333" s="11">
        <v>7</v>
      </c>
      <c r="B333" s="8"/>
      <c r="C333" s="5"/>
      <c r="D333" s="5"/>
      <c r="E333" s="5"/>
      <c r="F333" s="20"/>
      <c r="G333" s="54"/>
      <c r="H333" s="5"/>
      <c r="I333" s="22"/>
      <c r="J333" s="22"/>
      <c r="K333" s="66"/>
      <c r="M333" s="13"/>
    </row>
    <row r="334" spans="1:14" ht="14.1" customHeight="1" x14ac:dyDescent="0.2">
      <c r="A334" s="11">
        <v>8</v>
      </c>
      <c r="B334" s="8"/>
      <c r="C334" s="5" t="s">
        <v>21</v>
      </c>
      <c r="D334" s="5"/>
      <c r="E334" s="5"/>
      <c r="F334" s="20">
        <v>4.7430000000000003</v>
      </c>
      <c r="G334" s="54">
        <v>46.77595895242299</v>
      </c>
      <c r="H334" s="5"/>
      <c r="I334" s="22">
        <v>221.86</v>
      </c>
      <c r="J334" s="32"/>
      <c r="K334" s="66"/>
      <c r="L334" s="28" t="s">
        <v>22</v>
      </c>
      <c r="M334" s="15"/>
      <c r="N334" s="29">
        <v>0.33610000000000001</v>
      </c>
    </row>
    <row r="335" spans="1:14" ht="14.1" customHeight="1" x14ac:dyDescent="0.2">
      <c r="A335" s="11">
        <v>9</v>
      </c>
      <c r="B335" s="8"/>
      <c r="C335" s="5"/>
      <c r="D335" s="5"/>
      <c r="E335" s="5"/>
      <c r="F335" s="5"/>
      <c r="G335" s="5"/>
      <c r="H335" s="5"/>
      <c r="I335" s="22"/>
      <c r="J335" s="5"/>
      <c r="K335" s="5"/>
      <c r="L335" s="28" t="s">
        <v>23</v>
      </c>
      <c r="M335" s="15"/>
    </row>
    <row r="336" spans="1:14" ht="14.1" customHeight="1" x14ac:dyDescent="0.2">
      <c r="A336" s="11">
        <v>10</v>
      </c>
      <c r="B336" s="8"/>
      <c r="C336" s="5" t="s">
        <v>24</v>
      </c>
      <c r="D336" s="5"/>
      <c r="E336" s="5"/>
      <c r="F336" s="20"/>
      <c r="G336" s="31">
        <v>0.72</v>
      </c>
      <c r="H336" s="16" t="s">
        <v>25</v>
      </c>
      <c r="I336" s="22">
        <v>190.13089239013848</v>
      </c>
      <c r="J336" s="32"/>
      <c r="K336" s="66"/>
      <c r="L336" s="15"/>
      <c r="M336" s="15"/>
    </row>
    <row r="337" spans="1:14" ht="14.1" customHeight="1" x14ac:dyDescent="0.2">
      <c r="A337" s="11">
        <v>11</v>
      </c>
      <c r="B337" s="8"/>
      <c r="C337" s="5"/>
      <c r="D337" s="5"/>
      <c r="E337" s="5"/>
      <c r="F337" s="15"/>
      <c r="G337" s="15"/>
      <c r="H337" s="5"/>
      <c r="I337" s="22"/>
      <c r="J337" s="15"/>
      <c r="K337" s="5"/>
      <c r="L337" s="33"/>
      <c r="M337" s="33"/>
    </row>
    <row r="338" spans="1:14" ht="14.1" customHeight="1" x14ac:dyDescent="0.2">
      <c r="A338" s="11">
        <v>12</v>
      </c>
      <c r="B338" s="8"/>
      <c r="C338" s="5" t="s">
        <v>26</v>
      </c>
      <c r="D338" s="5"/>
      <c r="E338" s="5"/>
      <c r="F338" s="5"/>
      <c r="G338" s="34">
        <v>0.33610000000000001</v>
      </c>
      <c r="H338" s="16" t="s">
        <v>27</v>
      </c>
      <c r="I338" s="22">
        <v>88.754156850452148</v>
      </c>
      <c r="J338" s="32"/>
      <c r="K338" s="28"/>
    </row>
    <row r="339" spans="1:14" ht="14.1" customHeight="1" x14ac:dyDescent="0.2">
      <c r="A339" s="11">
        <v>13</v>
      </c>
      <c r="B339" s="8"/>
      <c r="C339" s="5"/>
      <c r="D339" s="5"/>
      <c r="E339" s="5"/>
      <c r="F339" s="15"/>
      <c r="G339" s="15"/>
      <c r="H339" s="15"/>
      <c r="I339" s="15"/>
      <c r="J339" s="15"/>
      <c r="K339" s="5"/>
      <c r="L339" s="16"/>
    </row>
    <row r="340" spans="1:14" ht="14.1" customHeight="1" x14ac:dyDescent="0.2">
      <c r="A340" s="11">
        <v>14</v>
      </c>
      <c r="B340" s="8"/>
      <c r="C340" s="5" t="s">
        <v>28</v>
      </c>
      <c r="D340" s="5"/>
      <c r="E340" s="5"/>
      <c r="F340" s="15"/>
      <c r="G340" s="15"/>
      <c r="H340" s="15"/>
      <c r="I340" s="36">
        <v>542.955733115783</v>
      </c>
      <c r="J340" s="67"/>
      <c r="K340" s="66"/>
      <c r="L340" s="9"/>
      <c r="M340" s="15"/>
      <c r="N340" s="15"/>
    </row>
    <row r="341" spans="1:14" ht="14.1" customHeight="1" x14ac:dyDescent="0.2">
      <c r="A341" s="11">
        <v>15</v>
      </c>
      <c r="B341" s="8"/>
      <c r="C341" s="5"/>
      <c r="D341" s="5"/>
      <c r="E341" s="5"/>
      <c r="F341" s="5"/>
      <c r="G341" s="5"/>
      <c r="H341" s="5"/>
      <c r="I341" s="41"/>
      <c r="J341" s="5"/>
      <c r="K341" s="5"/>
      <c r="L341" s="15"/>
      <c r="M341" s="15"/>
      <c r="N341" s="15"/>
    </row>
    <row r="342" spans="1:14" ht="14.1" customHeight="1" x14ac:dyDescent="0.2">
      <c r="A342" s="11">
        <v>16</v>
      </c>
      <c r="B342" s="8"/>
      <c r="C342" s="5" t="s">
        <v>29</v>
      </c>
      <c r="D342" s="5"/>
      <c r="E342" s="5"/>
      <c r="F342" s="20">
        <v>1.7310000000000001</v>
      </c>
      <c r="G342" s="54">
        <v>14.192968382580146</v>
      </c>
      <c r="H342" s="15"/>
      <c r="I342" s="22">
        <v>24.568028270246234</v>
      </c>
      <c r="J342" s="15"/>
      <c r="K342" s="5"/>
      <c r="L342" s="33"/>
      <c r="M342" s="33"/>
      <c r="N342" s="40"/>
    </row>
    <row r="343" spans="1:14" ht="14.1" customHeight="1" x14ac:dyDescent="0.2">
      <c r="A343" s="11">
        <v>17</v>
      </c>
      <c r="B343" s="8"/>
      <c r="C343" s="5"/>
      <c r="D343" s="5"/>
      <c r="E343" s="5"/>
      <c r="F343" s="5"/>
      <c r="G343" s="5"/>
      <c r="H343" s="5"/>
      <c r="I343" s="41"/>
      <c r="J343" s="5"/>
      <c r="K343" s="5"/>
    </row>
    <row r="344" spans="1:14" ht="14.1" customHeight="1" thickBot="1" x14ac:dyDescent="0.25">
      <c r="A344" s="11">
        <v>18</v>
      </c>
      <c r="B344" s="8"/>
      <c r="C344" s="5" t="s">
        <v>58</v>
      </c>
      <c r="D344" s="5"/>
      <c r="E344" s="5"/>
      <c r="F344" s="15"/>
      <c r="G344" s="15"/>
      <c r="H344" s="15"/>
      <c r="I344" s="43">
        <v>567.52376138602926</v>
      </c>
      <c r="J344" s="68"/>
      <c r="K344" s="66"/>
      <c r="L344" s="9"/>
      <c r="M344" s="15"/>
      <c r="N344" s="15"/>
    </row>
    <row r="345" spans="1:14" ht="14.1" customHeight="1" thickTop="1" x14ac:dyDescent="0.2">
      <c r="A345" s="11">
        <v>19</v>
      </c>
      <c r="B345" s="8"/>
      <c r="C345" s="5"/>
      <c r="D345" s="5"/>
      <c r="E345" s="5"/>
      <c r="F345" s="5"/>
      <c r="G345" s="5"/>
      <c r="H345" s="5"/>
      <c r="I345" s="5"/>
      <c r="J345" s="5"/>
      <c r="K345" s="5"/>
      <c r="L345" s="9"/>
      <c r="M345" s="15"/>
      <c r="N345" s="15"/>
    </row>
    <row r="346" spans="1:14" ht="14.1" customHeight="1" x14ac:dyDescent="0.2">
      <c r="A346" s="11">
        <v>20</v>
      </c>
      <c r="B346" s="8"/>
      <c r="C346" s="5"/>
      <c r="D346" s="5"/>
      <c r="E346" s="5"/>
      <c r="F346" s="5"/>
      <c r="G346" s="5"/>
      <c r="H346" s="5"/>
      <c r="I346" s="5"/>
      <c r="J346" s="5"/>
      <c r="K346" s="5"/>
      <c r="L346" s="15"/>
      <c r="M346" s="15"/>
      <c r="N346" s="15"/>
    </row>
    <row r="347" spans="1:14" ht="14.1" customHeight="1" x14ac:dyDescent="0.2">
      <c r="A347" s="11">
        <v>21</v>
      </c>
      <c r="B347" s="19"/>
      <c r="L347" s="15"/>
      <c r="M347" s="15"/>
      <c r="N347" s="15"/>
    </row>
    <row r="348" spans="1:14" ht="14.1" customHeight="1" x14ac:dyDescent="0.2">
      <c r="A348" s="11">
        <v>22</v>
      </c>
      <c r="B348" s="19"/>
      <c r="K348" s="24"/>
      <c r="L348" s="33"/>
      <c r="M348" s="33"/>
      <c r="N348" s="33"/>
    </row>
    <row r="349" spans="1:14" ht="14.1" customHeight="1" x14ac:dyDescent="0.2">
      <c r="A349" s="11">
        <v>23</v>
      </c>
      <c r="B349" s="19"/>
      <c r="M349" s="29"/>
      <c r="N349" s="15"/>
    </row>
    <row r="350" spans="1:14" s="5" customFormat="1" ht="14.1" customHeight="1" x14ac:dyDescent="0.2">
      <c r="A350" s="11">
        <v>24</v>
      </c>
      <c r="B350" s="5" t="s">
        <v>31</v>
      </c>
    </row>
    <row r="351" spans="1:14" ht="14.1" customHeight="1" x14ac:dyDescent="0.2">
      <c r="A351" s="11">
        <v>25</v>
      </c>
      <c r="B351" s="45"/>
      <c r="C351" s="502" t="s">
        <v>59</v>
      </c>
      <c r="D351" s="503"/>
      <c r="E351" s="503"/>
      <c r="F351" s="503"/>
      <c r="G351" s="503"/>
      <c r="H351" s="503"/>
      <c r="I351" s="503"/>
      <c r="J351" s="503"/>
      <c r="K351" s="503"/>
    </row>
    <row r="352" spans="1:14" ht="14.1" customHeight="1" x14ac:dyDescent="0.2">
      <c r="A352" s="11">
        <v>26</v>
      </c>
      <c r="B352" s="45"/>
      <c r="C352" s="503"/>
      <c r="D352" s="503"/>
      <c r="E352" s="503"/>
      <c r="F352" s="503"/>
      <c r="G352" s="503"/>
      <c r="H352" s="503"/>
      <c r="I352" s="503"/>
      <c r="J352" s="503"/>
      <c r="K352" s="503"/>
    </row>
    <row r="353" spans="1:11" ht="14.1" customHeight="1" x14ac:dyDescent="0.2">
      <c r="A353" s="11">
        <v>27</v>
      </c>
      <c r="B353" s="45"/>
      <c r="C353" s="503"/>
      <c r="D353" s="503"/>
      <c r="E353" s="503"/>
      <c r="F353" s="503"/>
      <c r="G353" s="503"/>
      <c r="H353" s="503"/>
      <c r="I353" s="503"/>
      <c r="J353" s="503"/>
      <c r="K353" s="503"/>
    </row>
    <row r="354" spans="1:11" ht="14.1" customHeight="1" x14ac:dyDescent="0.2">
      <c r="A354" s="11">
        <v>28</v>
      </c>
      <c r="B354" s="45"/>
      <c r="C354" s="503"/>
      <c r="D354" s="503"/>
      <c r="E354" s="503"/>
      <c r="F354" s="503"/>
      <c r="G354" s="503"/>
      <c r="H354" s="503"/>
      <c r="I354" s="503"/>
      <c r="J354" s="503"/>
      <c r="K354" s="503"/>
    </row>
    <row r="355" spans="1:11" ht="14.1" customHeight="1" x14ac:dyDescent="0.2">
      <c r="A355" s="11">
        <v>29</v>
      </c>
      <c r="B355" s="45"/>
      <c r="C355" s="503"/>
      <c r="D355" s="503"/>
      <c r="E355" s="503"/>
      <c r="F355" s="503"/>
      <c r="G355" s="503"/>
      <c r="H355" s="503"/>
      <c r="I355" s="503"/>
      <c r="J355" s="503"/>
      <c r="K355" s="503"/>
    </row>
    <row r="356" spans="1:11" ht="14.1" customHeight="1" x14ac:dyDescent="0.2">
      <c r="A356" s="11">
        <v>30</v>
      </c>
      <c r="B356" s="45"/>
      <c r="C356" s="503"/>
      <c r="D356" s="503"/>
      <c r="E356" s="503"/>
      <c r="F356" s="503"/>
      <c r="G356" s="503"/>
      <c r="H356" s="503"/>
      <c r="I356" s="503"/>
      <c r="J356" s="503"/>
      <c r="K356" s="503"/>
    </row>
    <row r="357" spans="1:11" ht="14.1" customHeight="1" x14ac:dyDescent="0.2">
      <c r="A357" s="11">
        <v>31</v>
      </c>
      <c r="B357" s="45"/>
      <c r="C357" s="503"/>
      <c r="D357" s="503"/>
      <c r="E357" s="503"/>
      <c r="F357" s="503"/>
      <c r="G357" s="503"/>
      <c r="H357" s="503"/>
      <c r="I357" s="503"/>
      <c r="J357" s="503"/>
      <c r="K357" s="503"/>
    </row>
    <row r="358" spans="1:11" ht="14.1" customHeight="1" x14ac:dyDescent="0.2">
      <c r="A358" s="11">
        <v>32</v>
      </c>
      <c r="B358" s="45"/>
      <c r="C358" s="503"/>
      <c r="D358" s="503"/>
      <c r="E358" s="503"/>
      <c r="F358" s="503"/>
      <c r="G358" s="503"/>
      <c r="H358" s="503"/>
      <c r="I358" s="503"/>
      <c r="J358" s="503"/>
      <c r="K358" s="503"/>
    </row>
    <row r="359" spans="1:11" ht="14.1" customHeight="1" x14ac:dyDescent="0.2">
      <c r="A359" s="11">
        <v>33</v>
      </c>
      <c r="B359" s="45"/>
      <c r="C359" s="503"/>
      <c r="D359" s="503"/>
      <c r="E359" s="503"/>
      <c r="F359" s="503"/>
      <c r="G359" s="503"/>
      <c r="H359" s="503"/>
      <c r="I359" s="503"/>
      <c r="J359" s="503"/>
      <c r="K359" s="503"/>
    </row>
    <row r="360" spans="1:11" ht="14.1" customHeight="1" x14ac:dyDescent="0.2">
      <c r="A360" s="11">
        <v>34</v>
      </c>
      <c r="B360" s="45"/>
      <c r="C360" s="46"/>
      <c r="D360" s="46"/>
      <c r="E360" s="46"/>
      <c r="F360" s="46"/>
      <c r="G360" s="46"/>
      <c r="H360" s="46"/>
      <c r="I360" s="46"/>
      <c r="J360" s="46"/>
      <c r="K360" s="46"/>
    </row>
    <row r="361" spans="1:11" ht="14.1" customHeight="1" x14ac:dyDescent="0.2">
      <c r="A361" s="11">
        <v>35</v>
      </c>
      <c r="B361" s="45"/>
      <c r="C361" s="46"/>
      <c r="D361" s="46"/>
      <c r="E361" s="46"/>
      <c r="F361" s="46"/>
      <c r="G361" s="46"/>
      <c r="H361" s="46"/>
      <c r="I361" s="46"/>
      <c r="J361" s="46"/>
      <c r="K361" s="46"/>
    </row>
    <row r="362" spans="1:11" ht="14.1" customHeight="1" x14ac:dyDescent="0.2">
      <c r="A362" s="11">
        <v>36</v>
      </c>
      <c r="B362" s="45"/>
      <c r="C362" s="46"/>
      <c r="D362" s="46"/>
      <c r="E362" s="46"/>
      <c r="F362" s="46"/>
      <c r="G362" s="46"/>
      <c r="H362" s="46"/>
      <c r="I362" s="46"/>
      <c r="J362" s="46"/>
      <c r="K362" s="46"/>
    </row>
    <row r="363" spans="1:11" ht="14.1" customHeight="1" x14ac:dyDescent="0.2">
      <c r="A363" s="11">
        <v>37</v>
      </c>
      <c r="B363" s="45"/>
      <c r="C363" s="46"/>
      <c r="D363" s="46"/>
      <c r="E363" s="46"/>
      <c r="F363" s="46"/>
      <c r="G363" s="46"/>
      <c r="H363" s="46"/>
      <c r="I363" s="46"/>
      <c r="J363" s="46"/>
      <c r="K363" s="46"/>
    </row>
    <row r="364" spans="1:11" ht="14.1" customHeight="1" x14ac:dyDescent="0.2">
      <c r="A364" s="11">
        <v>38</v>
      </c>
      <c r="B364" s="45"/>
      <c r="C364" s="46"/>
      <c r="D364" s="46"/>
      <c r="E364" s="46"/>
      <c r="F364" s="46"/>
      <c r="G364" s="46"/>
      <c r="H364" s="46"/>
      <c r="I364" s="46"/>
      <c r="J364" s="46"/>
      <c r="K364" s="46"/>
    </row>
    <row r="365" spans="1:11" ht="14.1" customHeight="1" x14ac:dyDescent="0.2">
      <c r="A365" s="11">
        <v>39</v>
      </c>
      <c r="B365" s="45"/>
      <c r="C365" s="46"/>
      <c r="D365" s="46"/>
      <c r="E365" s="46"/>
      <c r="F365" s="46"/>
      <c r="G365" s="46"/>
      <c r="H365" s="46"/>
      <c r="I365" s="46"/>
      <c r="J365" s="46"/>
      <c r="K365" s="46"/>
    </row>
    <row r="366" spans="1:11" ht="14.1" customHeight="1" x14ac:dyDescent="0.2">
      <c r="A366" s="11">
        <v>40</v>
      </c>
      <c r="B366" s="45"/>
      <c r="C366" s="46"/>
      <c r="D366" s="46"/>
      <c r="E366" s="46"/>
      <c r="F366" s="46"/>
      <c r="G366" s="46"/>
      <c r="H366" s="46"/>
      <c r="I366" s="46"/>
      <c r="J366" s="46"/>
      <c r="K366" s="46"/>
    </row>
    <row r="367" spans="1:11" ht="14.1" customHeight="1" x14ac:dyDescent="0.2">
      <c r="A367" s="11">
        <v>41</v>
      </c>
      <c r="B367" s="45"/>
      <c r="C367" s="46"/>
      <c r="D367" s="46"/>
      <c r="E367" s="46"/>
      <c r="F367" s="46"/>
      <c r="G367" s="46"/>
      <c r="H367" s="46"/>
      <c r="I367" s="46"/>
      <c r="J367" s="46"/>
      <c r="K367" s="46"/>
    </row>
    <row r="368" spans="1:11" ht="14.1" customHeight="1" x14ac:dyDescent="0.2">
      <c r="A368" s="11">
        <v>42</v>
      </c>
      <c r="B368" s="45"/>
      <c r="C368" s="46"/>
      <c r="D368" s="46"/>
      <c r="E368" s="46"/>
      <c r="F368" s="46"/>
      <c r="G368" s="46"/>
      <c r="H368" s="46"/>
      <c r="I368" s="46"/>
      <c r="J368" s="46"/>
      <c r="K368" s="46"/>
    </row>
    <row r="369" spans="1:14" ht="14.1" customHeight="1" x14ac:dyDescent="0.2">
      <c r="A369" s="11">
        <v>43</v>
      </c>
      <c r="B369" s="45"/>
      <c r="C369" s="46"/>
      <c r="D369" s="46"/>
      <c r="E369" s="46"/>
      <c r="F369" s="46"/>
      <c r="G369" s="46"/>
      <c r="H369" s="46"/>
      <c r="I369" s="46"/>
      <c r="J369" s="46"/>
      <c r="K369" s="46"/>
    </row>
    <row r="370" spans="1:14" ht="14.1" customHeight="1" thickBot="1" x14ac:dyDescent="0.25">
      <c r="A370" s="47">
        <v>44</v>
      </c>
      <c r="B370" s="48"/>
      <c r="C370" s="49"/>
      <c r="D370" s="49"/>
      <c r="E370" s="49"/>
      <c r="F370" s="49"/>
      <c r="G370" s="49"/>
      <c r="H370" s="49"/>
      <c r="I370" s="49"/>
      <c r="J370" s="49"/>
      <c r="K370" s="49"/>
      <c r="L370" s="1"/>
      <c r="M370" s="1"/>
      <c r="N370" s="1"/>
    </row>
    <row r="371" spans="1:14" ht="14.1" customHeight="1" x14ac:dyDescent="0.2">
      <c r="A371" s="11" t="s">
        <v>33</v>
      </c>
      <c r="B371" s="50"/>
      <c r="C371" s="50"/>
      <c r="D371" s="50"/>
      <c r="E371" s="50"/>
      <c r="F371" s="50"/>
      <c r="G371" s="50"/>
      <c r="H371" s="50"/>
      <c r="I371" s="50"/>
      <c r="J371" s="50"/>
      <c r="K371" s="50"/>
      <c r="N371" s="51" t="s">
        <v>34</v>
      </c>
    </row>
  </sheetData>
  <mergeCells count="7">
    <mergeCell ref="C351:K359"/>
    <mergeCell ref="C34:K44"/>
    <mergeCell ref="C88:K95"/>
    <mergeCell ref="C141:K149"/>
    <mergeCell ref="C191:K200"/>
    <mergeCell ref="C247:K253"/>
    <mergeCell ref="C300:K306"/>
  </mergeCells>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4EBE-B176-47F6-9E70-11BC51EF8CB8}">
  <dimension ref="B2:T54"/>
  <sheetViews>
    <sheetView topLeftCell="B1" workbookViewId="0"/>
  </sheetViews>
  <sheetFormatPr defaultRowHeight="15" x14ac:dyDescent="0.25"/>
  <cols>
    <col min="1" max="1" width="4.42578125" style="564" customWidth="1"/>
    <col min="2" max="2" width="20" style="564" customWidth="1"/>
    <col min="3" max="3" width="14.7109375" style="564" customWidth="1"/>
    <col min="4" max="4" width="26.28515625" style="564" customWidth="1"/>
    <col min="5" max="5" width="55" style="564" customWidth="1"/>
    <col min="6" max="17" width="12.5703125" style="564" customWidth="1"/>
    <col min="18" max="18" width="9.85546875" style="564" customWidth="1"/>
    <col min="19" max="19" width="4.140625" style="564" customWidth="1"/>
    <col min="20" max="20" width="4.28515625" style="564" customWidth="1"/>
    <col min="21" max="16384" width="9.140625" style="564"/>
  </cols>
  <sheetData>
    <row r="2" spans="2:20" x14ac:dyDescent="0.25">
      <c r="D2" s="575"/>
      <c r="E2" s="575"/>
      <c r="F2" s="576" t="s">
        <v>756</v>
      </c>
      <c r="G2" s="576" t="s">
        <v>756</v>
      </c>
      <c r="H2" s="576" t="s">
        <v>756</v>
      </c>
      <c r="I2" s="576" t="s">
        <v>756</v>
      </c>
      <c r="J2" s="576" t="s">
        <v>756</v>
      </c>
      <c r="K2" s="576" t="s">
        <v>756</v>
      </c>
      <c r="L2" s="576" t="s">
        <v>756</v>
      </c>
      <c r="M2" s="576" t="s">
        <v>756</v>
      </c>
      <c r="N2" s="576" t="s">
        <v>756</v>
      </c>
      <c r="O2" s="576" t="s">
        <v>756</v>
      </c>
      <c r="P2" s="576" t="s">
        <v>756</v>
      </c>
      <c r="Q2" s="576" t="s">
        <v>756</v>
      </c>
      <c r="R2" s="577" t="s">
        <v>757</v>
      </c>
    </row>
    <row r="3" spans="2:20" s="578" customFormat="1" ht="15.75" thickBot="1" x14ac:dyDescent="0.3">
      <c r="B3" s="578" t="s">
        <v>758</v>
      </c>
      <c r="C3" s="578" t="s">
        <v>759</v>
      </c>
      <c r="D3" s="577" t="s">
        <v>760</v>
      </c>
      <c r="E3" s="577" t="s">
        <v>182</v>
      </c>
      <c r="F3" s="576" t="s">
        <v>761</v>
      </c>
      <c r="G3" s="576" t="s">
        <v>762</v>
      </c>
      <c r="H3" s="576" t="s">
        <v>763</v>
      </c>
      <c r="I3" s="576" t="s">
        <v>764</v>
      </c>
      <c r="J3" s="576" t="s">
        <v>765</v>
      </c>
      <c r="K3" s="576" t="s">
        <v>766</v>
      </c>
      <c r="L3" s="576" t="s">
        <v>767</v>
      </c>
      <c r="M3" s="576" t="s">
        <v>768</v>
      </c>
      <c r="N3" s="576" t="s">
        <v>769</v>
      </c>
      <c r="O3" s="576" t="s">
        <v>770</v>
      </c>
      <c r="P3" s="576" t="s">
        <v>771</v>
      </c>
      <c r="Q3" s="576" t="s">
        <v>772</v>
      </c>
      <c r="R3" s="579">
        <v>2025</v>
      </c>
      <c r="T3" s="580"/>
    </row>
    <row r="4" spans="2:20" x14ac:dyDescent="0.25">
      <c r="B4" s="581" t="s">
        <v>775</v>
      </c>
      <c r="C4" s="564" t="s">
        <v>773</v>
      </c>
      <c r="D4" s="575" t="s">
        <v>776</v>
      </c>
      <c r="E4" s="575" t="s">
        <v>650</v>
      </c>
      <c r="F4" s="582">
        <v>0</v>
      </c>
      <c r="G4" s="582">
        <v>0</v>
      </c>
      <c r="H4" s="582">
        <v>0</v>
      </c>
      <c r="I4" s="582">
        <v>0</v>
      </c>
      <c r="J4" s="582">
        <v>0</v>
      </c>
      <c r="K4" s="582">
        <v>0</v>
      </c>
      <c r="L4" s="582">
        <v>0</v>
      </c>
      <c r="M4" s="582">
        <v>0</v>
      </c>
      <c r="N4" s="582">
        <v>0</v>
      </c>
      <c r="O4" s="582">
        <v>0</v>
      </c>
      <c r="P4" s="582">
        <v>0</v>
      </c>
      <c r="Q4" s="582">
        <v>0</v>
      </c>
      <c r="R4" s="582">
        <v>0</v>
      </c>
      <c r="T4" s="583"/>
    </row>
    <row r="5" spans="2:20" x14ac:dyDescent="0.25">
      <c r="B5" s="581" t="s">
        <v>777</v>
      </c>
      <c r="C5" s="564" t="s">
        <v>773</v>
      </c>
      <c r="D5" s="575" t="s">
        <v>778</v>
      </c>
      <c r="E5" s="575" t="s">
        <v>653</v>
      </c>
      <c r="F5" s="582">
        <v>0</v>
      </c>
      <c r="G5" s="582">
        <v>0</v>
      </c>
      <c r="H5" s="582">
        <v>0</v>
      </c>
      <c r="I5" s="582">
        <v>0</v>
      </c>
      <c r="J5" s="582">
        <v>0</v>
      </c>
      <c r="K5" s="582">
        <v>0</v>
      </c>
      <c r="L5" s="582">
        <v>0</v>
      </c>
      <c r="M5" s="582">
        <v>0</v>
      </c>
      <c r="N5" s="582">
        <v>0</v>
      </c>
      <c r="O5" s="582">
        <v>0</v>
      </c>
      <c r="P5" s="582">
        <v>0</v>
      </c>
      <c r="Q5" s="582">
        <v>0</v>
      </c>
      <c r="R5" s="582">
        <v>0</v>
      </c>
      <c r="T5" s="583"/>
    </row>
    <row r="6" spans="2:20" x14ac:dyDescent="0.25">
      <c r="B6" s="581" t="s">
        <v>779</v>
      </c>
      <c r="C6" s="564" t="s">
        <v>773</v>
      </c>
      <c r="D6" s="575" t="s">
        <v>780</v>
      </c>
      <c r="E6" s="575" t="s">
        <v>655</v>
      </c>
      <c r="F6" s="582">
        <v>0.58333333330000003</v>
      </c>
      <c r="G6" s="582">
        <v>0.58333333330000003</v>
      </c>
      <c r="H6" s="582">
        <v>0.58333333330000003</v>
      </c>
      <c r="I6" s="582">
        <v>0.58333333330000003</v>
      </c>
      <c r="J6" s="582">
        <v>0.58333333330000003</v>
      </c>
      <c r="K6" s="582">
        <v>0.58333333330000003</v>
      </c>
      <c r="L6" s="582">
        <v>0.58333333330000003</v>
      </c>
      <c r="M6" s="582">
        <v>0.58333333330000003</v>
      </c>
      <c r="N6" s="582">
        <v>0.58333333330000003</v>
      </c>
      <c r="O6" s="582">
        <v>0.58333333330000003</v>
      </c>
      <c r="P6" s="582">
        <v>0.58333333330000003</v>
      </c>
      <c r="Q6" s="582">
        <v>0.58333333330000003</v>
      </c>
      <c r="R6" s="582">
        <v>6.9999999995999991</v>
      </c>
      <c r="T6" s="583"/>
    </row>
    <row r="7" spans="2:20" x14ac:dyDescent="0.25">
      <c r="B7" s="581" t="s">
        <v>781</v>
      </c>
      <c r="C7" s="564" t="s">
        <v>773</v>
      </c>
      <c r="D7" s="575" t="s">
        <v>782</v>
      </c>
      <c r="E7" s="575" t="s">
        <v>658</v>
      </c>
      <c r="F7" s="582">
        <v>244.1666666667</v>
      </c>
      <c r="G7" s="582">
        <v>244.1666666667</v>
      </c>
      <c r="H7" s="582">
        <v>244.1666666667</v>
      </c>
      <c r="I7" s="582">
        <v>244.1666666667</v>
      </c>
      <c r="J7" s="582">
        <v>244.1666666667</v>
      </c>
      <c r="K7" s="582">
        <v>244.1666666667</v>
      </c>
      <c r="L7" s="582">
        <v>244.1666666667</v>
      </c>
      <c r="M7" s="582">
        <v>244.1666666667</v>
      </c>
      <c r="N7" s="582">
        <v>244.1666666667</v>
      </c>
      <c r="O7" s="582">
        <v>244.1666666667</v>
      </c>
      <c r="P7" s="582">
        <v>244.1666666667</v>
      </c>
      <c r="Q7" s="582">
        <v>244.1666666667</v>
      </c>
      <c r="R7" s="582">
        <v>2930.0000000004002</v>
      </c>
      <c r="T7" s="583"/>
    </row>
    <row r="8" spans="2:20" x14ac:dyDescent="0.25">
      <c r="B8" s="581" t="s">
        <v>783</v>
      </c>
      <c r="C8" s="564" t="s">
        <v>773</v>
      </c>
      <c r="D8" s="575" t="s">
        <v>784</v>
      </c>
      <c r="E8" s="575" t="s">
        <v>660</v>
      </c>
      <c r="F8" s="582">
        <v>202.5833333333</v>
      </c>
      <c r="G8" s="582">
        <v>202.5833333333</v>
      </c>
      <c r="H8" s="582">
        <v>202.5833333333</v>
      </c>
      <c r="I8" s="582">
        <v>202.5833333333</v>
      </c>
      <c r="J8" s="582">
        <v>202.5833333333</v>
      </c>
      <c r="K8" s="582">
        <v>202.5833333333</v>
      </c>
      <c r="L8" s="582">
        <v>202.5833333333</v>
      </c>
      <c r="M8" s="582">
        <v>202.5833333333</v>
      </c>
      <c r="N8" s="582">
        <v>202.5833333333</v>
      </c>
      <c r="O8" s="582">
        <v>202.5833333333</v>
      </c>
      <c r="P8" s="582">
        <v>202.5833333333</v>
      </c>
      <c r="Q8" s="582">
        <v>202.5833333333</v>
      </c>
      <c r="R8" s="582">
        <v>2430.9999999996003</v>
      </c>
      <c r="T8" s="583"/>
    </row>
    <row r="9" spans="2:20" x14ac:dyDescent="0.25">
      <c r="B9" s="581" t="s">
        <v>785</v>
      </c>
      <c r="C9" s="564" t="s">
        <v>773</v>
      </c>
      <c r="D9" s="575" t="s">
        <v>786</v>
      </c>
      <c r="E9" s="575" t="s">
        <v>662</v>
      </c>
      <c r="F9" s="582">
        <v>910.24482999999998</v>
      </c>
      <c r="G9" s="582">
        <v>910.24482999999998</v>
      </c>
      <c r="H9" s="582">
        <v>910.24482999999998</v>
      </c>
      <c r="I9" s="582">
        <v>910.24482999999998</v>
      </c>
      <c r="J9" s="582">
        <v>910.24482999999998</v>
      </c>
      <c r="K9" s="582">
        <v>910.24482999999998</v>
      </c>
      <c r="L9" s="582">
        <v>910.24482999999998</v>
      </c>
      <c r="M9" s="582">
        <v>910.24482999999998</v>
      </c>
      <c r="N9" s="582">
        <v>910.24482999999998</v>
      </c>
      <c r="O9" s="582">
        <v>910.24482999999998</v>
      </c>
      <c r="P9" s="582">
        <v>910.24482999999998</v>
      </c>
      <c r="Q9" s="582">
        <v>910.24482999999998</v>
      </c>
      <c r="R9" s="582">
        <v>10922.937959999997</v>
      </c>
      <c r="T9" s="583"/>
    </row>
    <row r="10" spans="2:20" x14ac:dyDescent="0.25">
      <c r="B10" s="581" t="s">
        <v>787</v>
      </c>
      <c r="C10" s="564" t="s">
        <v>773</v>
      </c>
      <c r="D10" s="575" t="s">
        <v>788</v>
      </c>
      <c r="E10" s="575" t="s">
        <v>665</v>
      </c>
      <c r="F10" s="582">
        <v>253.9166666667</v>
      </c>
      <c r="G10" s="582">
        <v>253.9166666667</v>
      </c>
      <c r="H10" s="582">
        <v>253.9166666667</v>
      </c>
      <c r="I10" s="582">
        <v>253.9166666667</v>
      </c>
      <c r="J10" s="582">
        <v>253.9166666667</v>
      </c>
      <c r="K10" s="582">
        <v>253.9166666667</v>
      </c>
      <c r="L10" s="582">
        <v>253.9166666667</v>
      </c>
      <c r="M10" s="582">
        <v>253.9166666667</v>
      </c>
      <c r="N10" s="582">
        <v>253.9166666667</v>
      </c>
      <c r="O10" s="582">
        <v>253.9166666667</v>
      </c>
      <c r="P10" s="582">
        <v>253.9166666667</v>
      </c>
      <c r="Q10" s="582">
        <v>253.9166666667</v>
      </c>
      <c r="R10" s="582">
        <v>3047.0000000004002</v>
      </c>
      <c r="T10" s="583"/>
    </row>
    <row r="11" spans="2:20" x14ac:dyDescent="0.25">
      <c r="B11" s="581" t="s">
        <v>789</v>
      </c>
      <c r="C11" s="564" t="s">
        <v>773</v>
      </c>
      <c r="D11" s="575" t="s">
        <v>790</v>
      </c>
      <c r="E11" s="575" t="s">
        <v>667</v>
      </c>
      <c r="F11" s="582">
        <v>37.583333333299997</v>
      </c>
      <c r="G11" s="582">
        <v>37.583333333299997</v>
      </c>
      <c r="H11" s="582">
        <v>37.583333333299997</v>
      </c>
      <c r="I11" s="582">
        <v>37.583333333299997</v>
      </c>
      <c r="J11" s="582">
        <v>37.583333333299997</v>
      </c>
      <c r="K11" s="582">
        <v>37.583333333299997</v>
      </c>
      <c r="L11" s="582">
        <v>37.583333333299997</v>
      </c>
      <c r="M11" s="582">
        <v>37.583333333299997</v>
      </c>
      <c r="N11" s="582">
        <v>37.583333333299997</v>
      </c>
      <c r="O11" s="582">
        <v>37.583333333299997</v>
      </c>
      <c r="P11" s="582">
        <v>37.583333333299997</v>
      </c>
      <c r="Q11" s="582">
        <v>37.583333333299997</v>
      </c>
      <c r="R11" s="582">
        <v>450.99999999959999</v>
      </c>
      <c r="T11" s="583"/>
    </row>
    <row r="12" spans="2:20" x14ac:dyDescent="0.25">
      <c r="B12" s="581" t="s">
        <v>791</v>
      </c>
      <c r="C12" s="564" t="s">
        <v>773</v>
      </c>
      <c r="D12" s="575" t="s">
        <v>792</v>
      </c>
      <c r="E12" s="575" t="s">
        <v>669</v>
      </c>
      <c r="F12" s="582">
        <v>1.5</v>
      </c>
      <c r="G12" s="582">
        <v>1.5</v>
      </c>
      <c r="H12" s="582">
        <v>1.5</v>
      </c>
      <c r="I12" s="582">
        <v>1.5</v>
      </c>
      <c r="J12" s="582">
        <v>1.5</v>
      </c>
      <c r="K12" s="582">
        <v>1.5</v>
      </c>
      <c r="L12" s="582">
        <v>1.5</v>
      </c>
      <c r="M12" s="582">
        <v>1.5</v>
      </c>
      <c r="N12" s="582">
        <v>1.5</v>
      </c>
      <c r="O12" s="582">
        <v>1.5</v>
      </c>
      <c r="P12" s="582">
        <v>1.5</v>
      </c>
      <c r="Q12" s="582">
        <v>1.5</v>
      </c>
      <c r="R12" s="582">
        <v>18</v>
      </c>
      <c r="T12" s="583"/>
    </row>
    <row r="13" spans="2:20" x14ac:dyDescent="0.25">
      <c r="B13" s="581" t="s">
        <v>793</v>
      </c>
      <c r="C13" s="564" t="s">
        <v>773</v>
      </c>
      <c r="D13" s="575" t="s">
        <v>794</v>
      </c>
      <c r="E13" s="575" t="s">
        <v>671</v>
      </c>
      <c r="F13" s="582">
        <v>123.358</v>
      </c>
      <c r="G13" s="582">
        <v>123.358</v>
      </c>
      <c r="H13" s="582">
        <v>123.358</v>
      </c>
      <c r="I13" s="582">
        <v>123.358</v>
      </c>
      <c r="J13" s="582">
        <v>123.358</v>
      </c>
      <c r="K13" s="582">
        <v>123.358</v>
      </c>
      <c r="L13" s="582">
        <v>123.358</v>
      </c>
      <c r="M13" s="582">
        <v>123.358</v>
      </c>
      <c r="N13" s="582">
        <v>123.358</v>
      </c>
      <c r="O13" s="582">
        <v>123.358</v>
      </c>
      <c r="P13" s="582">
        <v>123.358</v>
      </c>
      <c r="Q13" s="582">
        <v>123.358</v>
      </c>
      <c r="R13" s="582">
        <v>1480.2959999999996</v>
      </c>
      <c r="T13" s="583"/>
    </row>
    <row r="14" spans="2:20" x14ac:dyDescent="0.25">
      <c r="B14" s="581" t="s">
        <v>795</v>
      </c>
      <c r="C14" s="564" t="s">
        <v>773</v>
      </c>
      <c r="D14" s="575" t="s">
        <v>796</v>
      </c>
      <c r="E14" s="575" t="s">
        <v>674</v>
      </c>
      <c r="F14" s="582">
        <v>4.5</v>
      </c>
      <c r="G14" s="582">
        <v>4.5</v>
      </c>
      <c r="H14" s="582">
        <v>4.5</v>
      </c>
      <c r="I14" s="582">
        <v>4.5</v>
      </c>
      <c r="J14" s="582">
        <v>4.5</v>
      </c>
      <c r="K14" s="582">
        <v>4.5</v>
      </c>
      <c r="L14" s="582">
        <v>4.5</v>
      </c>
      <c r="M14" s="582">
        <v>4.5</v>
      </c>
      <c r="N14" s="582">
        <v>4.5</v>
      </c>
      <c r="O14" s="582">
        <v>4.5</v>
      </c>
      <c r="P14" s="582">
        <v>4.5</v>
      </c>
      <c r="Q14" s="582">
        <v>4.5</v>
      </c>
      <c r="R14" s="582">
        <v>54</v>
      </c>
      <c r="T14" s="583"/>
    </row>
    <row r="15" spans="2:20" x14ac:dyDescent="0.25">
      <c r="B15" s="581" t="s">
        <v>797</v>
      </c>
      <c r="C15" s="564" t="s">
        <v>774</v>
      </c>
      <c r="D15" s="575" t="s">
        <v>798</v>
      </c>
      <c r="E15" s="575" t="s">
        <v>799</v>
      </c>
      <c r="F15" s="582">
        <v>0</v>
      </c>
      <c r="G15" s="582">
        <v>0</v>
      </c>
      <c r="H15" s="582">
        <v>0</v>
      </c>
      <c r="I15" s="582">
        <v>0</v>
      </c>
      <c r="J15" s="582">
        <v>0</v>
      </c>
      <c r="K15" s="582">
        <v>0</v>
      </c>
      <c r="L15" s="582">
        <v>0</v>
      </c>
      <c r="M15" s="582">
        <v>0</v>
      </c>
      <c r="N15" s="582">
        <v>0</v>
      </c>
      <c r="O15" s="582">
        <v>0</v>
      </c>
      <c r="P15" s="582">
        <v>0</v>
      </c>
      <c r="Q15" s="582">
        <v>0</v>
      </c>
      <c r="R15" s="582">
        <v>0</v>
      </c>
      <c r="T15" s="583"/>
    </row>
    <row r="16" spans="2:20" x14ac:dyDescent="0.25">
      <c r="B16" s="581" t="s">
        <v>800</v>
      </c>
      <c r="C16" s="564" t="s">
        <v>773</v>
      </c>
      <c r="D16" s="575" t="s">
        <v>801</v>
      </c>
      <c r="E16" s="575" t="s">
        <v>802</v>
      </c>
      <c r="F16" s="582">
        <v>8.5085147499999998</v>
      </c>
      <c r="G16" s="582">
        <v>7.3163167500000004</v>
      </c>
      <c r="H16" s="582">
        <v>8.8478512499999997</v>
      </c>
      <c r="I16" s="582">
        <v>8.6228534999999997</v>
      </c>
      <c r="J16" s="582">
        <v>8.7959247499999993</v>
      </c>
      <c r="K16" s="582">
        <v>8.0021339999999999</v>
      </c>
      <c r="L16" s="582">
        <v>8.7887189999999986</v>
      </c>
      <c r="M16" s="582">
        <v>8.7914249999999985</v>
      </c>
      <c r="N16" s="582">
        <v>8.8806000000000012</v>
      </c>
      <c r="O16" s="582">
        <v>8.96875</v>
      </c>
      <c r="P16" s="582">
        <v>9.0579249999999991</v>
      </c>
      <c r="Q16" s="582">
        <v>9.1491499999999988</v>
      </c>
      <c r="R16" s="582">
        <v>103.730164</v>
      </c>
      <c r="T16" s="583"/>
    </row>
    <row r="17" spans="2:20" x14ac:dyDescent="0.25">
      <c r="B17" s="581" t="s">
        <v>774</v>
      </c>
      <c r="T17" s="583"/>
    </row>
    <row r="18" spans="2:20" x14ac:dyDescent="0.25">
      <c r="B18" s="581" t="s">
        <v>774</v>
      </c>
      <c r="T18" s="583"/>
    </row>
    <row r="19" spans="2:20" x14ac:dyDescent="0.25">
      <c r="B19" s="581" t="s">
        <v>774</v>
      </c>
      <c r="T19" s="583"/>
    </row>
    <row r="20" spans="2:20" x14ac:dyDescent="0.25">
      <c r="B20" s="581" t="s">
        <v>774</v>
      </c>
      <c r="T20" s="583"/>
    </row>
    <row r="21" spans="2:20" x14ac:dyDescent="0.25">
      <c r="B21" s="581" t="s">
        <v>774</v>
      </c>
      <c r="T21" s="583"/>
    </row>
    <row r="22" spans="2:20" x14ac:dyDescent="0.25">
      <c r="B22" s="581" t="s">
        <v>774</v>
      </c>
      <c r="T22" s="583"/>
    </row>
    <row r="23" spans="2:20" x14ac:dyDescent="0.25">
      <c r="B23" s="581" t="s">
        <v>774</v>
      </c>
      <c r="T23" s="583"/>
    </row>
    <row r="24" spans="2:20" x14ac:dyDescent="0.25">
      <c r="B24" s="581" t="s">
        <v>774</v>
      </c>
      <c r="T24" s="583"/>
    </row>
    <row r="25" spans="2:20" x14ac:dyDescent="0.25">
      <c r="B25" s="581" t="s">
        <v>774</v>
      </c>
      <c r="T25" s="583"/>
    </row>
    <row r="26" spans="2:20" x14ac:dyDescent="0.25">
      <c r="B26" s="581" t="s">
        <v>774</v>
      </c>
      <c r="T26" s="583"/>
    </row>
    <row r="27" spans="2:20" x14ac:dyDescent="0.25">
      <c r="B27" s="581" t="s">
        <v>774</v>
      </c>
      <c r="T27" s="583"/>
    </row>
    <row r="28" spans="2:20" x14ac:dyDescent="0.25">
      <c r="B28" s="581" t="s">
        <v>774</v>
      </c>
      <c r="T28" s="583"/>
    </row>
    <row r="29" spans="2:20" x14ac:dyDescent="0.25">
      <c r="B29" s="581" t="s">
        <v>774</v>
      </c>
      <c r="T29" s="583"/>
    </row>
    <row r="30" spans="2:20" x14ac:dyDescent="0.25">
      <c r="B30" s="581" t="s">
        <v>774</v>
      </c>
      <c r="T30" s="583"/>
    </row>
    <row r="31" spans="2:20" x14ac:dyDescent="0.25">
      <c r="B31" s="581" t="s">
        <v>774</v>
      </c>
      <c r="T31" s="583"/>
    </row>
    <row r="32" spans="2:20" x14ac:dyDescent="0.25">
      <c r="B32" s="581" t="s">
        <v>774</v>
      </c>
      <c r="T32" s="583"/>
    </row>
    <row r="33" spans="2:20" x14ac:dyDescent="0.25">
      <c r="B33" s="581" t="s">
        <v>774</v>
      </c>
      <c r="T33" s="583"/>
    </row>
    <row r="34" spans="2:20" x14ac:dyDescent="0.25">
      <c r="B34" s="581" t="s">
        <v>774</v>
      </c>
      <c r="T34" s="583"/>
    </row>
    <row r="35" spans="2:20" x14ac:dyDescent="0.25">
      <c r="B35" s="581" t="s">
        <v>774</v>
      </c>
      <c r="T35" s="583"/>
    </row>
    <row r="36" spans="2:20" x14ac:dyDescent="0.25">
      <c r="B36" s="581" t="s">
        <v>774</v>
      </c>
      <c r="T36" s="583"/>
    </row>
    <row r="37" spans="2:20" x14ac:dyDescent="0.25">
      <c r="B37" s="581" t="s">
        <v>774</v>
      </c>
      <c r="T37" s="583"/>
    </row>
    <row r="38" spans="2:20" x14ac:dyDescent="0.25">
      <c r="B38" s="581" t="s">
        <v>774</v>
      </c>
      <c r="T38" s="583"/>
    </row>
    <row r="39" spans="2:20" x14ac:dyDescent="0.25">
      <c r="B39" s="581" t="s">
        <v>774</v>
      </c>
      <c r="T39" s="583"/>
    </row>
    <row r="40" spans="2:20" x14ac:dyDescent="0.25">
      <c r="B40" s="581" t="s">
        <v>774</v>
      </c>
      <c r="T40" s="583"/>
    </row>
    <row r="41" spans="2:20" x14ac:dyDescent="0.25">
      <c r="B41" s="581" t="s">
        <v>774</v>
      </c>
      <c r="T41" s="583"/>
    </row>
    <row r="42" spans="2:20" x14ac:dyDescent="0.25">
      <c r="B42" s="581" t="s">
        <v>774</v>
      </c>
      <c r="T42" s="583"/>
    </row>
    <row r="43" spans="2:20" x14ac:dyDescent="0.25">
      <c r="B43" s="581" t="s">
        <v>774</v>
      </c>
      <c r="T43" s="583"/>
    </row>
    <row r="44" spans="2:20" x14ac:dyDescent="0.25">
      <c r="B44" s="581" t="s">
        <v>774</v>
      </c>
      <c r="T44" s="583"/>
    </row>
    <row r="45" spans="2:20" x14ac:dyDescent="0.25">
      <c r="B45" s="581" t="s">
        <v>774</v>
      </c>
      <c r="T45" s="583"/>
    </row>
    <row r="46" spans="2:20" x14ac:dyDescent="0.25">
      <c r="B46" s="581" t="s">
        <v>774</v>
      </c>
      <c r="T46" s="583"/>
    </row>
    <row r="47" spans="2:20" x14ac:dyDescent="0.25">
      <c r="B47" s="581" t="s">
        <v>774</v>
      </c>
      <c r="T47" s="583"/>
    </row>
    <row r="48" spans="2:20" x14ac:dyDescent="0.25">
      <c r="B48" s="581" t="s">
        <v>774</v>
      </c>
      <c r="T48" s="583"/>
    </row>
    <row r="49" spans="2:20" x14ac:dyDescent="0.25">
      <c r="B49" s="581" t="s">
        <v>774</v>
      </c>
      <c r="T49" s="583"/>
    </row>
    <row r="50" spans="2:20" x14ac:dyDescent="0.25">
      <c r="B50" s="581" t="s">
        <v>774</v>
      </c>
      <c r="T50" s="583"/>
    </row>
    <row r="51" spans="2:20" x14ac:dyDescent="0.25">
      <c r="B51" s="581" t="s">
        <v>774</v>
      </c>
      <c r="T51" s="583"/>
    </row>
    <row r="52" spans="2:20" x14ac:dyDescent="0.25">
      <c r="B52" s="581" t="s">
        <v>774</v>
      </c>
      <c r="T52" s="583"/>
    </row>
    <row r="53" spans="2:20" x14ac:dyDescent="0.25">
      <c r="B53" s="581" t="s">
        <v>774</v>
      </c>
      <c r="T53" s="583"/>
    </row>
    <row r="54" spans="2:20" x14ac:dyDescent="0.25">
      <c r="B54" s="581" t="s">
        <v>774</v>
      </c>
      <c r="T54" s="583"/>
    </row>
  </sheetData>
  <conditionalFormatting sqref="T4:T54">
    <cfRule type="cellIs" dxfId="16" priority="1" operator="notEqual">
      <formula>0</formula>
    </cfRule>
  </conditionalFormatting>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19424-5BA7-47AE-9558-EBA464D1E050}">
  <sheetPr>
    <pageSetUpPr fitToPage="1"/>
  </sheetPr>
  <dimension ref="A1:Q47"/>
  <sheetViews>
    <sheetView workbookViewId="0"/>
  </sheetViews>
  <sheetFormatPr defaultRowHeight="12.75" x14ac:dyDescent="0.2"/>
  <cols>
    <col min="1" max="1" width="3.5703125" style="443" customWidth="1"/>
    <col min="2" max="2" width="2.7109375" style="443" customWidth="1"/>
    <col min="3" max="3" width="17.5703125" style="443" customWidth="1"/>
    <col min="4" max="4" width="18.7109375" style="443" customWidth="1"/>
    <col min="5" max="5" width="11.7109375" style="443" customWidth="1"/>
    <col min="6" max="6" width="7.7109375" style="443" customWidth="1"/>
    <col min="7" max="7" width="11.7109375" style="443" customWidth="1"/>
    <col min="8" max="8" width="7.7109375" style="443" customWidth="1"/>
    <col min="9" max="9" width="11.7109375" style="443" customWidth="1"/>
    <col min="10" max="10" width="7.7109375" style="443" customWidth="1"/>
    <col min="11" max="11" width="11.7109375" style="443" customWidth="1"/>
    <col min="12" max="12" width="7.7109375" style="443" customWidth="1"/>
    <col min="13" max="13" width="11.7109375" style="443" customWidth="1"/>
    <col min="14" max="14" width="6.85546875" style="443" customWidth="1"/>
    <col min="15" max="15" width="11.28515625" style="443" customWidth="1"/>
    <col min="16" max="16" width="7.7109375" style="443" customWidth="1"/>
    <col min="17" max="17" width="11.7109375" style="443" customWidth="1"/>
    <col min="18" max="16384" width="9.140625" style="443"/>
  </cols>
  <sheetData>
    <row r="1" spans="1:17" ht="13.5" thickBot="1" x14ac:dyDescent="0.25">
      <c r="A1" s="441" t="s">
        <v>707</v>
      </c>
      <c r="B1" s="441"/>
      <c r="C1" s="441"/>
      <c r="D1" s="441"/>
      <c r="E1" s="441"/>
      <c r="F1" s="441"/>
      <c r="G1" s="441"/>
      <c r="H1" s="441"/>
      <c r="I1" s="442" t="s">
        <v>708</v>
      </c>
      <c r="J1" s="441"/>
      <c r="K1" s="441"/>
      <c r="L1" s="441"/>
      <c r="M1" s="441"/>
      <c r="N1" s="441"/>
      <c r="O1" s="441"/>
      <c r="P1" s="441"/>
      <c r="Q1" s="442" t="s">
        <v>709</v>
      </c>
    </row>
    <row r="2" spans="1:17" x14ac:dyDescent="0.2">
      <c r="A2" s="444" t="s">
        <v>710</v>
      </c>
      <c r="B2" s="444"/>
      <c r="C2" s="444"/>
      <c r="D2" s="444"/>
      <c r="E2" s="444" t="s">
        <v>711</v>
      </c>
      <c r="F2" s="444" t="s">
        <v>712</v>
      </c>
      <c r="G2" s="444"/>
      <c r="H2" s="444"/>
      <c r="I2" s="444"/>
      <c r="J2" s="444"/>
      <c r="K2" s="445"/>
      <c r="L2" s="445"/>
      <c r="M2" s="444"/>
      <c r="N2" s="445" t="s">
        <v>713</v>
      </c>
      <c r="P2" s="444"/>
      <c r="Q2" s="444"/>
    </row>
    <row r="3" spans="1:17" x14ac:dyDescent="0.2">
      <c r="A3" s="444"/>
      <c r="B3" s="444"/>
      <c r="C3" s="444"/>
      <c r="D3" s="444"/>
      <c r="E3" s="444"/>
      <c r="F3" s="444" t="s">
        <v>714</v>
      </c>
      <c r="G3" s="444"/>
      <c r="H3" s="444"/>
      <c r="I3" s="444"/>
      <c r="J3" s="444"/>
      <c r="K3" s="446"/>
      <c r="L3" s="447"/>
      <c r="M3" s="444"/>
      <c r="N3" s="496" t="s">
        <v>7</v>
      </c>
      <c r="O3" s="497" t="s">
        <v>749</v>
      </c>
      <c r="P3" s="498"/>
      <c r="Q3" s="499"/>
    </row>
    <row r="4" spans="1:17" x14ac:dyDescent="0.2">
      <c r="A4" s="444" t="s">
        <v>715</v>
      </c>
      <c r="B4" s="444"/>
      <c r="C4" s="444"/>
      <c r="D4" s="444"/>
      <c r="E4" s="444"/>
      <c r="F4" s="444"/>
      <c r="G4" s="444"/>
      <c r="H4" s="444"/>
      <c r="I4" s="444"/>
      <c r="J4" s="444"/>
      <c r="K4" s="446"/>
      <c r="L4" s="447"/>
      <c r="M4" s="446"/>
      <c r="N4" s="496"/>
      <c r="O4" s="497" t="s">
        <v>750</v>
      </c>
      <c r="P4" s="498"/>
      <c r="Q4" s="499"/>
    </row>
    <row r="5" spans="1:17" x14ac:dyDescent="0.2">
      <c r="A5" s="444"/>
      <c r="B5" s="444"/>
      <c r="C5" s="444"/>
      <c r="D5" s="444"/>
      <c r="E5" s="448"/>
      <c r="F5" s="444"/>
      <c r="G5" s="448"/>
      <c r="H5" s="444"/>
      <c r="I5" s="448"/>
      <c r="J5" s="444"/>
      <c r="K5" s="448"/>
      <c r="L5" s="447"/>
      <c r="M5" s="448"/>
      <c r="N5" s="496"/>
      <c r="O5" s="497" t="s">
        <v>751</v>
      </c>
      <c r="P5" s="498"/>
      <c r="Q5" s="499"/>
    </row>
    <row r="6" spans="1:17" ht="13.5" thickBot="1" x14ac:dyDescent="0.25">
      <c r="A6" s="449" t="s">
        <v>803</v>
      </c>
      <c r="B6" s="441"/>
      <c r="C6" s="441"/>
      <c r="D6" s="450"/>
      <c r="E6" s="451"/>
      <c r="F6" s="441"/>
      <c r="G6" s="441"/>
      <c r="H6" s="441"/>
      <c r="I6" s="442"/>
      <c r="J6" s="441"/>
      <c r="K6" s="441"/>
      <c r="L6" s="441"/>
      <c r="M6" s="441"/>
      <c r="N6" s="501"/>
      <c r="O6" s="501" t="s">
        <v>752</v>
      </c>
      <c r="P6" s="501"/>
      <c r="Q6" s="500"/>
    </row>
    <row r="7" spans="1:17" x14ac:dyDescent="0.2">
      <c r="A7" s="444"/>
      <c r="B7" s="444"/>
      <c r="C7" s="452"/>
      <c r="D7" s="452"/>
      <c r="E7" s="452" t="s">
        <v>25</v>
      </c>
      <c r="F7" s="444"/>
      <c r="G7" s="452" t="s">
        <v>27</v>
      </c>
      <c r="H7" s="444"/>
      <c r="I7" s="452" t="s">
        <v>716</v>
      </c>
      <c r="J7" s="444"/>
      <c r="K7" s="452" t="s">
        <v>717</v>
      </c>
      <c r="L7" s="447"/>
      <c r="M7" s="452" t="s">
        <v>718</v>
      </c>
      <c r="N7" s="452"/>
      <c r="O7" s="452" t="s">
        <v>719</v>
      </c>
      <c r="P7" s="452"/>
      <c r="Q7" s="452" t="s">
        <v>720</v>
      </c>
    </row>
    <row r="8" spans="1:17" x14ac:dyDescent="0.2">
      <c r="A8" s="444"/>
      <c r="B8" s="453"/>
      <c r="C8" s="453" t="s">
        <v>721</v>
      </c>
      <c r="D8" s="453"/>
      <c r="E8" s="448"/>
      <c r="F8" s="453"/>
      <c r="G8" s="453"/>
      <c r="H8" s="452"/>
      <c r="I8" s="454"/>
      <c r="J8" s="453"/>
      <c r="K8" s="455" t="s">
        <v>722</v>
      </c>
      <c r="L8" s="453"/>
      <c r="M8" s="455" t="s">
        <v>722</v>
      </c>
      <c r="N8" s="455"/>
      <c r="O8" s="455" t="s">
        <v>722</v>
      </c>
      <c r="P8" s="452"/>
      <c r="Q8" s="453"/>
    </row>
    <row r="9" spans="1:17" x14ac:dyDescent="0.2">
      <c r="A9" s="444" t="s">
        <v>723</v>
      </c>
      <c r="B9" s="453"/>
      <c r="C9" s="453" t="s">
        <v>724</v>
      </c>
      <c r="D9" s="453"/>
      <c r="E9" s="453" t="s">
        <v>725</v>
      </c>
      <c r="F9" s="453"/>
      <c r="G9" s="453" t="s">
        <v>726</v>
      </c>
      <c r="H9" s="452"/>
      <c r="I9" s="452" t="s">
        <v>414</v>
      </c>
      <c r="J9" s="452"/>
      <c r="K9" s="452" t="s">
        <v>727</v>
      </c>
      <c r="L9" s="453"/>
      <c r="M9" s="453" t="s">
        <v>727</v>
      </c>
      <c r="N9" s="453"/>
      <c r="O9" s="456"/>
      <c r="P9" s="456" t="s">
        <v>728</v>
      </c>
      <c r="Q9" s="457"/>
    </row>
    <row r="10" spans="1:17" ht="13.5" thickBot="1" x14ac:dyDescent="0.25">
      <c r="A10" s="441" t="s">
        <v>729</v>
      </c>
      <c r="B10" s="442"/>
      <c r="C10" s="442" t="s">
        <v>730</v>
      </c>
      <c r="D10" s="442"/>
      <c r="E10" s="442" t="s">
        <v>731</v>
      </c>
      <c r="F10" s="442"/>
      <c r="G10" s="442" t="s">
        <v>730</v>
      </c>
      <c r="H10" s="458"/>
      <c r="I10" s="458" t="s">
        <v>730</v>
      </c>
      <c r="J10" s="458"/>
      <c r="K10" s="458" t="s">
        <v>732</v>
      </c>
      <c r="L10" s="458"/>
      <c r="M10" s="458" t="s">
        <v>733</v>
      </c>
      <c r="N10" s="458"/>
      <c r="O10" s="458" t="s">
        <v>734</v>
      </c>
      <c r="P10" s="458"/>
      <c r="Q10" s="458" t="s">
        <v>735</v>
      </c>
    </row>
    <row r="11" spans="1:17" x14ac:dyDescent="0.2">
      <c r="A11" s="444">
        <v>1</v>
      </c>
      <c r="B11" s="459"/>
      <c r="C11" s="460"/>
      <c r="D11" s="460"/>
      <c r="E11" s="460"/>
      <c r="F11" s="461"/>
      <c r="G11" s="461"/>
      <c r="H11" s="461"/>
      <c r="I11" s="461"/>
      <c r="J11" s="460"/>
      <c r="K11" s="460"/>
      <c r="L11" s="460"/>
      <c r="M11" s="460"/>
      <c r="N11" s="460"/>
      <c r="O11" s="460"/>
      <c r="P11" s="460"/>
      <c r="Q11" s="460"/>
    </row>
    <row r="12" spans="1:17" x14ac:dyDescent="0.2">
      <c r="A12" s="444">
        <v>2</v>
      </c>
      <c r="B12" s="462"/>
      <c r="C12" s="463" t="s">
        <v>736</v>
      </c>
      <c r="D12" s="444"/>
      <c r="E12" s="444"/>
      <c r="F12" s="461"/>
      <c r="G12" s="461"/>
      <c r="H12" s="461"/>
      <c r="I12" s="461"/>
      <c r="J12" s="460"/>
      <c r="K12" s="464"/>
      <c r="L12" s="460"/>
      <c r="M12" s="464"/>
      <c r="N12" s="464"/>
      <c r="O12" s="464"/>
      <c r="P12" s="460"/>
      <c r="Q12" s="460"/>
    </row>
    <row r="13" spans="1:17" x14ac:dyDescent="0.2">
      <c r="A13" s="444">
        <v>3</v>
      </c>
      <c r="B13" s="462"/>
      <c r="C13" s="444"/>
      <c r="D13" s="444"/>
      <c r="E13" s="444"/>
      <c r="F13" s="465"/>
      <c r="G13" s="444"/>
      <c r="H13" s="465"/>
      <c r="I13" s="465"/>
      <c r="J13" s="466"/>
      <c r="K13" s="466"/>
      <c r="L13" s="466"/>
      <c r="M13" s="466"/>
      <c r="N13" s="466"/>
      <c r="O13" s="466"/>
      <c r="P13" s="466"/>
      <c r="Q13" s="466"/>
    </row>
    <row r="14" spans="1:17" x14ac:dyDescent="0.2">
      <c r="A14" s="444">
        <v>4</v>
      </c>
      <c r="B14" s="467"/>
      <c r="C14" s="460" t="s">
        <v>11</v>
      </c>
      <c r="D14" s="444"/>
      <c r="E14" s="468">
        <v>18138.559736706862</v>
      </c>
      <c r="F14" s="469"/>
      <c r="G14" s="470">
        <v>112</v>
      </c>
      <c r="H14" s="461"/>
      <c r="I14" s="470">
        <v>168</v>
      </c>
      <c r="J14" s="460"/>
      <c r="K14" s="461">
        <v>2031.5186905111684</v>
      </c>
      <c r="L14" s="460"/>
      <c r="M14" s="461">
        <v>3047.278035766753</v>
      </c>
      <c r="N14" s="471"/>
      <c r="O14" s="461">
        <v>1015.7593452555845</v>
      </c>
      <c r="P14" s="461"/>
      <c r="Q14" s="472">
        <v>0.50000000000000022</v>
      </c>
    </row>
    <row r="15" spans="1:17" x14ac:dyDescent="0.2">
      <c r="A15" s="444">
        <v>5</v>
      </c>
      <c r="B15" s="467"/>
      <c r="C15" s="460"/>
      <c r="D15" s="444"/>
      <c r="E15" s="468"/>
      <c r="F15" s="469"/>
      <c r="G15" s="470"/>
      <c r="H15" s="461"/>
      <c r="I15" s="470"/>
      <c r="J15" s="460"/>
      <c r="K15" s="473"/>
      <c r="L15" s="460"/>
      <c r="M15" s="461"/>
      <c r="N15" s="474"/>
      <c r="O15" s="461"/>
      <c r="P15" s="461"/>
      <c r="Q15" s="472"/>
    </row>
    <row r="16" spans="1:17" ht="15" x14ac:dyDescent="0.35">
      <c r="A16" s="444">
        <v>6</v>
      </c>
      <c r="B16" s="467"/>
      <c r="C16" s="475" t="s">
        <v>737</v>
      </c>
      <c r="D16" s="444"/>
      <c r="E16" s="468">
        <v>195352.05642912665</v>
      </c>
      <c r="F16" s="465"/>
      <c r="G16" s="470">
        <v>10</v>
      </c>
      <c r="H16" s="476"/>
      <c r="I16" s="470">
        <v>15</v>
      </c>
      <c r="J16" s="465"/>
      <c r="K16" s="473">
        <v>1953.5205642912665</v>
      </c>
      <c r="L16" s="460"/>
      <c r="M16" s="461">
        <v>2930.2808464368995</v>
      </c>
      <c r="N16" s="471"/>
      <c r="O16" s="461">
        <v>976.76028214563303</v>
      </c>
      <c r="P16" s="465"/>
      <c r="Q16" s="472">
        <v>0.49999999999999989</v>
      </c>
    </row>
    <row r="17" spans="1:17" x14ac:dyDescent="0.2">
      <c r="A17" s="444">
        <v>7</v>
      </c>
      <c r="B17" s="467"/>
      <c r="C17" s="473"/>
      <c r="D17" s="444"/>
      <c r="E17" s="468"/>
      <c r="F17" s="461"/>
      <c r="G17" s="470"/>
      <c r="H17" s="461"/>
      <c r="I17" s="470"/>
      <c r="J17" s="460"/>
      <c r="K17" s="473"/>
      <c r="L17" s="460"/>
      <c r="M17" s="461"/>
      <c r="N17" s="471"/>
      <c r="O17" s="461"/>
      <c r="P17" s="461"/>
      <c r="Q17" s="472"/>
    </row>
    <row r="18" spans="1:17" x14ac:dyDescent="0.2">
      <c r="A18" s="444">
        <v>8</v>
      </c>
      <c r="B18" s="467"/>
      <c r="C18" s="460" t="s">
        <v>738</v>
      </c>
      <c r="D18" s="444"/>
      <c r="E18" s="468">
        <v>135032.18964708003</v>
      </c>
      <c r="F18" s="479"/>
      <c r="G18" s="470">
        <v>12</v>
      </c>
      <c r="H18" s="476"/>
      <c r="I18" s="470">
        <v>18</v>
      </c>
      <c r="J18" s="465"/>
      <c r="K18" s="473">
        <v>1620.3862757649604</v>
      </c>
      <c r="L18" s="460"/>
      <c r="M18" s="461">
        <v>2430.5794136474401</v>
      </c>
      <c r="N18" s="471"/>
      <c r="O18" s="461">
        <v>810.19313788247973</v>
      </c>
      <c r="P18" s="465"/>
      <c r="Q18" s="472">
        <v>0.49999999999999972</v>
      </c>
    </row>
    <row r="19" spans="1:17" x14ac:dyDescent="0.2">
      <c r="A19" s="444">
        <v>9</v>
      </c>
      <c r="B19" s="467"/>
      <c r="C19" s="444"/>
      <c r="D19" s="444"/>
      <c r="E19" s="468"/>
      <c r="F19" s="480"/>
      <c r="G19" s="470"/>
      <c r="H19" s="476"/>
      <c r="I19" s="470"/>
      <c r="J19" s="465"/>
      <c r="K19" s="481"/>
      <c r="L19" s="461"/>
      <c r="M19" s="461"/>
      <c r="N19" s="471"/>
      <c r="O19" s="461"/>
      <c r="P19" s="465"/>
      <c r="Q19" s="482"/>
    </row>
    <row r="20" spans="1:17" x14ac:dyDescent="0.2">
      <c r="A20" s="444">
        <v>10</v>
      </c>
      <c r="B20" s="467"/>
      <c r="C20" s="460" t="s">
        <v>739</v>
      </c>
      <c r="D20" s="444"/>
      <c r="E20" s="468">
        <v>38</v>
      </c>
      <c r="F20" s="479"/>
      <c r="G20" s="470">
        <v>185</v>
      </c>
      <c r="H20" s="476"/>
      <c r="I20" s="470">
        <v>175</v>
      </c>
      <c r="J20" s="465"/>
      <c r="K20" s="473">
        <v>7.03</v>
      </c>
      <c r="L20" s="460"/>
      <c r="M20" s="461">
        <v>6.65</v>
      </c>
      <c r="N20" s="471"/>
      <c r="O20" s="461">
        <v>-0.37999999999999989</v>
      </c>
      <c r="P20" s="465"/>
      <c r="Q20" s="472">
        <v>-5.4054054054054036E-2</v>
      </c>
    </row>
    <row r="21" spans="1:17" x14ac:dyDescent="0.2">
      <c r="A21" s="444">
        <v>11</v>
      </c>
      <c r="B21" s="462"/>
      <c r="C21" s="444"/>
      <c r="D21" s="444"/>
      <c r="E21" s="468"/>
      <c r="F21" s="444"/>
      <c r="G21" s="470"/>
      <c r="H21" s="444"/>
      <c r="I21" s="470"/>
      <c r="J21" s="444"/>
      <c r="K21" s="460"/>
      <c r="L21" s="460"/>
      <c r="M21" s="460"/>
      <c r="N21" s="477"/>
      <c r="O21" s="460"/>
      <c r="P21" s="444"/>
      <c r="Q21" s="478"/>
    </row>
    <row r="22" spans="1:17" x14ac:dyDescent="0.2">
      <c r="A22" s="444">
        <v>12</v>
      </c>
      <c r="B22" s="462"/>
      <c r="C22" s="460" t="s">
        <v>48</v>
      </c>
      <c r="D22" s="444"/>
      <c r="E22" s="468">
        <v>1454</v>
      </c>
      <c r="F22" s="465"/>
      <c r="G22" s="470">
        <v>25</v>
      </c>
      <c r="H22" s="476"/>
      <c r="I22" s="470">
        <v>37</v>
      </c>
      <c r="J22" s="465"/>
      <c r="K22" s="473">
        <v>36.35</v>
      </c>
      <c r="L22" s="460"/>
      <c r="M22" s="461">
        <v>53.798000000000002</v>
      </c>
      <c r="N22" s="471"/>
      <c r="O22" s="461">
        <v>17.448</v>
      </c>
      <c r="P22" s="465"/>
      <c r="Q22" s="472">
        <v>0.48</v>
      </c>
    </row>
    <row r="23" spans="1:17" x14ac:dyDescent="0.2">
      <c r="A23" s="444">
        <v>13</v>
      </c>
      <c r="B23" s="462"/>
      <c r="C23" s="444"/>
      <c r="D23" s="444"/>
      <c r="E23" s="468"/>
      <c r="F23" s="444"/>
      <c r="G23" s="470"/>
      <c r="H23" s="444"/>
      <c r="I23" s="470"/>
      <c r="J23" s="444"/>
      <c r="K23" s="473"/>
      <c r="L23" s="460"/>
      <c r="M23" s="460"/>
      <c r="N23" s="477"/>
      <c r="O23" s="460"/>
      <c r="P23" s="444"/>
      <c r="Q23" s="478"/>
    </row>
    <row r="24" spans="1:17" x14ac:dyDescent="0.2">
      <c r="A24" s="444">
        <v>14</v>
      </c>
      <c r="B24" s="462"/>
      <c r="C24" s="460" t="s">
        <v>740</v>
      </c>
      <c r="D24" s="444"/>
      <c r="E24" s="468">
        <v>246.1535502656065</v>
      </c>
      <c r="F24" s="465"/>
      <c r="G24" s="470">
        <v>50</v>
      </c>
      <c r="H24" s="476"/>
      <c r="I24" s="470">
        <v>75</v>
      </c>
      <c r="J24" s="465"/>
      <c r="K24" s="473">
        <v>12.307677513280325</v>
      </c>
      <c r="L24" s="460"/>
      <c r="M24" s="461">
        <v>18.461516269920487</v>
      </c>
      <c r="N24" s="471"/>
      <c r="O24" s="461">
        <v>6.1538387566401624</v>
      </c>
      <c r="P24" s="465"/>
      <c r="Q24" s="472">
        <v>0.5</v>
      </c>
    </row>
    <row r="25" spans="1:17" x14ac:dyDescent="0.2">
      <c r="A25" s="444">
        <v>15</v>
      </c>
      <c r="B25" s="462"/>
      <c r="C25" s="444"/>
      <c r="D25" s="444"/>
      <c r="E25" s="468"/>
      <c r="F25" s="465"/>
      <c r="G25" s="470"/>
      <c r="H25" s="465"/>
      <c r="I25" s="470"/>
      <c r="J25" s="466"/>
      <c r="K25" s="481"/>
      <c r="L25" s="460"/>
      <c r="M25" s="461"/>
      <c r="N25" s="471"/>
      <c r="O25" s="461"/>
      <c r="P25" s="465"/>
      <c r="Q25" s="482"/>
    </row>
    <row r="26" spans="1:17" x14ac:dyDescent="0.2">
      <c r="A26" s="444">
        <v>16</v>
      </c>
      <c r="B26" s="462"/>
      <c r="C26" s="460" t="s">
        <v>741</v>
      </c>
      <c r="D26" s="444"/>
      <c r="E26" s="483" t="s">
        <v>742</v>
      </c>
      <c r="F26" s="465"/>
      <c r="G26" s="470" t="s">
        <v>755</v>
      </c>
      <c r="H26" s="465"/>
      <c r="I26" s="470" t="s">
        <v>755</v>
      </c>
      <c r="J26" s="466"/>
      <c r="K26" s="473">
        <v>1480.2959999999996</v>
      </c>
      <c r="L26" s="460"/>
      <c r="M26" s="461">
        <v>1480.2959999999996</v>
      </c>
      <c r="N26" s="471"/>
      <c r="O26" s="461">
        <v>0</v>
      </c>
      <c r="P26" s="465"/>
      <c r="Q26" s="472">
        <v>0</v>
      </c>
    </row>
    <row r="27" spans="1:17" x14ac:dyDescent="0.2">
      <c r="A27" s="444">
        <v>17</v>
      </c>
      <c r="B27" s="462"/>
      <c r="C27" s="444"/>
      <c r="D27" s="444"/>
      <c r="E27" s="483"/>
      <c r="F27" s="465"/>
      <c r="G27" s="470"/>
      <c r="H27" s="465"/>
      <c r="I27" s="470"/>
      <c r="J27" s="466"/>
      <c r="K27" s="481"/>
      <c r="L27" s="460"/>
      <c r="M27" s="461"/>
      <c r="N27" s="471"/>
      <c r="O27" s="461"/>
      <c r="P27" s="465"/>
      <c r="Q27" s="482"/>
    </row>
    <row r="28" spans="1:17" x14ac:dyDescent="0.2">
      <c r="A28" s="444">
        <v>18</v>
      </c>
      <c r="B28" s="462"/>
      <c r="C28" s="460" t="s">
        <v>743</v>
      </c>
      <c r="D28" s="444"/>
      <c r="E28" s="483" t="s">
        <v>742</v>
      </c>
      <c r="F28" s="465"/>
      <c r="G28" s="470" t="s">
        <v>753</v>
      </c>
      <c r="H28" s="465"/>
      <c r="I28" s="470" t="s">
        <v>753</v>
      </c>
      <c r="J28" s="466"/>
      <c r="K28" s="473">
        <v>10922.937959999997</v>
      </c>
      <c r="L28" s="460"/>
      <c r="M28" s="461">
        <v>10922.937959999997</v>
      </c>
      <c r="N28" s="471"/>
      <c r="O28" s="461">
        <v>0</v>
      </c>
      <c r="P28" s="465"/>
      <c r="Q28" s="472">
        <v>0</v>
      </c>
    </row>
    <row r="29" spans="1:17" x14ac:dyDescent="0.2">
      <c r="A29" s="444">
        <v>19</v>
      </c>
      <c r="B29" s="462"/>
      <c r="C29" s="444"/>
      <c r="D29" s="444"/>
      <c r="E29" s="468"/>
      <c r="F29" s="465"/>
      <c r="G29" s="470" t="s">
        <v>754</v>
      </c>
      <c r="H29" s="465"/>
      <c r="I29" s="470" t="s">
        <v>754</v>
      </c>
      <c r="J29" s="466"/>
      <c r="K29" s="484"/>
      <c r="L29" s="485"/>
      <c r="M29" s="484"/>
      <c r="N29" s="484"/>
      <c r="O29" s="486"/>
      <c r="P29" s="465"/>
      <c r="Q29" s="472"/>
    </row>
    <row r="30" spans="1:17" x14ac:dyDescent="0.2">
      <c r="A30" s="444">
        <v>20</v>
      </c>
      <c r="B30" s="462"/>
      <c r="C30" s="473"/>
      <c r="D30" s="444"/>
      <c r="E30" s="444"/>
      <c r="F30" s="465"/>
      <c r="G30" s="470"/>
      <c r="H30" s="476"/>
      <c r="I30" s="476"/>
      <c r="J30" s="466"/>
      <c r="K30" s="484"/>
      <c r="L30" s="485"/>
      <c r="M30" s="484"/>
      <c r="N30" s="484"/>
      <c r="O30" s="486"/>
      <c r="P30" s="465"/>
      <c r="Q30" s="482"/>
    </row>
    <row r="31" spans="1:17" x14ac:dyDescent="0.2">
      <c r="A31" s="444">
        <v>21</v>
      </c>
      <c r="B31" s="462"/>
      <c r="C31" s="463" t="s">
        <v>744</v>
      </c>
      <c r="D31" s="444"/>
      <c r="E31" s="444"/>
      <c r="F31" s="465"/>
      <c r="G31" s="465"/>
      <c r="H31" s="465"/>
      <c r="I31" s="465"/>
      <c r="J31" s="466"/>
      <c r="K31" s="484"/>
      <c r="L31" s="485"/>
      <c r="M31" s="484"/>
      <c r="N31" s="484"/>
      <c r="O31" s="486"/>
      <c r="P31" s="465"/>
      <c r="Q31" s="482"/>
    </row>
    <row r="32" spans="1:17" x14ac:dyDescent="0.2">
      <c r="A32" s="444">
        <v>22</v>
      </c>
      <c r="B32" s="462"/>
      <c r="C32" s="444"/>
      <c r="D32" s="444"/>
      <c r="E32" s="444"/>
      <c r="F32" s="465"/>
      <c r="G32" s="465"/>
      <c r="H32" s="465"/>
      <c r="I32" s="465"/>
      <c r="J32" s="466"/>
      <c r="K32" s="484"/>
      <c r="L32" s="485"/>
      <c r="M32" s="484"/>
      <c r="N32" s="484"/>
      <c r="O32" s="486"/>
      <c r="P32" s="465"/>
      <c r="Q32" s="482"/>
    </row>
    <row r="33" spans="1:17" x14ac:dyDescent="0.2">
      <c r="A33" s="444">
        <v>23</v>
      </c>
      <c r="B33" s="462"/>
      <c r="C33" s="460" t="s">
        <v>168</v>
      </c>
      <c r="D33" s="444"/>
      <c r="E33" s="466">
        <v>939</v>
      </c>
      <c r="F33" s="465"/>
      <c r="G33" s="471">
        <v>320</v>
      </c>
      <c r="H33" s="465"/>
      <c r="I33" s="471">
        <v>480</v>
      </c>
      <c r="J33" s="466"/>
      <c r="K33" s="460">
        <v>300.48</v>
      </c>
      <c r="L33" s="485"/>
      <c r="M33" s="461">
        <v>450.72</v>
      </c>
      <c r="N33" s="471"/>
      <c r="O33" s="461">
        <v>150.24</v>
      </c>
      <c r="P33" s="465"/>
      <c r="Q33" s="472">
        <v>0.5</v>
      </c>
    </row>
    <row r="34" spans="1:17" x14ac:dyDescent="0.2">
      <c r="A34" s="444">
        <v>24</v>
      </c>
      <c r="B34" s="462"/>
      <c r="C34" s="460"/>
      <c r="D34" s="444"/>
      <c r="E34" s="466"/>
      <c r="F34" s="465"/>
      <c r="G34" s="487"/>
      <c r="H34" s="465"/>
      <c r="I34" s="471"/>
      <c r="J34" s="466"/>
      <c r="K34" s="488"/>
      <c r="L34" s="485"/>
      <c r="M34" s="484"/>
      <c r="N34" s="484"/>
      <c r="O34" s="484"/>
      <c r="P34" s="465"/>
      <c r="Q34" s="472"/>
    </row>
    <row r="35" spans="1:17" x14ac:dyDescent="0.2">
      <c r="A35" s="444">
        <v>25</v>
      </c>
      <c r="B35" s="462"/>
      <c r="C35" s="473" t="s">
        <v>745</v>
      </c>
      <c r="D35" s="444"/>
      <c r="E35" s="489" t="s">
        <v>742</v>
      </c>
      <c r="F35" s="490"/>
      <c r="G35" s="491" t="s">
        <v>742</v>
      </c>
      <c r="H35" s="490"/>
      <c r="I35" s="492" t="s">
        <v>742</v>
      </c>
      <c r="J35" s="466"/>
      <c r="K35" s="460">
        <v>103.730164</v>
      </c>
      <c r="L35" s="485"/>
      <c r="M35" s="460">
        <v>103.730164</v>
      </c>
      <c r="N35" s="477"/>
      <c r="O35" s="471">
        <v>0</v>
      </c>
      <c r="P35" s="465"/>
      <c r="Q35" s="472">
        <v>0</v>
      </c>
    </row>
    <row r="36" spans="1:17" x14ac:dyDescent="0.2">
      <c r="A36" s="444">
        <v>26</v>
      </c>
      <c r="B36" s="462"/>
      <c r="C36" s="460"/>
      <c r="D36" s="444"/>
      <c r="E36" s="444"/>
      <c r="F36" s="465"/>
      <c r="G36" s="465"/>
      <c r="H36" s="465"/>
      <c r="I36" s="465"/>
      <c r="J36" s="466"/>
      <c r="K36" s="484"/>
      <c r="L36" s="485"/>
      <c r="M36" s="484"/>
      <c r="N36" s="484"/>
      <c r="O36" s="484"/>
      <c r="P36" s="465"/>
      <c r="Q36" s="480"/>
    </row>
    <row r="37" spans="1:17" ht="13.5" thickBot="1" x14ac:dyDescent="0.25">
      <c r="A37" s="444">
        <v>27</v>
      </c>
      <c r="B37" s="462"/>
      <c r="C37" s="460" t="s">
        <v>746</v>
      </c>
      <c r="D37" s="444"/>
      <c r="E37" s="465"/>
      <c r="F37" s="465"/>
      <c r="G37" s="465"/>
      <c r="H37" s="465"/>
      <c r="I37" s="465"/>
      <c r="J37" s="466"/>
      <c r="K37" s="493">
        <v>18468.557332080672</v>
      </c>
      <c r="L37" s="461"/>
      <c r="M37" s="493">
        <v>21444.731936121014</v>
      </c>
      <c r="N37" s="461"/>
      <c r="O37" s="493">
        <v>2976.1746040403368</v>
      </c>
      <c r="P37" s="465"/>
      <c r="Q37" s="480"/>
    </row>
    <row r="38" spans="1:17" ht="13.5" thickTop="1" x14ac:dyDescent="0.2">
      <c r="A38" s="444">
        <v>28</v>
      </c>
      <c r="B38" s="462"/>
    </row>
    <row r="39" spans="1:17" x14ac:dyDescent="0.2">
      <c r="A39" s="444">
        <v>29</v>
      </c>
      <c r="B39" s="462"/>
    </row>
    <row r="40" spans="1:17" x14ac:dyDescent="0.2">
      <c r="A40" s="444">
        <v>30</v>
      </c>
      <c r="B40" s="462"/>
    </row>
    <row r="41" spans="1:17" x14ac:dyDescent="0.2">
      <c r="A41" s="444">
        <v>31</v>
      </c>
      <c r="B41" s="462"/>
    </row>
    <row r="42" spans="1:17" x14ac:dyDescent="0.2">
      <c r="A42" s="444">
        <v>32</v>
      </c>
      <c r="B42" s="494"/>
      <c r="P42" s="465"/>
      <c r="Q42" s="469"/>
    </row>
    <row r="43" spans="1:17" x14ac:dyDescent="0.2">
      <c r="A43" s="444">
        <v>33</v>
      </c>
      <c r="B43" s="494"/>
      <c r="C43" s="460"/>
      <c r="D43" s="444"/>
      <c r="E43" s="465"/>
      <c r="F43" s="465"/>
      <c r="G43" s="465"/>
      <c r="H43" s="465"/>
      <c r="I43" s="465"/>
      <c r="J43" s="466"/>
      <c r="K43" s="461"/>
      <c r="L43" s="461"/>
      <c r="M43" s="461"/>
      <c r="N43" s="461"/>
      <c r="O43" s="461"/>
      <c r="P43" s="465"/>
      <c r="Q43" s="469"/>
    </row>
    <row r="44" spans="1:17" x14ac:dyDescent="0.2">
      <c r="A44" s="444">
        <v>34</v>
      </c>
      <c r="B44" s="494"/>
      <c r="C44" s="444"/>
      <c r="D44" s="444"/>
      <c r="E44" s="465"/>
      <c r="F44" s="465"/>
      <c r="G44" s="465"/>
      <c r="H44" s="465"/>
      <c r="I44" s="465"/>
      <c r="J44" s="466"/>
      <c r="K44" s="461"/>
      <c r="L44" s="461"/>
      <c r="M44" s="461"/>
      <c r="N44" s="461"/>
      <c r="O44" s="461"/>
      <c r="P44" s="465"/>
      <c r="Q44" s="469"/>
    </row>
    <row r="45" spans="1:17" x14ac:dyDescent="0.2">
      <c r="A45" s="444">
        <v>35</v>
      </c>
      <c r="B45" s="494"/>
      <c r="C45" s="444"/>
      <c r="D45" s="444"/>
      <c r="E45" s="465"/>
      <c r="F45" s="465"/>
      <c r="G45" s="465"/>
      <c r="H45" s="465"/>
      <c r="I45" s="465"/>
      <c r="J45" s="466"/>
      <c r="K45" s="461"/>
      <c r="L45" s="461"/>
      <c r="M45" s="461"/>
      <c r="N45" s="461"/>
      <c r="O45" s="461"/>
      <c r="P45" s="465"/>
      <c r="Q45" s="469"/>
    </row>
    <row r="46" spans="1:17" ht="13.5" thickBot="1" x14ac:dyDescent="0.25">
      <c r="A46" s="441">
        <v>36</v>
      </c>
      <c r="B46" s="441"/>
      <c r="C46" s="495"/>
      <c r="D46" s="441"/>
      <c r="E46" s="441"/>
      <c r="F46" s="441"/>
      <c r="G46" s="441"/>
      <c r="H46" s="441"/>
      <c r="I46" s="441"/>
      <c r="J46" s="441"/>
      <c r="K46" s="441"/>
      <c r="L46" s="441"/>
      <c r="M46" s="441"/>
      <c r="N46" s="441"/>
      <c r="O46" s="441"/>
      <c r="P46" s="441"/>
      <c r="Q46" s="441"/>
    </row>
    <row r="47" spans="1:17" x14ac:dyDescent="0.2">
      <c r="A47" s="444" t="s">
        <v>747</v>
      </c>
      <c r="B47" s="444"/>
      <c r="C47" s="444"/>
      <c r="D47" s="444"/>
      <c r="E47" s="444"/>
      <c r="F47" s="444"/>
      <c r="G47" s="444"/>
      <c r="H47" s="444"/>
      <c r="I47" s="444"/>
      <c r="J47" s="444"/>
      <c r="K47" s="444"/>
      <c r="L47" s="444"/>
      <c r="M47" s="444"/>
      <c r="N47" s="444"/>
      <c r="O47" s="444" t="s">
        <v>748</v>
      </c>
      <c r="P47" s="444"/>
      <c r="Q47" s="444"/>
    </row>
  </sheetData>
  <printOptions horizontalCentered="1" verticalCentered="1"/>
  <pageMargins left="0.5" right="0.5" top="1" bottom="0.35" header="0.3" footer="0.3"/>
  <pageSetup scale="76"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0D256-8875-4F24-BE70-0109A2336ED9}">
  <sheetPr>
    <tabColor rgb="FFFFFF00"/>
  </sheetPr>
  <dimension ref="A1:V69"/>
  <sheetViews>
    <sheetView zoomScale="130" zoomScaleNormal="130" workbookViewId="0">
      <selection activeCell="C3" sqref="C3"/>
    </sheetView>
  </sheetViews>
  <sheetFormatPr defaultRowHeight="15" x14ac:dyDescent="0.25"/>
  <cols>
    <col min="1" max="1" width="6" style="71" customWidth="1"/>
    <col min="2" max="2" width="39.5703125" style="71" customWidth="1"/>
    <col min="3" max="3" width="14.140625" style="71" customWidth="1"/>
    <col min="4" max="4" width="24.28515625" style="71" bestFit="1" customWidth="1"/>
    <col min="5" max="5" width="19.140625" style="71" customWidth="1"/>
    <col min="6" max="6" width="20.140625" style="71" customWidth="1"/>
    <col min="7" max="7" width="9.42578125" style="71" bestFit="1" customWidth="1"/>
    <col min="8" max="18" width="9.140625" style="71"/>
    <col min="19" max="19" width="14" style="71" customWidth="1"/>
    <col min="20" max="20" width="9.140625" style="71"/>
    <col min="21" max="21" width="10.5703125" style="71" customWidth="1"/>
    <col min="22" max="22" width="24" style="71" customWidth="1"/>
    <col min="23" max="16384" width="9.140625" style="71"/>
  </cols>
  <sheetData>
    <row r="1" spans="1:21" x14ac:dyDescent="0.25">
      <c r="B1" s="158" t="s">
        <v>290</v>
      </c>
      <c r="E1" s="89"/>
    </row>
    <row r="2" spans="1:21" x14ac:dyDescent="0.25">
      <c r="B2" s="71" t="s">
        <v>85</v>
      </c>
      <c r="E2" s="173"/>
      <c r="F2" s="173"/>
      <c r="G2" s="294"/>
      <c r="H2" s="174"/>
      <c r="S2" s="177"/>
    </row>
    <row r="3" spans="1:21" x14ac:dyDescent="0.25">
      <c r="A3" s="162" t="s">
        <v>86</v>
      </c>
      <c r="B3" s="171"/>
      <c r="C3" s="156">
        <v>2025</v>
      </c>
      <c r="D3" s="156"/>
      <c r="E3" s="171"/>
      <c r="F3" s="174"/>
      <c r="G3" s="174"/>
      <c r="H3" s="174"/>
      <c r="I3" s="174"/>
      <c r="T3" s="161"/>
    </row>
    <row r="4" spans="1:21" x14ac:dyDescent="0.25">
      <c r="A4" s="171"/>
      <c r="B4" s="166" t="s">
        <v>89</v>
      </c>
      <c r="C4" s="167" t="s">
        <v>90</v>
      </c>
      <c r="D4" s="173" t="s">
        <v>515</v>
      </c>
      <c r="E4" s="171"/>
      <c r="F4" s="173"/>
      <c r="G4" s="173"/>
      <c r="H4" s="173"/>
      <c r="I4" s="173"/>
      <c r="J4" s="173"/>
    </row>
    <row r="5" spans="1:21" x14ac:dyDescent="0.25">
      <c r="A5" s="170">
        <v>1</v>
      </c>
      <c r="B5" s="171" t="s">
        <v>92</v>
      </c>
      <c r="C5" s="648"/>
      <c r="D5" s="171"/>
      <c r="E5" s="171"/>
      <c r="F5" s="171"/>
      <c r="G5" s="171"/>
      <c r="H5" s="171"/>
      <c r="I5" s="186"/>
      <c r="J5" s="173"/>
      <c r="S5" s="180"/>
      <c r="T5" s="180"/>
      <c r="U5" s="180"/>
    </row>
    <row r="6" spans="1:21" x14ac:dyDescent="0.25">
      <c r="A6" s="170">
        <v>2</v>
      </c>
      <c r="B6" s="171" t="s">
        <v>94</v>
      </c>
      <c r="C6" s="648"/>
      <c r="D6" s="171"/>
      <c r="E6" s="171"/>
      <c r="F6" s="171"/>
      <c r="G6" s="171"/>
      <c r="H6" s="173"/>
      <c r="I6" s="187"/>
      <c r="S6" s="180"/>
      <c r="T6" s="180"/>
      <c r="U6" s="180"/>
    </row>
    <row r="7" spans="1:21" x14ac:dyDescent="0.25">
      <c r="A7" s="170">
        <v>3</v>
      </c>
      <c r="B7" s="171" t="s">
        <v>96</v>
      </c>
      <c r="C7" s="648"/>
      <c r="D7" s="171"/>
      <c r="E7" s="171"/>
      <c r="G7" s="171"/>
      <c r="H7" s="171"/>
      <c r="I7" s="186"/>
      <c r="S7" s="180"/>
      <c r="T7" s="180"/>
      <c r="U7" s="180"/>
    </row>
    <row r="8" spans="1:21" x14ac:dyDescent="0.25">
      <c r="A8" s="170">
        <v>4</v>
      </c>
      <c r="B8" s="171" t="s">
        <v>97</v>
      </c>
      <c r="C8" s="648"/>
      <c r="D8" s="171"/>
      <c r="E8" s="171"/>
      <c r="F8" s="171"/>
      <c r="G8" s="171"/>
      <c r="H8" s="171"/>
      <c r="I8" s="186"/>
      <c r="J8" s="171"/>
      <c r="K8" s="174"/>
      <c r="S8" s="180"/>
      <c r="T8" s="180"/>
      <c r="U8" s="180"/>
    </row>
    <row r="9" spans="1:21" x14ac:dyDescent="0.25">
      <c r="A9" s="170">
        <v>5</v>
      </c>
      <c r="B9" s="171" t="s">
        <v>98</v>
      </c>
      <c r="C9" s="648"/>
      <c r="D9" s="171"/>
      <c r="E9" s="171"/>
      <c r="F9" s="171"/>
      <c r="G9" s="171"/>
      <c r="H9" s="171"/>
      <c r="I9" s="186"/>
      <c r="S9" s="180"/>
      <c r="T9" s="180"/>
      <c r="U9" s="180"/>
    </row>
    <row r="10" spans="1:21" x14ac:dyDescent="0.25">
      <c r="A10" s="170">
        <v>6</v>
      </c>
      <c r="B10" s="171" t="s">
        <v>99</v>
      </c>
      <c r="C10" s="648"/>
      <c r="D10" s="171"/>
      <c r="E10" s="171"/>
      <c r="F10" s="171"/>
      <c r="G10" s="171"/>
      <c r="H10" s="173"/>
      <c r="I10" s="187"/>
      <c r="J10" s="173"/>
      <c r="K10" s="187"/>
      <c r="P10" s="187"/>
      <c r="S10" s="180"/>
      <c r="T10" s="180"/>
      <c r="U10" s="180"/>
    </row>
    <row r="11" spans="1:21" x14ac:dyDescent="0.25">
      <c r="A11" s="170">
        <v>7</v>
      </c>
      <c r="B11" s="171" t="s">
        <v>65</v>
      </c>
      <c r="C11" s="648"/>
      <c r="D11" s="171"/>
      <c r="E11" s="171"/>
      <c r="G11" s="174"/>
      <c r="H11" s="174"/>
      <c r="I11" s="295"/>
      <c r="S11" s="180"/>
      <c r="T11" s="180"/>
      <c r="U11" s="180"/>
    </row>
    <row r="12" spans="1:21" x14ac:dyDescent="0.25">
      <c r="A12" s="170">
        <v>8</v>
      </c>
      <c r="B12" s="171" t="s">
        <v>100</v>
      </c>
      <c r="C12" s="648"/>
      <c r="D12" s="171"/>
      <c r="E12" s="171"/>
      <c r="F12" s="174"/>
      <c r="G12" s="174"/>
      <c r="H12" s="174"/>
      <c r="I12" s="295"/>
      <c r="S12" s="180"/>
      <c r="T12" s="180"/>
      <c r="U12" s="180"/>
    </row>
    <row r="13" spans="1:21" x14ac:dyDescent="0.25">
      <c r="A13" s="170">
        <v>9</v>
      </c>
      <c r="B13" s="171" t="s">
        <v>102</v>
      </c>
      <c r="C13" s="648"/>
      <c r="D13" s="171"/>
      <c r="E13" s="171"/>
      <c r="F13" s="171"/>
      <c r="G13" s="171"/>
      <c r="H13" s="173"/>
      <c r="I13" s="187"/>
      <c r="S13" s="180"/>
      <c r="T13" s="180"/>
      <c r="U13" s="180"/>
    </row>
    <row r="14" spans="1:21" x14ac:dyDescent="0.25">
      <c r="A14" s="170">
        <v>10</v>
      </c>
      <c r="B14" s="171" t="s">
        <v>74</v>
      </c>
      <c r="C14" s="648"/>
      <c r="D14" s="171"/>
      <c r="E14" s="171"/>
      <c r="G14" s="171"/>
      <c r="H14" s="173"/>
      <c r="I14" s="187"/>
      <c r="S14" s="180"/>
      <c r="T14" s="180"/>
      <c r="U14" s="180"/>
    </row>
    <row r="15" spans="1:21" x14ac:dyDescent="0.25">
      <c r="A15" s="170">
        <v>11</v>
      </c>
      <c r="B15" s="171" t="s">
        <v>103</v>
      </c>
      <c r="C15" s="648"/>
      <c r="D15" s="171"/>
      <c r="E15" s="171"/>
      <c r="G15" s="171"/>
      <c r="H15" s="171"/>
      <c r="I15" s="186"/>
      <c r="J15" s="171"/>
      <c r="S15" s="180"/>
      <c r="T15" s="180"/>
      <c r="U15" s="180"/>
    </row>
    <row r="16" spans="1:21" x14ac:dyDescent="0.25">
      <c r="A16" s="170">
        <v>12</v>
      </c>
      <c r="B16" s="171" t="s">
        <v>104</v>
      </c>
      <c r="C16" s="648"/>
      <c r="D16" s="171"/>
      <c r="E16" s="171"/>
      <c r="G16" s="171"/>
      <c r="H16" s="171"/>
      <c r="I16" s="186"/>
      <c r="J16" s="171"/>
      <c r="S16" s="180"/>
      <c r="T16" s="180"/>
      <c r="U16" s="180"/>
    </row>
    <row r="17" spans="1:22" x14ac:dyDescent="0.25">
      <c r="A17" s="170">
        <v>13</v>
      </c>
      <c r="B17" s="171" t="s">
        <v>106</v>
      </c>
      <c r="C17" s="648"/>
      <c r="D17" s="171"/>
      <c r="E17" s="171"/>
      <c r="F17" s="171"/>
      <c r="G17" s="171"/>
      <c r="H17" s="171"/>
      <c r="I17" s="186"/>
      <c r="S17" s="180"/>
      <c r="T17" s="180"/>
      <c r="U17" s="180"/>
    </row>
    <row r="18" spans="1:22" x14ac:dyDescent="0.25">
      <c r="A18" s="170">
        <v>14</v>
      </c>
      <c r="B18" s="171" t="s">
        <v>107</v>
      </c>
      <c r="C18" s="648"/>
      <c r="D18" s="170" t="s">
        <v>535</v>
      </c>
      <c r="E18" s="171"/>
      <c r="F18" s="171"/>
      <c r="G18" s="171"/>
      <c r="H18" s="173"/>
      <c r="I18" s="187"/>
      <c r="J18" s="173"/>
      <c r="M18" s="187"/>
      <c r="Q18" s="187"/>
      <c r="S18" s="180"/>
      <c r="T18" s="180"/>
      <c r="U18" s="180"/>
    </row>
    <row r="19" spans="1:22" x14ac:dyDescent="0.25">
      <c r="A19" s="170">
        <v>15</v>
      </c>
      <c r="B19" s="171" t="s">
        <v>108</v>
      </c>
      <c r="C19" s="648"/>
      <c r="D19" s="170" t="s">
        <v>534</v>
      </c>
      <c r="E19" s="171"/>
      <c r="F19" s="171"/>
      <c r="G19" s="171"/>
      <c r="H19" s="173"/>
      <c r="I19" s="187"/>
      <c r="J19" s="171"/>
      <c r="S19" s="180"/>
      <c r="T19" s="180"/>
      <c r="U19" s="180"/>
    </row>
    <row r="20" spans="1:22" x14ac:dyDescent="0.25">
      <c r="A20" s="170">
        <v>16</v>
      </c>
      <c r="B20" s="171" t="s">
        <v>110</v>
      </c>
      <c r="C20" s="648"/>
      <c r="D20" s="170" t="s">
        <v>533</v>
      </c>
      <c r="E20" s="171"/>
      <c r="F20" s="173"/>
      <c r="G20" s="171"/>
      <c r="H20" s="174"/>
      <c r="I20" s="174"/>
      <c r="S20" s="180"/>
      <c r="T20" s="180"/>
      <c r="U20" s="180"/>
    </row>
    <row r="21" spans="1:22" x14ac:dyDescent="0.25">
      <c r="A21" s="170">
        <v>17</v>
      </c>
      <c r="B21" s="171" t="s">
        <v>112</v>
      </c>
      <c r="C21" s="648"/>
      <c r="D21" s="170" t="s">
        <v>538</v>
      </c>
      <c r="E21" s="171"/>
      <c r="F21" s="173"/>
      <c r="G21" s="174"/>
      <c r="H21" s="174"/>
      <c r="I21" s="174"/>
      <c r="S21" s="180"/>
      <c r="T21" s="180"/>
      <c r="U21" s="180"/>
      <c r="V21" s="171"/>
    </row>
    <row r="22" spans="1:22" x14ac:dyDescent="0.25">
      <c r="A22" s="170">
        <v>18</v>
      </c>
      <c r="B22" s="171" t="s">
        <v>114</v>
      </c>
      <c r="C22" s="648"/>
      <c r="D22" s="170" t="s">
        <v>535</v>
      </c>
      <c r="E22" s="171"/>
      <c r="F22" s="173"/>
      <c r="G22" s="174"/>
      <c r="H22" s="174"/>
      <c r="I22" s="174"/>
      <c r="S22" s="180"/>
      <c r="T22" s="180"/>
      <c r="U22" s="180"/>
    </row>
    <row r="23" spans="1:22" x14ac:dyDescent="0.25">
      <c r="A23" s="170">
        <v>19</v>
      </c>
      <c r="B23" s="171" t="s">
        <v>116</v>
      </c>
      <c r="C23" s="648"/>
      <c r="D23" s="170" t="s">
        <v>533</v>
      </c>
      <c r="E23" s="171"/>
      <c r="F23" s="173"/>
      <c r="G23" s="174"/>
      <c r="H23" s="174"/>
      <c r="I23" s="174"/>
      <c r="S23" s="180"/>
      <c r="T23" s="180"/>
      <c r="U23" s="180"/>
    </row>
    <row r="24" spans="1:22" x14ac:dyDescent="0.25">
      <c r="A24" s="170">
        <v>20</v>
      </c>
      <c r="B24" s="171" t="s">
        <v>118</v>
      </c>
      <c r="C24" s="648"/>
      <c r="D24" s="170" t="s">
        <v>538</v>
      </c>
      <c r="E24" s="374"/>
      <c r="G24" s="171"/>
      <c r="H24" s="174"/>
      <c r="I24" s="174"/>
      <c r="S24" s="180"/>
      <c r="T24" s="180"/>
      <c r="U24" s="180"/>
    </row>
    <row r="25" spans="1:22" x14ac:dyDescent="0.25">
      <c r="A25" s="170">
        <v>21</v>
      </c>
      <c r="B25" s="171" t="s">
        <v>119</v>
      </c>
      <c r="C25" s="648"/>
      <c r="D25" s="170" t="s">
        <v>533</v>
      </c>
      <c r="E25" s="374"/>
      <c r="F25" s="174"/>
      <c r="G25" s="174"/>
      <c r="H25" s="174"/>
      <c r="I25" s="174"/>
      <c r="S25" s="180"/>
      <c r="T25" s="180"/>
      <c r="U25" s="180"/>
    </row>
    <row r="26" spans="1:22" x14ac:dyDescent="0.25">
      <c r="A26" s="170">
        <v>22</v>
      </c>
      <c r="B26" s="373" t="s">
        <v>456</v>
      </c>
      <c r="C26" s="648"/>
      <c r="D26" s="170" t="s">
        <v>533</v>
      </c>
      <c r="E26" s="171"/>
      <c r="G26" s="171"/>
      <c r="H26" s="173"/>
      <c r="I26" s="187"/>
      <c r="J26" s="171"/>
      <c r="S26" s="180"/>
      <c r="T26" s="180"/>
      <c r="U26" s="180"/>
    </row>
    <row r="27" spans="1:22" x14ac:dyDescent="0.25">
      <c r="A27" s="170">
        <v>23</v>
      </c>
      <c r="B27" s="171" t="s">
        <v>494</v>
      </c>
      <c r="C27" s="648"/>
      <c r="D27" s="170" t="s">
        <v>534</v>
      </c>
      <c r="E27" s="171"/>
      <c r="G27" s="171"/>
      <c r="H27" s="173"/>
      <c r="I27" s="187"/>
      <c r="J27" s="171"/>
      <c r="S27" s="180"/>
      <c r="T27" s="180"/>
      <c r="U27" s="180"/>
    </row>
    <row r="28" spans="1:22" x14ac:dyDescent="0.25">
      <c r="A28" s="170">
        <v>24</v>
      </c>
      <c r="B28" s="171" t="s">
        <v>578</v>
      </c>
      <c r="C28" s="648"/>
      <c r="D28" s="170"/>
      <c r="E28" s="171"/>
      <c r="G28" s="171"/>
      <c r="H28" s="173"/>
      <c r="I28" s="187"/>
      <c r="J28" s="171"/>
      <c r="S28" s="180"/>
      <c r="T28" s="180"/>
      <c r="U28" s="180"/>
    </row>
    <row r="29" spans="1:22" x14ac:dyDescent="0.25">
      <c r="A29" s="170">
        <v>25</v>
      </c>
      <c r="B29" s="171" t="s">
        <v>604</v>
      </c>
      <c r="C29" s="648"/>
      <c r="D29" s="170" t="s">
        <v>607</v>
      </c>
      <c r="E29" s="171"/>
      <c r="G29" s="171"/>
      <c r="H29" s="173"/>
      <c r="I29" s="187"/>
      <c r="J29" s="171"/>
      <c r="S29" s="180"/>
      <c r="T29" s="180"/>
      <c r="U29" s="180"/>
    </row>
    <row r="30" spans="1:22" x14ac:dyDescent="0.25">
      <c r="A30" s="170">
        <v>26</v>
      </c>
      <c r="B30" s="171" t="s">
        <v>605</v>
      </c>
      <c r="C30" s="648"/>
      <c r="D30" s="170" t="s">
        <v>608</v>
      </c>
      <c r="E30" s="171"/>
      <c r="G30" s="171"/>
      <c r="H30" s="173"/>
      <c r="I30" s="187"/>
      <c r="J30" s="171"/>
      <c r="S30" s="180"/>
      <c r="T30" s="180"/>
      <c r="U30" s="180"/>
    </row>
    <row r="31" spans="1:22" x14ac:dyDescent="0.25">
      <c r="A31" s="170">
        <v>27</v>
      </c>
      <c r="B31" s="171" t="s">
        <v>612</v>
      </c>
      <c r="C31" s="648"/>
      <c r="D31" s="170" t="s">
        <v>607</v>
      </c>
      <c r="E31" s="171"/>
      <c r="G31" s="171"/>
      <c r="H31" s="173"/>
      <c r="I31" s="187"/>
      <c r="J31" s="171"/>
      <c r="S31" s="180"/>
      <c r="T31" s="180"/>
      <c r="U31" s="180"/>
    </row>
    <row r="32" spans="1:22" x14ac:dyDescent="0.25">
      <c r="A32" s="170">
        <v>28</v>
      </c>
      <c r="B32" s="171" t="s">
        <v>613</v>
      </c>
      <c r="C32" s="648"/>
      <c r="D32" s="170" t="s">
        <v>607</v>
      </c>
      <c r="E32" s="171"/>
      <c r="G32" s="171"/>
      <c r="H32" s="173"/>
      <c r="I32" s="187"/>
      <c r="J32" s="171"/>
      <c r="S32" s="180"/>
      <c r="T32" s="180"/>
      <c r="U32" s="180"/>
    </row>
    <row r="33" spans="1:21" x14ac:dyDescent="0.25">
      <c r="A33" s="170">
        <v>29</v>
      </c>
      <c r="B33" s="171" t="s">
        <v>603</v>
      </c>
      <c r="C33" s="648"/>
      <c r="D33" s="170" t="s">
        <v>607</v>
      </c>
      <c r="E33" s="171"/>
      <c r="G33" s="171"/>
      <c r="H33" s="173"/>
      <c r="I33" s="187"/>
      <c r="J33" s="171"/>
      <c r="S33" s="180"/>
      <c r="T33" s="180"/>
      <c r="U33" s="180"/>
    </row>
    <row r="34" spans="1:21" x14ac:dyDescent="0.25">
      <c r="A34" s="170"/>
      <c r="B34" s="174"/>
      <c r="C34" s="174"/>
      <c r="D34" s="171"/>
      <c r="E34" s="174"/>
      <c r="F34" s="174"/>
      <c r="G34" s="174"/>
      <c r="H34" s="174"/>
      <c r="I34" s="174"/>
      <c r="S34" s="180"/>
      <c r="T34" s="180"/>
      <c r="U34" s="180"/>
    </row>
    <row r="35" spans="1:21" x14ac:dyDescent="0.25">
      <c r="A35" s="162" t="s">
        <v>120</v>
      </c>
      <c r="B35" s="174"/>
      <c r="C35" s="181"/>
      <c r="D35" s="174"/>
      <c r="E35" s="171"/>
      <c r="F35" s="171"/>
      <c r="G35" s="174"/>
      <c r="H35" s="174"/>
      <c r="I35" s="174"/>
      <c r="S35" s="182"/>
      <c r="T35" s="180"/>
      <c r="U35" s="180"/>
    </row>
    <row r="36" spans="1:21" x14ac:dyDescent="0.25">
      <c r="A36" s="170" t="s">
        <v>533</v>
      </c>
      <c r="B36" s="171" t="s">
        <v>122</v>
      </c>
      <c r="C36" s="94">
        <v>8.0522310000000008</v>
      </c>
      <c r="D36" s="183"/>
      <c r="E36" s="184"/>
      <c r="F36" s="185"/>
      <c r="G36" s="171"/>
      <c r="H36" s="174"/>
      <c r="I36" s="174"/>
      <c r="S36" s="180"/>
      <c r="T36" s="180"/>
      <c r="U36" s="180"/>
    </row>
    <row r="37" spans="1:21" x14ac:dyDescent="0.25">
      <c r="A37" s="170" t="s">
        <v>534</v>
      </c>
      <c r="B37" s="171" t="s">
        <v>124</v>
      </c>
      <c r="C37" s="94">
        <v>19.769871500000001</v>
      </c>
      <c r="D37" s="296"/>
      <c r="E37" s="184"/>
      <c r="F37" s="185"/>
      <c r="G37" s="171"/>
      <c r="H37" s="174"/>
      <c r="I37" s="174"/>
      <c r="S37" s="180"/>
      <c r="T37" s="180"/>
      <c r="U37" s="180"/>
    </row>
    <row r="38" spans="1:21" x14ac:dyDescent="0.25">
      <c r="A38" s="170" t="s">
        <v>535</v>
      </c>
      <c r="B38" s="171" t="s">
        <v>126</v>
      </c>
      <c r="C38" s="94">
        <v>8.0522310000000008</v>
      </c>
      <c r="D38" s="296"/>
      <c r="E38" s="184"/>
      <c r="F38" s="185"/>
      <c r="G38" s="174"/>
      <c r="H38" s="174"/>
      <c r="I38" s="174"/>
      <c r="S38" s="180"/>
      <c r="T38" s="180"/>
      <c r="U38" s="180"/>
    </row>
    <row r="39" spans="1:21" x14ac:dyDescent="0.25">
      <c r="A39" s="170" t="s">
        <v>536</v>
      </c>
      <c r="B39" s="171" t="s">
        <v>128</v>
      </c>
      <c r="C39" s="94">
        <v>18.682449000000002</v>
      </c>
      <c r="D39" s="296"/>
      <c r="E39" s="186"/>
      <c r="F39" s="171"/>
      <c r="H39" s="174"/>
      <c r="I39" s="174"/>
      <c r="S39" s="180"/>
      <c r="T39" s="180"/>
      <c r="U39" s="180"/>
    </row>
    <row r="40" spans="1:21" x14ac:dyDescent="0.25">
      <c r="A40" s="170" t="s">
        <v>537</v>
      </c>
      <c r="B40" s="171" t="s">
        <v>130</v>
      </c>
      <c r="C40" s="94">
        <v>8.0522310000000008</v>
      </c>
      <c r="D40" s="296"/>
      <c r="E40" s="184"/>
      <c r="F40" s="185"/>
      <c r="G40" s="174"/>
      <c r="H40" s="174"/>
      <c r="I40" s="174"/>
      <c r="S40" s="180"/>
      <c r="T40" s="180"/>
      <c r="U40" s="180"/>
    </row>
    <row r="41" spans="1:21" x14ac:dyDescent="0.25">
      <c r="A41" s="170" t="s">
        <v>538</v>
      </c>
      <c r="B41" s="171" t="s">
        <v>132</v>
      </c>
      <c r="C41" s="94">
        <v>18.682449000000002</v>
      </c>
      <c r="D41" s="296"/>
      <c r="E41" s="184"/>
      <c r="F41" s="185"/>
      <c r="G41" s="174"/>
      <c r="H41" s="174"/>
      <c r="I41" s="174"/>
      <c r="S41" s="180"/>
      <c r="T41" s="180"/>
      <c r="U41" s="180"/>
    </row>
    <row r="42" spans="1:21" x14ac:dyDescent="0.25">
      <c r="A42" s="170" t="s">
        <v>607</v>
      </c>
      <c r="B42" s="171" t="s">
        <v>609</v>
      </c>
      <c r="C42" s="94">
        <v>35.359899999999996</v>
      </c>
      <c r="D42" s="296"/>
      <c r="E42" s="184"/>
      <c r="F42" s="185"/>
      <c r="G42" s="174"/>
      <c r="H42" s="174"/>
      <c r="I42" s="174"/>
      <c r="S42" s="180"/>
      <c r="T42" s="180"/>
      <c r="U42" s="180"/>
    </row>
    <row r="43" spans="1:21" x14ac:dyDescent="0.25">
      <c r="A43" s="170" t="s">
        <v>608</v>
      </c>
      <c r="B43" s="171" t="s">
        <v>606</v>
      </c>
      <c r="C43" s="94">
        <v>34.4741</v>
      </c>
      <c r="D43" s="296"/>
      <c r="E43" s="174"/>
      <c r="F43" s="174"/>
      <c r="G43" s="174"/>
      <c r="H43" s="174"/>
      <c r="I43" s="174"/>
      <c r="S43" s="180"/>
      <c r="T43" s="180"/>
      <c r="U43" s="180"/>
    </row>
    <row r="44" spans="1:21" x14ac:dyDescent="0.25">
      <c r="A44" s="170"/>
      <c r="B44" s="174"/>
      <c r="C44" s="174"/>
      <c r="D44" s="296"/>
      <c r="E44" s="174"/>
      <c r="F44" s="174"/>
      <c r="G44" s="174"/>
      <c r="H44" s="174"/>
      <c r="I44" s="174"/>
      <c r="S44" s="180"/>
      <c r="U44" s="180"/>
    </row>
    <row r="45" spans="1:21" x14ac:dyDescent="0.25">
      <c r="A45" s="171"/>
      <c r="B45" s="174"/>
      <c r="C45" s="174"/>
      <c r="D45" s="174"/>
      <c r="E45" s="174"/>
      <c r="F45" s="174"/>
      <c r="G45" s="174"/>
      <c r="H45" s="174"/>
      <c r="I45" s="174"/>
    </row>
    <row r="46" spans="1:21" x14ac:dyDescent="0.25">
      <c r="A46" s="162" t="s">
        <v>133</v>
      </c>
      <c r="B46" s="505" t="s">
        <v>393</v>
      </c>
      <c r="C46" s="308"/>
      <c r="D46" s="174"/>
      <c r="E46" s="174"/>
      <c r="F46" s="174"/>
      <c r="G46" s="174"/>
      <c r="H46" s="174"/>
      <c r="I46" s="174"/>
    </row>
    <row r="47" spans="1:21" x14ac:dyDescent="0.25">
      <c r="A47" s="171"/>
      <c r="B47" s="505"/>
      <c r="C47" s="292">
        <v>0.72</v>
      </c>
      <c r="D47" s="297"/>
      <c r="E47" s="174"/>
      <c r="F47" s="174"/>
      <c r="G47" s="174"/>
      <c r="H47" s="174"/>
      <c r="I47" s="174"/>
    </row>
    <row r="48" spans="1:21" x14ac:dyDescent="0.25">
      <c r="A48" s="171"/>
      <c r="B48" s="505"/>
      <c r="C48" s="308"/>
      <c r="D48" s="171"/>
      <c r="E48" s="174"/>
      <c r="F48" s="174"/>
      <c r="G48" s="174"/>
      <c r="H48" s="174"/>
      <c r="I48" s="174"/>
    </row>
    <row r="49" spans="1:9" x14ac:dyDescent="0.25">
      <c r="A49" s="171"/>
      <c r="B49" s="174"/>
      <c r="C49" s="174"/>
      <c r="D49" s="171"/>
      <c r="E49" s="174"/>
      <c r="F49" s="174"/>
      <c r="G49" s="174"/>
      <c r="H49" s="174"/>
      <c r="I49" s="174"/>
    </row>
    <row r="50" spans="1:9" ht="23.25" customHeight="1" x14ac:dyDescent="0.25">
      <c r="A50" s="171"/>
      <c r="B50" s="506" t="s">
        <v>394</v>
      </c>
      <c r="C50" s="308"/>
      <c r="D50" s="174"/>
      <c r="E50" s="174"/>
      <c r="F50" s="173"/>
      <c r="G50" s="174"/>
      <c r="H50" s="174"/>
      <c r="I50" s="174"/>
    </row>
    <row r="51" spans="1:9" x14ac:dyDescent="0.25">
      <c r="A51" s="171"/>
      <c r="B51" s="506"/>
      <c r="C51" s="292">
        <v>0.33610000000000001</v>
      </c>
      <c r="D51" s="297"/>
      <c r="E51" s="174"/>
      <c r="F51" s="174"/>
      <c r="G51" s="174"/>
      <c r="H51" s="174"/>
      <c r="I51" s="174"/>
    </row>
    <row r="52" spans="1:9" x14ac:dyDescent="0.25">
      <c r="A52" s="171"/>
      <c r="B52" s="174"/>
      <c r="C52" s="174"/>
      <c r="D52" s="297"/>
      <c r="E52" s="174"/>
      <c r="F52" s="174"/>
      <c r="G52" s="174"/>
      <c r="H52" s="174"/>
      <c r="I52" s="174"/>
    </row>
    <row r="53" spans="1:9" x14ac:dyDescent="0.25">
      <c r="A53" s="171"/>
      <c r="B53" s="174"/>
      <c r="C53" s="174"/>
      <c r="D53" s="174"/>
      <c r="E53" s="174"/>
      <c r="F53" s="174"/>
      <c r="G53" s="174"/>
      <c r="H53" s="174"/>
      <c r="I53" s="174"/>
    </row>
    <row r="54" spans="1:9" x14ac:dyDescent="0.25">
      <c r="A54" s="171"/>
      <c r="B54" s="174"/>
      <c r="C54" s="174"/>
      <c r="D54" s="174"/>
      <c r="E54" s="174"/>
      <c r="F54" s="174"/>
      <c r="G54" s="174"/>
      <c r="H54" s="174"/>
      <c r="I54" s="174"/>
    </row>
    <row r="55" spans="1:9" x14ac:dyDescent="0.25">
      <c r="A55" s="171"/>
      <c r="D55" s="174"/>
      <c r="F55" s="174"/>
      <c r="G55" s="174"/>
      <c r="H55" s="174"/>
      <c r="I55" s="174"/>
    </row>
    <row r="56" spans="1:9" x14ac:dyDescent="0.25">
      <c r="A56" s="162"/>
      <c r="F56" s="174"/>
      <c r="G56" s="174"/>
      <c r="H56" s="174"/>
      <c r="I56" s="174"/>
    </row>
    <row r="57" spans="1:9" x14ac:dyDescent="0.25">
      <c r="A57" s="171"/>
      <c r="F57" s="174"/>
      <c r="G57" s="174"/>
      <c r="H57" s="174"/>
      <c r="I57" s="174"/>
    </row>
    <row r="58" spans="1:9" x14ac:dyDescent="0.25">
      <c r="A58" s="171"/>
      <c r="F58" s="174"/>
      <c r="G58" s="174"/>
      <c r="H58" s="174"/>
      <c r="I58" s="174"/>
    </row>
    <row r="59" spans="1:9" x14ac:dyDescent="0.25">
      <c r="A59" s="171"/>
      <c r="F59" s="174"/>
      <c r="G59" s="174"/>
      <c r="H59" s="174"/>
      <c r="I59" s="174"/>
    </row>
    <row r="60" spans="1:9" x14ac:dyDescent="0.25">
      <c r="A60" s="171"/>
      <c r="F60" s="174"/>
      <c r="G60" s="174"/>
      <c r="H60" s="174"/>
      <c r="I60" s="174"/>
    </row>
    <row r="61" spans="1:9" x14ac:dyDescent="0.25">
      <c r="A61" s="171"/>
      <c r="F61" s="174"/>
      <c r="G61" s="174"/>
      <c r="H61" s="174"/>
      <c r="I61" s="174"/>
    </row>
    <row r="62" spans="1:9" x14ac:dyDescent="0.25">
      <c r="A62" s="171"/>
      <c r="F62" s="174"/>
      <c r="G62" s="174"/>
      <c r="H62" s="174"/>
      <c r="I62" s="174"/>
    </row>
    <row r="63" spans="1:9" x14ac:dyDescent="0.25">
      <c r="A63" s="171"/>
      <c r="B63" s="174"/>
      <c r="C63" s="174"/>
      <c r="E63" s="174"/>
      <c r="F63" s="174"/>
      <c r="G63" s="174"/>
      <c r="H63" s="174"/>
      <c r="I63" s="174"/>
    </row>
    <row r="64" spans="1:9" x14ac:dyDescent="0.25">
      <c r="A64" s="171"/>
      <c r="B64" s="174"/>
      <c r="C64" s="174"/>
      <c r="D64" s="174"/>
      <c r="E64" s="174"/>
      <c r="F64" s="174"/>
      <c r="G64" s="174"/>
      <c r="H64" s="174"/>
      <c r="I64" s="174"/>
    </row>
    <row r="65" spans="1:9" x14ac:dyDescent="0.25">
      <c r="A65" s="162"/>
      <c r="B65" s="293"/>
      <c r="C65" s="174"/>
      <c r="D65" s="174"/>
      <c r="E65" s="174"/>
      <c r="F65" s="174"/>
      <c r="G65" s="174"/>
      <c r="H65" s="174"/>
      <c r="I65" s="174"/>
    </row>
    <row r="66" spans="1:9" x14ac:dyDescent="0.25">
      <c r="A66" s="171"/>
      <c r="B66" s="293"/>
      <c r="C66" s="174"/>
      <c r="D66" s="174"/>
      <c r="E66" s="174"/>
      <c r="F66" s="174"/>
      <c r="G66" s="174"/>
      <c r="H66" s="174"/>
      <c r="I66" s="174"/>
    </row>
    <row r="67" spans="1:9" x14ac:dyDescent="0.25">
      <c r="A67" s="171"/>
      <c r="B67" s="293"/>
      <c r="C67" s="174"/>
      <c r="D67" s="174"/>
      <c r="E67" s="174"/>
      <c r="F67" s="174"/>
      <c r="G67" s="174"/>
      <c r="H67" s="174"/>
      <c r="I67" s="174"/>
    </row>
    <row r="68" spans="1:9" x14ac:dyDescent="0.25">
      <c r="A68" s="171"/>
      <c r="B68" s="293"/>
      <c r="C68" s="174"/>
      <c r="D68" s="174"/>
      <c r="E68" s="174"/>
      <c r="F68" s="174"/>
      <c r="G68" s="174"/>
      <c r="H68" s="174"/>
      <c r="I68" s="174"/>
    </row>
    <row r="69" spans="1:9" x14ac:dyDescent="0.25">
      <c r="A69" s="171"/>
      <c r="D69" s="174"/>
    </row>
  </sheetData>
  <mergeCells count="2">
    <mergeCell ref="B46:B48"/>
    <mergeCell ref="B50:B51"/>
  </mergeCells>
  <conditionalFormatting sqref="U5:U44">
    <cfRule type="cellIs" dxfId="15" priority="1" operator="lessThan">
      <formula>0</formula>
    </cfRule>
    <cfRule type="cellIs" dxfId="14" priority="2" operator="greaterThan">
      <formula>0</formula>
    </cfRule>
  </conditionalFormatting>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F533B-07E1-4452-AEFB-3826191778F1}">
  <sheetPr>
    <tabColor rgb="FFFFFF00"/>
  </sheetPr>
  <dimension ref="A1:AO67"/>
  <sheetViews>
    <sheetView zoomScale="90" zoomScaleNormal="90" workbookViewId="0">
      <selection activeCell="D62" sqref="D62:H66"/>
    </sheetView>
  </sheetViews>
  <sheetFormatPr defaultRowHeight="15" x14ac:dyDescent="0.25"/>
  <cols>
    <col min="1" max="1" width="12.140625" style="71" customWidth="1"/>
    <col min="2" max="2" width="19.7109375" style="71" customWidth="1"/>
    <col min="3" max="9" width="13.28515625" style="71" customWidth="1"/>
    <col min="10" max="10" width="9.140625" style="71" customWidth="1"/>
    <col min="11" max="11" width="12.7109375" style="71" bestFit="1" customWidth="1"/>
    <col min="12" max="12" width="40.28515625" style="71" customWidth="1"/>
    <col min="13" max="14" width="11.140625" style="71" customWidth="1"/>
    <col min="15" max="15" width="10.140625" style="71" customWidth="1"/>
    <col min="16" max="16" width="10.28515625" style="71" customWidth="1"/>
    <col min="17" max="17" width="43.5703125" style="71" bestFit="1" customWidth="1"/>
    <col min="18" max="18" width="6.140625" style="71" customWidth="1"/>
    <col min="19" max="19" width="9.140625" style="71"/>
    <col min="20" max="20" width="9.140625" style="71" customWidth="1"/>
    <col min="21" max="25" width="9.140625" style="71"/>
    <col min="26" max="26" width="6.85546875" style="71" customWidth="1"/>
    <col min="27" max="35" width="13.140625" style="71" customWidth="1"/>
    <col min="36" max="39" width="9.140625" style="71"/>
    <col min="40" max="40" width="30" style="71" bestFit="1" customWidth="1"/>
    <col min="41" max="16384" width="9.140625" style="71"/>
  </cols>
  <sheetData>
    <row r="1" spans="1:40" ht="26.25" x14ac:dyDescent="0.4">
      <c r="A1" s="153" t="s">
        <v>87</v>
      </c>
      <c r="B1" s="154"/>
      <c r="C1" s="155" t="s">
        <v>287</v>
      </c>
      <c r="D1" s="154"/>
      <c r="E1" s="156">
        <v>2025</v>
      </c>
      <c r="F1" s="156"/>
      <c r="G1" s="156"/>
      <c r="H1" s="154"/>
      <c r="I1" s="154"/>
      <c r="T1" s="507" t="s">
        <v>413</v>
      </c>
      <c r="U1" s="507"/>
      <c r="V1" s="507"/>
      <c r="W1" s="507"/>
      <c r="X1" s="507"/>
      <c r="Y1" s="507"/>
      <c r="Z1" s="507"/>
      <c r="AA1" s="507"/>
      <c r="AB1" s="507"/>
      <c r="AC1" s="507"/>
      <c r="AD1" s="507"/>
      <c r="AE1" s="507"/>
      <c r="AF1" s="507"/>
      <c r="AG1" s="507"/>
      <c r="AH1" s="507"/>
      <c r="AI1" s="507"/>
      <c r="AN1" s="287" t="s">
        <v>285</v>
      </c>
    </row>
    <row r="2" spans="1:40" ht="20.25" x14ac:dyDescent="0.3">
      <c r="A2" s="157" t="s">
        <v>312</v>
      </c>
      <c r="B2" s="154"/>
      <c r="C2" s="155"/>
      <c r="D2" s="154"/>
      <c r="E2" s="156"/>
      <c r="F2" s="156"/>
      <c r="G2" s="156"/>
      <c r="H2" s="154"/>
      <c r="I2" s="154"/>
      <c r="AN2" s="288" t="s">
        <v>286</v>
      </c>
    </row>
    <row r="3" spans="1:40" ht="20.25" x14ac:dyDescent="0.3">
      <c r="A3" s="153"/>
      <c r="B3" s="154"/>
      <c r="C3" s="154"/>
      <c r="D3" s="154"/>
      <c r="E3" s="154"/>
      <c r="F3" s="154"/>
      <c r="G3" s="314"/>
      <c r="H3" s="154"/>
      <c r="I3" s="154"/>
      <c r="L3" s="158" t="s">
        <v>315</v>
      </c>
      <c r="M3" s="158"/>
      <c r="N3" s="158"/>
      <c r="P3" s="89"/>
      <c r="AN3" s="289" t="s">
        <v>98</v>
      </c>
    </row>
    <row r="4" spans="1:40" x14ac:dyDescent="0.25">
      <c r="A4" s="71" t="s">
        <v>293</v>
      </c>
      <c r="B4" s="154"/>
      <c r="C4" s="152">
        <v>3.0001134262917395E-2</v>
      </c>
      <c r="D4" s="152">
        <v>5.280932255576376E-2</v>
      </c>
      <c r="E4" s="152">
        <v>3.1763398170893797E-2</v>
      </c>
      <c r="F4" s="152">
        <v>0.03</v>
      </c>
      <c r="G4" s="152">
        <v>0.02</v>
      </c>
      <c r="H4" s="154"/>
      <c r="I4" s="154"/>
      <c r="L4" s="71" t="s">
        <v>85</v>
      </c>
      <c r="M4" s="175"/>
      <c r="N4" s="175"/>
      <c r="O4" s="175" t="s">
        <v>468</v>
      </c>
      <c r="P4" s="175"/>
      <c r="Q4" s="173"/>
      <c r="R4" s="176"/>
      <c r="S4" s="174"/>
      <c r="T4" s="174"/>
      <c r="Z4" s="309"/>
      <c r="AA4" s="508" t="s">
        <v>407</v>
      </c>
      <c r="AB4" s="508"/>
      <c r="AC4" s="508"/>
      <c r="AD4" s="508" t="s">
        <v>408</v>
      </c>
      <c r="AE4" s="508"/>
      <c r="AF4" s="508"/>
      <c r="AG4" s="508" t="s">
        <v>409</v>
      </c>
      <c r="AH4" s="508"/>
      <c r="AI4" s="508"/>
      <c r="AN4" s="289" t="s">
        <v>102</v>
      </c>
    </row>
    <row r="5" spans="1:40" x14ac:dyDescent="0.25">
      <c r="A5" s="159" t="s">
        <v>296</v>
      </c>
      <c r="B5" s="160"/>
      <c r="C5" s="152">
        <v>3.0101984866761633E-2</v>
      </c>
      <c r="D5" s="152">
        <v>2.7731942300527113E-2</v>
      </c>
      <c r="E5" s="152">
        <v>2.7708721773358258E-2</v>
      </c>
      <c r="F5" s="152" t="s">
        <v>774</v>
      </c>
      <c r="G5" s="152" t="s">
        <v>774</v>
      </c>
      <c r="H5" s="154"/>
      <c r="I5" s="154"/>
      <c r="P5" s="173"/>
      <c r="Q5" s="173"/>
      <c r="R5" s="174"/>
      <c r="S5" s="174"/>
      <c r="U5" s="161"/>
      <c r="Z5" s="310" t="s">
        <v>292</v>
      </c>
      <c r="AA5" s="310" t="s">
        <v>410</v>
      </c>
      <c r="AB5" s="310" t="s">
        <v>411</v>
      </c>
      <c r="AC5" s="310" t="s">
        <v>412</v>
      </c>
      <c r="AD5" s="310" t="s">
        <v>410</v>
      </c>
      <c r="AE5" s="310" t="s">
        <v>411</v>
      </c>
      <c r="AF5" s="310" t="s">
        <v>412</v>
      </c>
      <c r="AG5" s="310" t="s">
        <v>410</v>
      </c>
      <c r="AH5" s="310" t="s">
        <v>411</v>
      </c>
      <c r="AI5" s="310" t="s">
        <v>412</v>
      </c>
      <c r="AN5" s="289" t="s">
        <v>74</v>
      </c>
    </row>
    <row r="6" spans="1:40" x14ac:dyDescent="0.25">
      <c r="B6" s="161">
        <v>2020</v>
      </c>
      <c r="C6" s="161">
        <v>2021</v>
      </c>
      <c r="D6" s="161">
        <v>2022</v>
      </c>
      <c r="E6" s="161">
        <v>2023</v>
      </c>
      <c r="F6" s="161">
        <v>2024</v>
      </c>
      <c r="G6" s="161">
        <v>2025</v>
      </c>
      <c r="H6" s="161"/>
      <c r="I6" s="161"/>
      <c r="K6" s="162"/>
      <c r="L6" s="162" t="s">
        <v>86</v>
      </c>
      <c r="M6" s="156">
        <v>2009</v>
      </c>
      <c r="N6" s="156">
        <v>2020</v>
      </c>
      <c r="O6" s="156">
        <v>2025</v>
      </c>
      <c r="P6" s="171"/>
      <c r="Q6" s="174"/>
      <c r="Z6" s="311">
        <v>1</v>
      </c>
      <c r="AA6" s="649"/>
      <c r="AB6" s="649"/>
      <c r="AC6" s="649"/>
      <c r="AD6" s="649"/>
      <c r="AE6" s="649"/>
      <c r="AF6" s="649"/>
      <c r="AG6" s="649"/>
      <c r="AH6" s="649"/>
      <c r="AI6" s="649"/>
      <c r="AN6" s="289" t="s">
        <v>96</v>
      </c>
    </row>
    <row r="7" spans="1:40" x14ac:dyDescent="0.25">
      <c r="A7" s="163" t="s">
        <v>292</v>
      </c>
      <c r="B7" s="164" t="s">
        <v>291</v>
      </c>
      <c r="C7" s="164" t="s">
        <v>291</v>
      </c>
      <c r="D7" s="164" t="s">
        <v>291</v>
      </c>
      <c r="E7" s="164" t="s">
        <v>291</v>
      </c>
      <c r="F7" s="164" t="s">
        <v>291</v>
      </c>
      <c r="G7" s="164" t="s">
        <v>291</v>
      </c>
      <c r="H7" s="163" t="s">
        <v>294</v>
      </c>
      <c r="I7" s="161"/>
      <c r="K7" s="165" t="s">
        <v>91</v>
      </c>
      <c r="L7" s="166" t="s">
        <v>89</v>
      </c>
      <c r="M7" s="167" t="s">
        <v>90</v>
      </c>
      <c r="N7" s="167" t="s">
        <v>90</v>
      </c>
      <c r="O7" s="167" t="s">
        <v>90</v>
      </c>
      <c r="P7" s="178" t="s">
        <v>88</v>
      </c>
      <c r="Q7" s="179" t="s">
        <v>134</v>
      </c>
      <c r="U7" s="180"/>
      <c r="V7" s="180"/>
      <c r="W7" s="180"/>
      <c r="Z7" s="311">
        <v>2</v>
      </c>
      <c r="AA7" s="649"/>
      <c r="AB7" s="649"/>
      <c r="AC7" s="649"/>
      <c r="AD7" s="649"/>
      <c r="AE7" s="649"/>
      <c r="AF7" s="649"/>
      <c r="AG7" s="649"/>
      <c r="AH7" s="649"/>
      <c r="AI7" s="649"/>
      <c r="AN7" s="289" t="s">
        <v>494</v>
      </c>
    </row>
    <row r="8" spans="1:40" x14ac:dyDescent="0.25">
      <c r="A8" s="657"/>
      <c r="B8" s="658"/>
      <c r="C8" s="659"/>
      <c r="D8" s="659"/>
      <c r="E8" s="659"/>
      <c r="F8" s="659"/>
      <c r="G8" s="659"/>
      <c r="H8" s="660"/>
      <c r="K8" s="653"/>
      <c r="L8" s="171" t="s">
        <v>92</v>
      </c>
      <c r="M8" s="650"/>
      <c r="N8" s="648"/>
      <c r="O8" s="648"/>
      <c r="P8" s="651"/>
      <c r="Q8" s="171" t="s">
        <v>93</v>
      </c>
      <c r="U8" s="180"/>
      <c r="V8" s="180"/>
      <c r="W8" s="180"/>
      <c r="Z8" s="311">
        <v>3</v>
      </c>
      <c r="AA8" s="649"/>
      <c r="AB8" s="649"/>
      <c r="AC8" s="649"/>
      <c r="AD8" s="649"/>
      <c r="AE8" s="649"/>
      <c r="AF8" s="649"/>
      <c r="AG8" s="649"/>
      <c r="AH8" s="649"/>
      <c r="AI8" s="649"/>
      <c r="AN8" s="289" t="s">
        <v>578</v>
      </c>
    </row>
    <row r="9" spans="1:40" x14ac:dyDescent="0.25">
      <c r="A9" s="657"/>
      <c r="B9" s="658"/>
      <c r="C9" s="659"/>
      <c r="D9" s="659"/>
      <c r="E9" s="659"/>
      <c r="F9" s="659"/>
      <c r="G9" s="659"/>
      <c r="H9" s="660"/>
      <c r="K9" s="653"/>
      <c r="L9" s="171" t="s">
        <v>94</v>
      </c>
      <c r="M9" s="650"/>
      <c r="N9" s="648"/>
      <c r="O9" s="648"/>
      <c r="P9" s="651"/>
      <c r="Q9" s="171" t="s">
        <v>95</v>
      </c>
      <c r="U9" s="180"/>
      <c r="V9" s="180"/>
      <c r="W9" s="180"/>
      <c r="Z9" s="311">
        <v>4</v>
      </c>
      <c r="AA9" s="649"/>
      <c r="AB9" s="649"/>
      <c r="AC9" s="649"/>
      <c r="AD9" s="649"/>
      <c r="AE9" s="649"/>
      <c r="AF9" s="649"/>
      <c r="AG9" s="649"/>
      <c r="AH9" s="649"/>
      <c r="AI9" s="649"/>
      <c r="AN9" s="289" t="s">
        <v>100</v>
      </c>
    </row>
    <row r="10" spans="1:40" x14ac:dyDescent="0.25">
      <c r="A10" s="657"/>
      <c r="B10" s="658"/>
      <c r="C10" s="659"/>
      <c r="D10" s="659"/>
      <c r="E10" s="659"/>
      <c r="F10" s="659"/>
      <c r="G10" s="659"/>
      <c r="H10" s="660"/>
      <c r="K10" s="653"/>
      <c r="L10" s="171" t="s">
        <v>96</v>
      </c>
      <c r="M10" s="650"/>
      <c r="N10" s="648"/>
      <c r="O10" s="648"/>
      <c r="P10" s="651"/>
      <c r="Q10" s="171"/>
      <c r="U10" s="180"/>
      <c r="V10" s="180"/>
      <c r="W10" s="180"/>
      <c r="Z10" s="311">
        <v>5</v>
      </c>
      <c r="AA10" s="649"/>
      <c r="AB10" s="649"/>
      <c r="AC10" s="649"/>
      <c r="AD10" s="649"/>
      <c r="AE10" s="649"/>
      <c r="AF10" s="649"/>
      <c r="AG10" s="649"/>
      <c r="AH10" s="649"/>
      <c r="AI10" s="649"/>
      <c r="AN10" s="289" t="s">
        <v>118</v>
      </c>
    </row>
    <row r="11" spans="1:40" x14ac:dyDescent="0.25">
      <c r="A11" s="657"/>
      <c r="B11" s="658"/>
      <c r="C11" s="659"/>
      <c r="D11" s="659"/>
      <c r="E11" s="659"/>
      <c r="F11" s="659"/>
      <c r="G11" s="659"/>
      <c r="H11" s="660"/>
      <c r="K11" s="653"/>
      <c r="L11" s="171" t="s">
        <v>97</v>
      </c>
      <c r="M11" s="650"/>
      <c r="N11" s="648"/>
      <c r="O11" s="648"/>
      <c r="P11" s="651"/>
      <c r="Q11" s="171" t="s">
        <v>306</v>
      </c>
      <c r="U11" s="180"/>
      <c r="V11" s="180"/>
      <c r="W11" s="180"/>
      <c r="Z11" s="311">
        <v>6</v>
      </c>
      <c r="AA11" s="649"/>
      <c r="AB11" s="649"/>
      <c r="AC11" s="649"/>
      <c r="AD11" s="649"/>
      <c r="AE11" s="649"/>
      <c r="AF11" s="649"/>
      <c r="AG11" s="649"/>
      <c r="AH11" s="649"/>
      <c r="AI11" s="649"/>
      <c r="AN11" s="289" t="s">
        <v>92</v>
      </c>
    </row>
    <row r="12" spans="1:40" x14ac:dyDescent="0.25">
      <c r="A12" s="657"/>
      <c r="B12" s="658"/>
      <c r="C12" s="659"/>
      <c r="D12" s="659"/>
      <c r="E12" s="659"/>
      <c r="F12" s="659"/>
      <c r="G12" s="659"/>
      <c r="H12" s="660"/>
      <c r="K12" s="653"/>
      <c r="L12" s="171" t="s">
        <v>98</v>
      </c>
      <c r="M12" s="650"/>
      <c r="N12" s="648"/>
      <c r="O12" s="648"/>
      <c r="P12" s="651"/>
      <c r="U12" s="180"/>
      <c r="V12" s="180"/>
      <c r="W12" s="180"/>
      <c r="Z12" s="311">
        <v>7</v>
      </c>
      <c r="AA12" s="649"/>
      <c r="AB12" s="649"/>
      <c r="AC12" s="649"/>
      <c r="AD12" s="649"/>
      <c r="AE12" s="649"/>
      <c r="AF12" s="649"/>
      <c r="AG12" s="649"/>
      <c r="AH12" s="649"/>
      <c r="AI12" s="649"/>
      <c r="AN12" s="289" t="s">
        <v>604</v>
      </c>
    </row>
    <row r="13" spans="1:40" x14ac:dyDescent="0.25">
      <c r="A13" s="657"/>
      <c r="B13" s="658"/>
      <c r="C13" s="659"/>
      <c r="D13" s="659"/>
      <c r="E13" s="659"/>
      <c r="F13" s="659"/>
      <c r="G13" s="659"/>
      <c r="H13" s="660"/>
      <c r="K13" s="653"/>
      <c r="L13" s="171" t="s">
        <v>99</v>
      </c>
      <c r="M13" s="650"/>
      <c r="N13" s="648"/>
      <c r="O13" s="648"/>
      <c r="P13" s="651"/>
      <c r="Q13" s="171" t="s">
        <v>307</v>
      </c>
      <c r="R13" s="187"/>
      <c r="U13" s="180"/>
      <c r="V13" s="180"/>
      <c r="W13" s="180"/>
      <c r="Z13" s="311">
        <v>8</v>
      </c>
      <c r="AA13" s="649"/>
      <c r="AB13" s="649"/>
      <c r="AC13" s="649"/>
      <c r="AD13" s="649"/>
      <c r="AE13" s="649"/>
      <c r="AF13" s="649"/>
      <c r="AG13" s="649"/>
      <c r="AH13" s="649"/>
      <c r="AI13" s="649"/>
      <c r="AN13" s="289" t="s">
        <v>612</v>
      </c>
    </row>
    <row r="14" spans="1:40" x14ac:dyDescent="0.25">
      <c r="A14" s="657"/>
      <c r="B14" s="658"/>
      <c r="C14" s="659"/>
      <c r="D14" s="659"/>
      <c r="E14" s="659"/>
      <c r="F14" s="659"/>
      <c r="G14" s="659"/>
      <c r="H14" s="660"/>
      <c r="K14" s="653"/>
      <c r="L14" s="171" t="s">
        <v>65</v>
      </c>
      <c r="M14" s="650"/>
      <c r="N14" s="648"/>
      <c r="O14" s="648"/>
      <c r="P14" s="651"/>
      <c r="Q14" s="171" t="s">
        <v>310</v>
      </c>
      <c r="U14" s="180"/>
      <c r="V14" s="180"/>
      <c r="W14" s="180"/>
      <c r="Z14" s="311">
        <v>9</v>
      </c>
      <c r="AA14" s="649"/>
      <c r="AB14" s="649"/>
      <c r="AC14" s="649"/>
      <c r="AD14" s="649"/>
      <c r="AE14" s="649"/>
      <c r="AF14" s="649"/>
      <c r="AG14" s="649"/>
      <c r="AH14" s="649"/>
      <c r="AI14" s="649"/>
      <c r="AN14" s="289" t="s">
        <v>613</v>
      </c>
    </row>
    <row r="15" spans="1:40" x14ac:dyDescent="0.25">
      <c r="A15" s="657"/>
      <c r="B15" s="658"/>
      <c r="C15" s="659"/>
      <c r="D15" s="659"/>
      <c r="E15" s="659"/>
      <c r="F15" s="659"/>
      <c r="G15" s="659"/>
      <c r="H15" s="660"/>
      <c r="K15" s="653"/>
      <c r="L15" s="171" t="s">
        <v>100</v>
      </c>
      <c r="M15" s="650"/>
      <c r="N15" s="648"/>
      <c r="O15" s="648"/>
      <c r="P15" s="651"/>
      <c r="Q15" s="171" t="s">
        <v>101</v>
      </c>
      <c r="U15" s="180"/>
      <c r="V15" s="180"/>
      <c r="W15" s="180"/>
      <c r="Z15" s="311">
        <v>10</v>
      </c>
      <c r="AA15" s="649"/>
      <c r="AB15" s="649"/>
      <c r="AC15" s="649"/>
      <c r="AD15" s="649"/>
      <c r="AE15" s="649"/>
      <c r="AF15" s="649"/>
      <c r="AG15" s="649"/>
      <c r="AH15" s="649"/>
      <c r="AI15" s="649"/>
      <c r="AN15" s="289" t="s">
        <v>605</v>
      </c>
    </row>
    <row r="16" spans="1:40" x14ac:dyDescent="0.25">
      <c r="A16" s="657"/>
      <c r="B16" s="658"/>
      <c r="C16" s="659"/>
      <c r="D16" s="659"/>
      <c r="E16" s="659"/>
      <c r="F16" s="659"/>
      <c r="G16" s="659"/>
      <c r="H16" s="660"/>
      <c r="K16" s="653"/>
      <c r="L16" s="171" t="s">
        <v>102</v>
      </c>
      <c r="M16" s="650"/>
      <c r="N16" s="648"/>
      <c r="O16" s="648"/>
      <c r="P16" s="651"/>
      <c r="Q16" s="171"/>
      <c r="U16" s="180"/>
      <c r="V16" s="180"/>
      <c r="W16" s="180"/>
      <c r="Z16" s="311">
        <v>11</v>
      </c>
      <c r="AA16" s="649"/>
      <c r="AB16" s="649"/>
      <c r="AC16" s="649"/>
      <c r="AD16" s="649"/>
      <c r="AE16" s="649"/>
      <c r="AF16" s="649"/>
      <c r="AG16" s="649"/>
      <c r="AH16" s="649"/>
      <c r="AI16" s="649"/>
      <c r="AN16" s="289" t="s">
        <v>603</v>
      </c>
    </row>
    <row r="17" spans="1:41" x14ac:dyDescent="0.25">
      <c r="A17" s="657"/>
      <c r="B17" s="658"/>
      <c r="C17" s="659"/>
      <c r="D17" s="659"/>
      <c r="E17" s="659"/>
      <c r="F17" s="659"/>
      <c r="G17" s="659"/>
      <c r="H17" s="660"/>
      <c r="K17" s="653"/>
      <c r="L17" s="171" t="s">
        <v>74</v>
      </c>
      <c r="M17" s="650"/>
      <c r="N17" s="648"/>
      <c r="O17" s="648"/>
      <c r="P17" s="651"/>
      <c r="Q17" s="171"/>
      <c r="U17" s="180"/>
      <c r="V17" s="180"/>
      <c r="W17" s="180"/>
      <c r="AN17" s="289" t="s">
        <v>106</v>
      </c>
    </row>
    <row r="18" spans="1:41" x14ac:dyDescent="0.25">
      <c r="A18" s="657"/>
      <c r="B18" s="658"/>
      <c r="C18" s="659"/>
      <c r="D18" s="659"/>
      <c r="E18" s="659"/>
      <c r="F18" s="659"/>
      <c r="G18" s="659"/>
      <c r="H18" s="660"/>
      <c r="K18" s="653"/>
      <c r="L18" s="171" t="s">
        <v>103</v>
      </c>
      <c r="M18" s="650"/>
      <c r="N18" s="648"/>
      <c r="O18" s="648"/>
      <c r="P18" s="651"/>
      <c r="Q18" s="171" t="s">
        <v>308</v>
      </c>
      <c r="T18" s="312"/>
      <c r="U18" s="313"/>
      <c r="V18" s="313"/>
      <c r="W18" s="313"/>
      <c r="X18" s="312"/>
      <c r="Y18" s="312"/>
      <c r="Z18" s="312"/>
      <c r="AA18" s="312"/>
      <c r="AB18" s="312"/>
      <c r="AC18" s="312"/>
      <c r="AD18" s="312"/>
      <c r="AE18" s="312"/>
      <c r="AF18" s="312"/>
      <c r="AG18" s="312"/>
      <c r="AH18" s="312"/>
      <c r="AI18" s="312"/>
      <c r="AN18" s="289" t="s">
        <v>65</v>
      </c>
    </row>
    <row r="19" spans="1:41" x14ac:dyDescent="0.25">
      <c r="A19" s="653"/>
      <c r="B19" s="658"/>
      <c r="C19" s="658"/>
      <c r="D19" s="658"/>
      <c r="E19" s="658"/>
      <c r="F19" s="658"/>
      <c r="G19" s="658"/>
      <c r="H19" s="660"/>
      <c r="K19" s="653"/>
      <c r="L19" s="171" t="s">
        <v>104</v>
      </c>
      <c r="M19" s="650"/>
      <c r="N19" s="648"/>
      <c r="O19" s="648"/>
      <c r="P19" s="651"/>
      <c r="Q19" s="171" t="s">
        <v>105</v>
      </c>
      <c r="U19" s="180"/>
      <c r="V19" s="180"/>
      <c r="W19" s="180"/>
      <c r="AN19" s="289" t="s">
        <v>107</v>
      </c>
    </row>
    <row r="20" spans="1:41" x14ac:dyDescent="0.25">
      <c r="A20" s="653"/>
      <c r="B20" s="658"/>
      <c r="C20" s="658"/>
      <c r="D20" s="658"/>
      <c r="E20" s="658"/>
      <c r="F20" s="658"/>
      <c r="G20" s="658"/>
      <c r="H20" s="660"/>
      <c r="K20" s="653"/>
      <c r="L20" s="171" t="s">
        <v>106</v>
      </c>
      <c r="M20" s="650"/>
      <c r="N20" s="648"/>
      <c r="O20" s="648"/>
      <c r="P20" s="651"/>
      <c r="Q20" s="171"/>
      <c r="U20" s="180"/>
      <c r="V20" s="180"/>
      <c r="W20" s="180"/>
      <c r="AN20" s="289" t="s">
        <v>114</v>
      </c>
    </row>
    <row r="21" spans="1:41" x14ac:dyDescent="0.25">
      <c r="A21" s="653"/>
      <c r="B21" s="658"/>
      <c r="C21" s="658"/>
      <c r="D21" s="658"/>
      <c r="E21" s="658"/>
      <c r="F21" s="658"/>
      <c r="G21" s="658"/>
      <c r="H21" s="660"/>
      <c r="K21" s="653"/>
      <c r="L21" s="171" t="s">
        <v>107</v>
      </c>
      <c r="M21" s="650"/>
      <c r="N21" s="648"/>
      <c r="O21" s="648"/>
      <c r="P21" s="651"/>
      <c r="Q21" s="171" t="s">
        <v>311</v>
      </c>
      <c r="S21" s="187"/>
      <c r="U21" s="180"/>
      <c r="V21" s="180"/>
      <c r="W21" s="180"/>
      <c r="AN21" s="289" t="s">
        <v>108</v>
      </c>
    </row>
    <row r="22" spans="1:41" x14ac:dyDescent="0.25">
      <c r="A22" s="653"/>
      <c r="B22" s="658"/>
      <c r="C22" s="658"/>
      <c r="D22" s="658"/>
      <c r="E22" s="658"/>
      <c r="F22" s="658"/>
      <c r="G22" s="658"/>
      <c r="H22" s="660"/>
      <c r="K22" s="653"/>
      <c r="L22" s="171" t="s">
        <v>108</v>
      </c>
      <c r="M22" s="650"/>
      <c r="N22" s="648"/>
      <c r="O22" s="648"/>
      <c r="P22" s="651"/>
      <c r="U22" s="180"/>
      <c r="V22" s="180"/>
      <c r="W22" s="180"/>
      <c r="AN22" s="289" t="s">
        <v>110</v>
      </c>
    </row>
    <row r="23" spans="1:41" x14ac:dyDescent="0.25">
      <c r="A23" s="654"/>
      <c r="B23" s="658"/>
      <c r="C23" s="658"/>
      <c r="D23" s="658"/>
      <c r="E23" s="658"/>
      <c r="F23" s="658"/>
      <c r="G23" s="658"/>
      <c r="H23" s="660"/>
      <c r="I23" s="150"/>
      <c r="K23" s="653"/>
      <c r="L23" s="171" t="s">
        <v>110</v>
      </c>
      <c r="M23" s="650"/>
      <c r="N23" s="648"/>
      <c r="O23" s="648"/>
      <c r="P23" s="651"/>
      <c r="Q23" s="171" t="s">
        <v>111</v>
      </c>
      <c r="U23" s="180"/>
      <c r="V23" s="180"/>
      <c r="W23" s="180"/>
      <c r="X23" s="171"/>
      <c r="AN23" s="289" t="s">
        <v>116</v>
      </c>
    </row>
    <row r="24" spans="1:41" x14ac:dyDescent="0.25">
      <c r="A24" s="653"/>
      <c r="B24" s="658"/>
      <c r="C24" s="658"/>
      <c r="D24" s="658"/>
      <c r="E24" s="658"/>
      <c r="F24" s="658"/>
      <c r="G24" s="658"/>
      <c r="H24" s="660"/>
      <c r="K24" s="653"/>
      <c r="L24" s="171" t="s">
        <v>112</v>
      </c>
      <c r="M24" s="650"/>
      <c r="N24" s="648"/>
      <c r="O24" s="648"/>
      <c r="P24" s="651"/>
      <c r="Q24" s="71" t="s">
        <v>113</v>
      </c>
      <c r="U24" s="180"/>
      <c r="V24" s="180"/>
      <c r="W24" s="180"/>
      <c r="AN24" s="289" t="s">
        <v>456</v>
      </c>
    </row>
    <row r="25" spans="1:41" x14ac:dyDescent="0.25">
      <c r="A25" s="653"/>
      <c r="B25" s="658"/>
      <c r="C25" s="658"/>
      <c r="D25" s="658"/>
      <c r="E25" s="658"/>
      <c r="F25" s="658"/>
      <c r="G25" s="658"/>
      <c r="H25" s="660"/>
      <c r="K25" s="653"/>
      <c r="L25" s="171" t="s">
        <v>114</v>
      </c>
      <c r="M25" s="650"/>
      <c r="N25" s="648"/>
      <c r="O25" s="648"/>
      <c r="P25" s="651"/>
      <c r="Q25" s="71" t="s">
        <v>115</v>
      </c>
      <c r="U25" s="180"/>
      <c r="V25" s="180"/>
      <c r="W25" s="180"/>
      <c r="AN25" s="289" t="s">
        <v>99</v>
      </c>
    </row>
    <row r="26" spans="1:41" x14ac:dyDescent="0.25">
      <c r="A26" s="653"/>
      <c r="B26" s="658"/>
      <c r="C26" s="658"/>
      <c r="D26" s="658"/>
      <c r="E26" s="658"/>
      <c r="F26" s="658"/>
      <c r="G26" s="658"/>
      <c r="H26" s="660"/>
      <c r="K26" s="653"/>
      <c r="L26" s="171" t="s">
        <v>116</v>
      </c>
      <c r="M26" s="650"/>
      <c r="N26" s="648"/>
      <c r="O26" s="648"/>
      <c r="P26" s="651"/>
      <c r="Q26" s="71" t="s">
        <v>117</v>
      </c>
      <c r="U26" s="180"/>
      <c r="V26" s="180"/>
      <c r="W26" s="180"/>
      <c r="AN26" s="289" t="s">
        <v>94</v>
      </c>
      <c r="AO26" s="150"/>
    </row>
    <row r="27" spans="1:41" x14ac:dyDescent="0.25">
      <c r="A27" s="653"/>
      <c r="B27" s="658"/>
      <c r="C27" s="658"/>
      <c r="D27" s="658"/>
      <c r="E27" s="658"/>
      <c r="F27" s="658"/>
      <c r="G27" s="658"/>
      <c r="H27" s="660"/>
      <c r="K27" s="653"/>
      <c r="L27" s="171" t="s">
        <v>118</v>
      </c>
      <c r="M27" s="650"/>
      <c r="N27" s="648"/>
      <c r="O27" s="648"/>
      <c r="P27" s="651"/>
      <c r="Q27" s="171" t="s">
        <v>305</v>
      </c>
      <c r="U27" s="180"/>
      <c r="V27" s="180"/>
      <c r="W27" s="180"/>
      <c r="AN27" s="289" t="s">
        <v>119</v>
      </c>
    </row>
    <row r="28" spans="1:41" x14ac:dyDescent="0.25">
      <c r="A28" s="653"/>
      <c r="B28" s="658"/>
      <c r="C28" s="658"/>
      <c r="D28" s="658"/>
      <c r="E28" s="658"/>
      <c r="F28" s="658"/>
      <c r="G28" s="658"/>
      <c r="H28" s="660"/>
      <c r="K28" s="653"/>
      <c r="L28" s="171" t="s">
        <v>119</v>
      </c>
      <c r="M28" s="650"/>
      <c r="N28" s="648"/>
      <c r="O28" s="648"/>
      <c r="P28" s="651"/>
      <c r="Q28" s="171" t="s">
        <v>309</v>
      </c>
      <c r="U28" s="180"/>
      <c r="V28" s="180"/>
      <c r="W28" s="180"/>
      <c r="AN28" s="289" t="s">
        <v>97</v>
      </c>
    </row>
    <row r="29" spans="1:41" x14ac:dyDescent="0.25">
      <c r="A29" s="653"/>
      <c r="B29" s="658"/>
      <c r="C29" s="658"/>
      <c r="D29" s="658"/>
      <c r="E29" s="658"/>
      <c r="F29" s="658"/>
      <c r="G29" s="658"/>
      <c r="H29" s="660"/>
      <c r="K29" s="654"/>
      <c r="L29" s="173" t="s">
        <v>456</v>
      </c>
      <c r="M29" s="172" t="s">
        <v>463</v>
      </c>
      <c r="N29" s="648"/>
      <c r="O29" s="648"/>
      <c r="P29" s="651"/>
      <c r="Q29" s="171" t="s">
        <v>464</v>
      </c>
      <c r="R29" s="174"/>
      <c r="S29" s="174"/>
      <c r="T29" s="174"/>
      <c r="AD29" s="180"/>
      <c r="AE29" s="180"/>
      <c r="AF29" s="180"/>
      <c r="AN29" s="289" t="s">
        <v>103</v>
      </c>
    </row>
    <row r="30" spans="1:41" x14ac:dyDescent="0.25">
      <c r="A30" s="653"/>
      <c r="B30" s="658"/>
      <c r="C30" s="658"/>
      <c r="D30" s="658"/>
      <c r="E30" s="658"/>
      <c r="F30" s="658"/>
      <c r="G30" s="658"/>
      <c r="H30" s="660"/>
      <c r="K30" s="653"/>
      <c r="L30" s="171" t="s">
        <v>494</v>
      </c>
      <c r="M30" s="172" t="s">
        <v>463</v>
      </c>
      <c r="N30" s="648"/>
      <c r="O30" s="648"/>
      <c r="P30" s="651"/>
      <c r="Q30" s="171" t="s">
        <v>499</v>
      </c>
      <c r="R30" s="174"/>
      <c r="S30" s="174"/>
      <c r="T30" s="174"/>
      <c r="AD30" s="180"/>
      <c r="AE30" s="180"/>
      <c r="AF30" s="180"/>
      <c r="AN30" s="289" t="s">
        <v>104</v>
      </c>
    </row>
    <row r="31" spans="1:41" x14ac:dyDescent="0.25">
      <c r="A31" s="656"/>
      <c r="B31" s="406" t="s">
        <v>109</v>
      </c>
      <c r="C31" s="406" t="s">
        <v>109</v>
      </c>
      <c r="D31" s="661"/>
      <c r="E31" s="661"/>
      <c r="F31" s="661"/>
      <c r="G31" s="661"/>
      <c r="H31" s="662"/>
      <c r="K31" s="653"/>
      <c r="L31" s="171" t="s">
        <v>578</v>
      </c>
      <c r="M31" s="172" t="s">
        <v>463</v>
      </c>
      <c r="N31" s="648"/>
      <c r="O31" s="648"/>
      <c r="P31" s="651"/>
      <c r="Q31" s="171"/>
      <c r="R31" s="174"/>
      <c r="S31" s="174"/>
      <c r="T31" s="174"/>
      <c r="AD31" s="180"/>
      <c r="AE31" s="180"/>
      <c r="AF31" s="180"/>
      <c r="AN31" s="289" t="s">
        <v>112</v>
      </c>
    </row>
    <row r="32" spans="1:41" x14ac:dyDescent="0.25">
      <c r="A32" s="656"/>
      <c r="B32" s="406" t="s">
        <v>109</v>
      </c>
      <c r="C32" s="406" t="s">
        <v>109</v>
      </c>
      <c r="D32" s="661"/>
      <c r="E32" s="661"/>
      <c r="F32" s="661"/>
      <c r="G32" s="661"/>
      <c r="H32" s="662"/>
      <c r="K32" s="655"/>
      <c r="L32" s="424" t="s">
        <v>604</v>
      </c>
      <c r="M32" s="425" t="s">
        <v>109</v>
      </c>
      <c r="N32" s="425" t="s">
        <v>109</v>
      </c>
      <c r="O32" s="652"/>
      <c r="P32" s="426" t="s">
        <v>109</v>
      </c>
      <c r="Q32" s="174"/>
      <c r="R32" s="174"/>
      <c r="S32" s="174"/>
      <c r="T32" s="174"/>
      <c r="AD32" s="180"/>
      <c r="AE32" s="180"/>
      <c r="AF32" s="180"/>
      <c r="AN32" s="150"/>
    </row>
    <row r="33" spans="1:32" x14ac:dyDescent="0.25">
      <c r="A33" s="656"/>
      <c r="B33" s="406" t="s">
        <v>109</v>
      </c>
      <c r="C33" s="406" t="s">
        <v>109</v>
      </c>
      <c r="D33" s="661"/>
      <c r="E33" s="661"/>
      <c r="F33" s="661"/>
      <c r="G33" s="661"/>
      <c r="H33" s="662"/>
      <c r="K33" s="655"/>
      <c r="L33" s="424" t="s">
        <v>605</v>
      </c>
      <c r="M33" s="425" t="s">
        <v>109</v>
      </c>
      <c r="N33" s="425" t="s">
        <v>109</v>
      </c>
      <c r="O33" s="652"/>
      <c r="P33" s="426" t="s">
        <v>109</v>
      </c>
      <c r="Q33" s="171"/>
      <c r="R33" s="174"/>
      <c r="S33" s="174"/>
      <c r="T33" s="174"/>
      <c r="AD33" s="180"/>
      <c r="AE33" s="180"/>
      <c r="AF33" s="180"/>
    </row>
    <row r="34" spans="1:32" x14ac:dyDescent="0.25">
      <c r="A34" s="663"/>
      <c r="B34" s="406" t="s">
        <v>109</v>
      </c>
      <c r="C34" s="406" t="s">
        <v>109</v>
      </c>
      <c r="D34" s="661"/>
      <c r="E34" s="661"/>
      <c r="F34" s="661"/>
      <c r="G34" s="661"/>
      <c r="H34" s="662"/>
      <c r="K34" s="655"/>
      <c r="L34" s="424" t="s">
        <v>612</v>
      </c>
      <c r="M34" s="425" t="s">
        <v>109</v>
      </c>
      <c r="N34" s="425" t="s">
        <v>109</v>
      </c>
      <c r="O34" s="652"/>
      <c r="P34" s="426" t="s">
        <v>109</v>
      </c>
      <c r="Q34" s="405" t="s">
        <v>599</v>
      </c>
      <c r="R34" s="171"/>
      <c r="S34" s="174"/>
      <c r="T34" s="174"/>
      <c r="AD34" s="182"/>
      <c r="AE34" s="180"/>
      <c r="AF34" s="180"/>
    </row>
    <row r="35" spans="1:32" x14ac:dyDescent="0.25">
      <c r="A35" s="656"/>
      <c r="B35" s="406" t="s">
        <v>109</v>
      </c>
      <c r="C35" s="406" t="s">
        <v>109</v>
      </c>
      <c r="D35" s="661"/>
      <c r="E35" s="661"/>
      <c r="F35" s="661"/>
      <c r="G35" s="661"/>
      <c r="H35" s="662"/>
      <c r="K35" s="655"/>
      <c r="L35" s="424" t="s">
        <v>613</v>
      </c>
      <c r="M35" s="425" t="s">
        <v>109</v>
      </c>
      <c r="N35" s="425" t="s">
        <v>109</v>
      </c>
      <c r="O35" s="652"/>
      <c r="P35" s="426" t="s">
        <v>109</v>
      </c>
      <c r="Q35" s="405" t="s">
        <v>611</v>
      </c>
      <c r="R35" s="171"/>
      <c r="S35" s="174"/>
      <c r="T35" s="174"/>
      <c r="AD35" s="180"/>
      <c r="AE35" s="180"/>
      <c r="AF35" s="180"/>
    </row>
    <row r="36" spans="1:32" ht="15" customHeight="1" x14ac:dyDescent="0.25">
      <c r="A36" s="170"/>
      <c r="B36" s="160"/>
      <c r="C36" s="160"/>
      <c r="D36" s="160"/>
      <c r="E36" s="160"/>
      <c r="F36" s="160"/>
      <c r="G36" s="160"/>
      <c r="H36" s="169"/>
      <c r="K36" s="656"/>
      <c r="L36" s="424" t="s">
        <v>603</v>
      </c>
      <c r="M36" s="425" t="s">
        <v>109</v>
      </c>
      <c r="N36" s="425" t="s">
        <v>109</v>
      </c>
      <c r="O36" s="652"/>
      <c r="P36" s="426" t="s">
        <v>109</v>
      </c>
      <c r="Q36" s="185"/>
      <c r="R36" s="174"/>
      <c r="S36" s="174"/>
      <c r="T36" s="174"/>
      <c r="AD36" s="180"/>
      <c r="AE36" s="180"/>
      <c r="AF36" s="180"/>
    </row>
    <row r="37" spans="1:32" ht="15" customHeight="1" x14ac:dyDescent="0.25">
      <c r="A37" s="170"/>
      <c r="B37" s="160"/>
      <c r="C37" s="160"/>
      <c r="D37" s="160"/>
      <c r="E37" s="160"/>
      <c r="F37" s="160"/>
      <c r="G37" s="160"/>
      <c r="H37" s="169"/>
      <c r="J37" s="315"/>
      <c r="K37" s="170"/>
      <c r="L37" s="171"/>
      <c r="M37" s="171"/>
      <c r="N37" s="171"/>
      <c r="O37" s="183"/>
      <c r="P37" s="184"/>
      <c r="Q37" s="185"/>
      <c r="S37" s="174"/>
      <c r="T37" s="174"/>
      <c r="AD37" s="180"/>
      <c r="AE37" s="180"/>
      <c r="AF37" s="180"/>
    </row>
    <row r="38" spans="1:32" ht="15" customHeight="1" x14ac:dyDescent="0.25">
      <c r="A38" s="170"/>
      <c r="B38" s="160"/>
      <c r="C38" s="168"/>
      <c r="D38" s="168"/>
      <c r="E38" s="168"/>
      <c r="F38" s="168"/>
      <c r="G38" s="168"/>
      <c r="J38" s="315"/>
      <c r="K38" s="170"/>
      <c r="L38" s="171"/>
      <c r="M38" s="171"/>
      <c r="N38" s="171"/>
      <c r="O38" s="183"/>
      <c r="P38" s="186"/>
      <c r="Q38" s="171"/>
      <c r="S38" s="174"/>
      <c r="T38" s="174"/>
      <c r="AD38" s="180"/>
      <c r="AE38" s="180"/>
      <c r="AF38" s="180"/>
    </row>
    <row r="39" spans="1:32" ht="15" customHeight="1" x14ac:dyDescent="0.25">
      <c r="B39" s="87" t="s">
        <v>295</v>
      </c>
      <c r="C39" s="89">
        <v>2080</v>
      </c>
      <c r="J39" s="315"/>
      <c r="K39" s="170"/>
      <c r="L39" s="171"/>
      <c r="M39" s="171"/>
      <c r="N39" s="171"/>
      <c r="O39" s="183"/>
      <c r="P39" s="186"/>
      <c r="Q39" s="171"/>
      <c r="S39" s="174"/>
      <c r="T39" s="174"/>
      <c r="AD39" s="180"/>
      <c r="AE39" s="180"/>
      <c r="AF39" s="180"/>
    </row>
    <row r="40" spans="1:32" ht="15" customHeight="1" x14ac:dyDescent="0.25">
      <c r="J40" s="315"/>
      <c r="K40" s="170"/>
      <c r="L40" s="171"/>
      <c r="M40" s="171"/>
      <c r="N40" s="171"/>
      <c r="O40" s="183"/>
      <c r="P40" s="186"/>
      <c r="Q40" s="171"/>
      <c r="R40" s="174"/>
      <c r="S40" s="174"/>
      <c r="T40" s="174"/>
      <c r="AD40" s="180"/>
      <c r="AE40" s="180"/>
      <c r="AF40" s="180"/>
    </row>
    <row r="41" spans="1:32" ht="15" customHeight="1" x14ac:dyDescent="0.25">
      <c r="J41" s="315"/>
      <c r="K41" s="170"/>
      <c r="L41" s="171"/>
      <c r="M41" s="171"/>
      <c r="N41" s="171"/>
      <c r="O41" s="183"/>
      <c r="P41" s="184"/>
      <c r="Q41" s="185"/>
      <c r="R41" s="174"/>
      <c r="S41" s="174"/>
      <c r="T41" s="174"/>
      <c r="AD41" s="180"/>
      <c r="AE41" s="180"/>
      <c r="AF41" s="180"/>
    </row>
    <row r="42" spans="1:32" ht="15" customHeight="1" x14ac:dyDescent="0.25">
      <c r="J42" s="315"/>
      <c r="K42" s="170"/>
      <c r="L42" s="171"/>
      <c r="M42" s="171"/>
      <c r="N42" s="171"/>
      <c r="O42" s="183"/>
      <c r="P42" s="174"/>
      <c r="Q42" s="174"/>
      <c r="R42" s="174"/>
      <c r="S42" s="174"/>
      <c r="T42" s="174"/>
      <c r="AD42" s="180"/>
      <c r="AE42" s="180"/>
      <c r="AF42" s="180"/>
    </row>
    <row r="43" spans="1:32" ht="15" customHeight="1" x14ac:dyDescent="0.25">
      <c r="J43" s="315"/>
      <c r="K43" s="171"/>
      <c r="L43" s="174"/>
      <c r="M43" s="174"/>
      <c r="N43" s="174"/>
      <c r="O43" s="174"/>
      <c r="P43" s="174"/>
      <c r="Q43" s="174"/>
      <c r="R43" s="174"/>
      <c r="S43" s="174"/>
      <c r="T43" s="174"/>
      <c r="AD43" s="180"/>
      <c r="AF43" s="180"/>
    </row>
    <row r="44" spans="1:32" ht="15" customHeight="1" x14ac:dyDescent="0.25">
      <c r="I44" s="315"/>
      <c r="J44" s="315"/>
      <c r="K44" s="171"/>
      <c r="L44" s="174"/>
      <c r="M44" s="174"/>
      <c r="N44" s="174"/>
      <c r="O44" s="174"/>
      <c r="P44" s="174"/>
      <c r="Q44" s="174"/>
      <c r="R44" s="174"/>
      <c r="S44" s="174"/>
      <c r="T44" s="174"/>
      <c r="AD44" s="180"/>
      <c r="AF44" s="180"/>
    </row>
    <row r="45" spans="1:32" ht="15.75" x14ac:dyDescent="0.25">
      <c r="A45" s="316" t="s">
        <v>418</v>
      </c>
      <c r="I45" s="315"/>
      <c r="J45" s="315"/>
      <c r="K45" s="171"/>
      <c r="L45" s="174"/>
      <c r="M45" s="174"/>
      <c r="N45" s="174"/>
      <c r="O45" s="174"/>
      <c r="P45" s="174"/>
      <c r="Q45" s="174"/>
      <c r="R45" s="174"/>
      <c r="S45" s="174"/>
    </row>
    <row r="46" spans="1:32" ht="15.75" x14ac:dyDescent="0.25">
      <c r="B46" s="161">
        <v>2020</v>
      </c>
      <c r="C46" s="161">
        <v>2021</v>
      </c>
      <c r="D46" s="161">
        <v>2022</v>
      </c>
      <c r="E46" s="161">
        <v>2023</v>
      </c>
      <c r="F46" s="161">
        <v>2024</v>
      </c>
      <c r="G46" s="161">
        <v>2025</v>
      </c>
      <c r="H46" s="161"/>
      <c r="I46" s="315"/>
      <c r="J46" s="315"/>
      <c r="K46" s="171"/>
      <c r="L46" s="174"/>
      <c r="M46" s="174"/>
      <c r="N46" s="174"/>
      <c r="O46" s="174"/>
      <c r="P46" s="174"/>
      <c r="Q46" s="174"/>
    </row>
    <row r="47" spans="1:32" ht="15.75" x14ac:dyDescent="0.25">
      <c r="B47" s="164" t="s">
        <v>291</v>
      </c>
      <c r="C47" s="164" t="s">
        <v>291</v>
      </c>
      <c r="D47" s="164" t="s">
        <v>291</v>
      </c>
      <c r="E47" s="164" t="s">
        <v>291</v>
      </c>
      <c r="F47" s="164" t="s">
        <v>291</v>
      </c>
      <c r="G47" s="164" t="s">
        <v>291</v>
      </c>
      <c r="H47" s="163" t="s">
        <v>294</v>
      </c>
      <c r="I47" s="315"/>
      <c r="J47" s="315"/>
    </row>
    <row r="48" spans="1:32" ht="15.75" x14ac:dyDescent="0.25">
      <c r="A48" s="170" t="s">
        <v>300</v>
      </c>
      <c r="B48" s="664"/>
      <c r="C48" s="664"/>
      <c r="D48" s="664"/>
      <c r="E48" s="664"/>
      <c r="F48" s="664"/>
      <c r="G48" s="664"/>
      <c r="H48" s="665"/>
      <c r="I48" s="315"/>
      <c r="J48" s="315"/>
    </row>
    <row r="49" spans="1:12" ht="15.75" x14ac:dyDescent="0.25">
      <c r="A49" s="170" t="s">
        <v>301</v>
      </c>
      <c r="B49" s="664"/>
      <c r="C49" s="664"/>
      <c r="D49" s="664"/>
      <c r="E49" s="666"/>
      <c r="F49" s="666"/>
      <c r="G49" s="666"/>
      <c r="H49" s="665"/>
      <c r="I49" s="315"/>
      <c r="J49" s="315"/>
    </row>
    <row r="50" spans="1:12" ht="15.75" x14ac:dyDescent="0.25">
      <c r="A50" s="170" t="s">
        <v>302</v>
      </c>
      <c r="B50" s="664"/>
      <c r="C50" s="664"/>
      <c r="D50" s="664"/>
      <c r="E50" s="666"/>
      <c r="F50" s="666"/>
      <c r="G50" s="666"/>
      <c r="H50" s="665"/>
      <c r="I50" s="315"/>
      <c r="J50" s="315"/>
    </row>
    <row r="51" spans="1:12" ht="15.75" x14ac:dyDescent="0.25">
      <c r="A51" s="170" t="s">
        <v>303</v>
      </c>
      <c r="B51" s="664"/>
      <c r="C51" s="664"/>
      <c r="D51" s="664"/>
      <c r="E51" s="666"/>
      <c r="F51" s="666"/>
      <c r="G51" s="666"/>
      <c r="H51" s="665"/>
      <c r="I51" s="315"/>
    </row>
    <row r="52" spans="1:12" ht="15.75" x14ac:dyDescent="0.25">
      <c r="A52" s="170" t="s">
        <v>304</v>
      </c>
      <c r="B52" s="664"/>
      <c r="C52" s="664"/>
      <c r="D52" s="664"/>
      <c r="E52" s="666"/>
      <c r="F52" s="666"/>
      <c r="G52" s="666"/>
      <c r="H52" s="665"/>
      <c r="I52" s="315"/>
    </row>
    <row r="53" spans="1:12" ht="15.75" x14ac:dyDescent="0.25">
      <c r="A53" s="170" t="s">
        <v>455</v>
      </c>
      <c r="B53" s="666"/>
      <c r="C53" s="666"/>
      <c r="D53" s="666"/>
      <c r="E53" s="666"/>
      <c r="F53" s="666"/>
      <c r="G53" s="666"/>
      <c r="H53" s="667"/>
      <c r="I53" s="315"/>
    </row>
    <row r="54" spans="1:12" ht="15.75" x14ac:dyDescent="0.25">
      <c r="A54" s="170" t="s">
        <v>498</v>
      </c>
      <c r="B54" s="664"/>
      <c r="C54" s="664"/>
      <c r="D54" s="664"/>
      <c r="E54" s="666"/>
      <c r="F54" s="666"/>
      <c r="G54" s="666"/>
      <c r="H54" s="665"/>
      <c r="I54" s="315"/>
    </row>
    <row r="55" spans="1:12" x14ac:dyDescent="0.25">
      <c r="A55" s="312"/>
      <c r="B55" s="668"/>
      <c r="C55" s="668"/>
      <c r="D55" s="668"/>
      <c r="E55" s="668"/>
      <c r="F55" s="668"/>
      <c r="G55" s="668"/>
      <c r="H55" s="668"/>
    </row>
    <row r="56" spans="1:12" x14ac:dyDescent="0.25">
      <c r="A56" s="170" t="s">
        <v>298</v>
      </c>
      <c r="B56" s="664"/>
      <c r="C56" s="664"/>
      <c r="D56" s="664"/>
      <c r="E56" s="664"/>
      <c r="F56" s="664"/>
      <c r="G56" s="664"/>
      <c r="H56" s="665"/>
    </row>
    <row r="57" spans="1:12" x14ac:dyDescent="0.25">
      <c r="A57" s="170" t="s">
        <v>297</v>
      </c>
      <c r="B57" s="664"/>
      <c r="C57" s="664"/>
      <c r="D57" s="664"/>
      <c r="E57" s="664"/>
      <c r="F57" s="666"/>
      <c r="G57" s="666"/>
      <c r="H57" s="665"/>
    </row>
    <row r="58" spans="1:12" x14ac:dyDescent="0.25">
      <c r="A58" s="170" t="s">
        <v>299</v>
      </c>
      <c r="B58" s="664"/>
      <c r="C58" s="664"/>
      <c r="D58" s="664"/>
      <c r="E58" s="664"/>
      <c r="F58" s="664"/>
      <c r="G58" s="664"/>
      <c r="H58" s="665"/>
    </row>
    <row r="59" spans="1:12" x14ac:dyDescent="0.25">
      <c r="A59" s="170" t="s">
        <v>417</v>
      </c>
      <c r="B59" s="664"/>
      <c r="C59" s="664"/>
      <c r="D59" s="664"/>
      <c r="E59" s="664"/>
      <c r="F59" s="664"/>
      <c r="G59" s="664"/>
      <c r="H59" s="665"/>
      <c r="L59" s="171"/>
    </row>
    <row r="60" spans="1:12" x14ac:dyDescent="0.25">
      <c r="A60" s="343" t="s">
        <v>521</v>
      </c>
      <c r="B60" s="666"/>
      <c r="C60" s="666"/>
      <c r="D60" s="666"/>
      <c r="E60" s="666"/>
      <c r="F60" s="666"/>
      <c r="G60" s="666"/>
      <c r="H60" s="669"/>
      <c r="L60" s="171"/>
    </row>
    <row r="61" spans="1:12" x14ac:dyDescent="0.25">
      <c r="A61" s="312"/>
      <c r="B61" s="312"/>
      <c r="C61" s="312"/>
      <c r="D61" s="312"/>
      <c r="E61" s="312"/>
      <c r="F61" s="312"/>
      <c r="G61" s="312"/>
      <c r="H61" s="312"/>
      <c r="L61" s="171"/>
    </row>
    <row r="62" spans="1:12" x14ac:dyDescent="0.25">
      <c r="A62" s="422" t="s">
        <v>600</v>
      </c>
      <c r="B62" s="423" t="s">
        <v>109</v>
      </c>
      <c r="C62" s="423" t="s">
        <v>109</v>
      </c>
      <c r="D62" s="670"/>
      <c r="E62" s="670"/>
      <c r="F62" s="670"/>
      <c r="G62" s="671"/>
      <c r="H62" s="672"/>
    </row>
    <row r="63" spans="1:12" x14ac:dyDescent="0.25">
      <c r="A63" s="422" t="s">
        <v>601</v>
      </c>
      <c r="B63" s="423" t="s">
        <v>109</v>
      </c>
      <c r="C63" s="423" t="s">
        <v>109</v>
      </c>
      <c r="D63" s="670"/>
      <c r="E63" s="670"/>
      <c r="F63" s="670"/>
      <c r="G63" s="671"/>
      <c r="H63" s="672"/>
    </row>
    <row r="64" spans="1:12" x14ac:dyDescent="0.25">
      <c r="A64" s="422" t="s">
        <v>610</v>
      </c>
      <c r="B64" s="423" t="s">
        <v>109</v>
      </c>
      <c r="C64" s="423" t="s">
        <v>109</v>
      </c>
      <c r="D64" s="673"/>
      <c r="E64" s="673"/>
      <c r="F64" s="673"/>
      <c r="G64" s="671"/>
      <c r="H64" s="672"/>
    </row>
    <row r="65" spans="1:8" x14ac:dyDescent="0.25">
      <c r="A65" s="424" t="s">
        <v>615</v>
      </c>
      <c r="B65" s="423" t="s">
        <v>109</v>
      </c>
      <c r="C65" s="423" t="s">
        <v>109</v>
      </c>
      <c r="D65" s="673"/>
      <c r="E65" s="673"/>
      <c r="F65" s="673"/>
      <c r="G65" s="671"/>
      <c r="H65" s="672"/>
    </row>
    <row r="66" spans="1:8" x14ac:dyDescent="0.25">
      <c r="A66" s="422" t="s">
        <v>602</v>
      </c>
      <c r="B66" s="423" t="s">
        <v>109</v>
      </c>
      <c r="C66" s="423" t="s">
        <v>109</v>
      </c>
      <c r="D66" s="673"/>
      <c r="E66" s="673"/>
      <c r="F66" s="673"/>
      <c r="G66" s="671"/>
      <c r="H66" s="672"/>
    </row>
    <row r="67" spans="1:8" x14ac:dyDescent="0.25">
      <c r="A67" s="404"/>
    </row>
  </sheetData>
  <mergeCells count="4">
    <mergeCell ref="T1:AI1"/>
    <mergeCell ref="AA4:AC4"/>
    <mergeCell ref="AD4:AF4"/>
    <mergeCell ref="AG4:AI4"/>
  </mergeCells>
  <conditionalFormatting sqref="W7:W28 AF29:AF44">
    <cfRule type="cellIs" dxfId="13" priority="3" operator="lessThan">
      <formula>0</formula>
    </cfRule>
    <cfRule type="cellIs" dxfId="12" priority="4" operator="greaterThan">
      <formula>0</formula>
    </cfRule>
  </conditionalFormatting>
  <pageMargins left="0.7" right="0.7" top="0.75" bottom="0.75" header="0.3" footer="0.3"/>
  <pageSetup orientation="portrait" horizontalDpi="90" verticalDpi="90"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1E4A-06F2-4D67-9A50-49143F268064}">
  <dimension ref="A1:F30"/>
  <sheetViews>
    <sheetView zoomScale="130" zoomScaleNormal="130" workbookViewId="0"/>
  </sheetViews>
  <sheetFormatPr defaultRowHeight="15" x14ac:dyDescent="0.25"/>
  <cols>
    <col min="1" max="1" width="41" style="564" bestFit="1" customWidth="1"/>
    <col min="2" max="2" width="47.7109375" style="564" bestFit="1" customWidth="1"/>
    <col min="3" max="3" width="11.28515625" style="564" customWidth="1"/>
    <col min="4" max="4" width="11.140625" style="564" customWidth="1"/>
    <col min="5" max="5" width="10" style="564" customWidth="1"/>
    <col min="6" max="6" width="9.5703125" style="564" bestFit="1" customWidth="1"/>
    <col min="7" max="16" width="9.140625" style="564"/>
    <col min="17" max="17" width="31" style="564" bestFit="1" customWidth="1"/>
    <col min="18" max="16384" width="9.140625" style="564"/>
  </cols>
  <sheetData>
    <row r="1" spans="1:6" s="564" customFormat="1" ht="23.25" x14ac:dyDescent="0.35">
      <c r="A1" s="610" t="s">
        <v>180</v>
      </c>
    </row>
    <row r="2" spans="1:6" s="564" customFormat="1" x14ac:dyDescent="0.25">
      <c r="F2" s="581">
        <v>2025</v>
      </c>
    </row>
    <row r="3" spans="1:6" s="564" customFormat="1" x14ac:dyDescent="0.25">
      <c r="A3" s="611" t="s">
        <v>181</v>
      </c>
      <c r="B3" s="611" t="s">
        <v>182</v>
      </c>
      <c r="C3" s="578">
        <v>2009</v>
      </c>
      <c r="D3" s="612">
        <v>2013</v>
      </c>
      <c r="E3" s="578">
        <v>2022</v>
      </c>
      <c r="F3" s="611" t="s">
        <v>414</v>
      </c>
    </row>
    <row r="4" spans="1:6" s="564" customFormat="1" x14ac:dyDescent="0.25">
      <c r="A4" s="564" t="s">
        <v>158</v>
      </c>
      <c r="B4" s="564" t="s">
        <v>11</v>
      </c>
      <c r="C4" s="613">
        <v>116.55</v>
      </c>
      <c r="D4" s="613">
        <v>75</v>
      </c>
      <c r="E4" s="613">
        <v>112</v>
      </c>
      <c r="F4" s="613">
        <v>168</v>
      </c>
    </row>
    <row r="5" spans="1:6" s="564" customFormat="1" x14ac:dyDescent="0.25">
      <c r="A5" s="564" t="s">
        <v>60</v>
      </c>
      <c r="B5" s="564" t="s">
        <v>159</v>
      </c>
      <c r="C5" s="613">
        <v>23.79</v>
      </c>
      <c r="D5" s="613">
        <v>28</v>
      </c>
      <c r="E5" s="613">
        <v>10</v>
      </c>
      <c r="F5" s="613">
        <v>15</v>
      </c>
    </row>
    <row r="6" spans="1:6" s="564" customFormat="1" x14ac:dyDescent="0.25">
      <c r="A6" s="564" t="s">
        <v>148</v>
      </c>
      <c r="B6" s="564" t="s">
        <v>160</v>
      </c>
      <c r="C6" s="613">
        <v>49.44</v>
      </c>
      <c r="D6" s="613">
        <v>55</v>
      </c>
      <c r="E6" s="613">
        <v>12</v>
      </c>
      <c r="F6" s="613">
        <v>18</v>
      </c>
    </row>
    <row r="7" spans="1:6" s="564" customFormat="1" x14ac:dyDescent="0.25">
      <c r="A7" s="564" t="s">
        <v>161</v>
      </c>
      <c r="B7" s="564" t="s">
        <v>162</v>
      </c>
      <c r="C7" s="613">
        <v>139.9</v>
      </c>
      <c r="D7" s="613">
        <v>165</v>
      </c>
      <c r="E7" s="613">
        <v>185</v>
      </c>
      <c r="F7" s="613">
        <v>175.26523714156639</v>
      </c>
    </row>
    <row r="8" spans="1:6" s="564" customFormat="1" x14ac:dyDescent="0.25">
      <c r="A8" s="564" t="s">
        <v>163</v>
      </c>
      <c r="B8" s="564" t="s">
        <v>48</v>
      </c>
      <c r="C8" s="613">
        <v>20.79</v>
      </c>
      <c r="D8" s="613">
        <v>25</v>
      </c>
      <c r="E8" s="613">
        <v>25</v>
      </c>
      <c r="F8" s="613">
        <v>37.5</v>
      </c>
    </row>
    <row r="9" spans="1:6" s="564" customFormat="1" x14ac:dyDescent="0.25">
      <c r="A9" s="564" t="s">
        <v>164</v>
      </c>
      <c r="B9" s="564" t="s">
        <v>165</v>
      </c>
      <c r="C9" s="613">
        <v>47.53</v>
      </c>
      <c r="D9" s="613">
        <v>55</v>
      </c>
      <c r="E9" s="613">
        <v>50</v>
      </c>
      <c r="F9" s="613">
        <v>75</v>
      </c>
    </row>
    <row r="10" spans="1:6" s="564" customFormat="1" x14ac:dyDescent="0.25">
      <c r="A10" s="564" t="s">
        <v>167</v>
      </c>
      <c r="B10" s="564" t="s">
        <v>168</v>
      </c>
      <c r="C10" s="613">
        <v>233.36</v>
      </c>
      <c r="D10" s="613">
        <v>260</v>
      </c>
      <c r="E10" s="613">
        <v>320</v>
      </c>
      <c r="F10" s="613">
        <v>480</v>
      </c>
    </row>
    <row r="13" spans="1:6" s="564" customFormat="1" x14ac:dyDescent="0.25">
      <c r="E13" s="581">
        <v>2025</v>
      </c>
    </row>
    <row r="14" spans="1:6" s="564" customFormat="1" x14ac:dyDescent="0.25">
      <c r="A14" s="611" t="s">
        <v>183</v>
      </c>
      <c r="B14" s="611" t="s">
        <v>184</v>
      </c>
      <c r="C14" s="612" t="s">
        <v>289</v>
      </c>
      <c r="D14" s="578">
        <v>2022</v>
      </c>
      <c r="E14" s="611" t="s">
        <v>414</v>
      </c>
    </row>
    <row r="15" spans="1:6" s="564" customFormat="1" x14ac:dyDescent="0.25">
      <c r="A15" s="614"/>
      <c r="B15" s="614" t="s">
        <v>185</v>
      </c>
      <c r="C15" s="615">
        <v>0.38</v>
      </c>
      <c r="D15" s="615">
        <v>0.24</v>
      </c>
      <c r="E15" s="616">
        <v>0.21</v>
      </c>
    </row>
    <row r="16" spans="1:6" s="564" customFormat="1" x14ac:dyDescent="0.25">
      <c r="A16" s="614"/>
      <c r="B16" s="614" t="s">
        <v>186</v>
      </c>
      <c r="C16" s="615">
        <v>0.62</v>
      </c>
      <c r="D16" s="615">
        <v>0.76</v>
      </c>
      <c r="E16" s="616">
        <v>0.79</v>
      </c>
    </row>
    <row r="17" spans="1:5" s="564" customFormat="1" x14ac:dyDescent="0.25">
      <c r="A17" s="614"/>
      <c r="B17" s="614" t="s">
        <v>187</v>
      </c>
      <c r="C17" s="615">
        <v>0.38</v>
      </c>
      <c r="D17" s="615">
        <v>0.15</v>
      </c>
      <c r="E17" s="616">
        <v>0.14000000000000001</v>
      </c>
    </row>
    <row r="18" spans="1:5" s="564" customFormat="1" x14ac:dyDescent="0.25">
      <c r="A18" s="614"/>
      <c r="B18" s="614" t="s">
        <v>188</v>
      </c>
      <c r="C18" s="615">
        <v>0.62</v>
      </c>
      <c r="D18" s="615">
        <v>0.85</v>
      </c>
      <c r="E18" s="616">
        <v>0.86</v>
      </c>
    </row>
    <row r="19" spans="1:5" s="564" customFormat="1" x14ac:dyDescent="0.25">
      <c r="A19" s="614"/>
      <c r="B19" s="614" t="s">
        <v>189</v>
      </c>
      <c r="C19" s="615">
        <v>0.75</v>
      </c>
      <c r="D19" s="615">
        <v>0.75</v>
      </c>
      <c r="E19" s="616">
        <v>0.89</v>
      </c>
    </row>
    <row r="20" spans="1:5" s="564" customFormat="1" x14ac:dyDescent="0.25">
      <c r="A20" s="614"/>
      <c r="B20" s="614" t="s">
        <v>190</v>
      </c>
      <c r="C20" s="615">
        <v>0.25</v>
      </c>
      <c r="D20" s="615">
        <v>0.25</v>
      </c>
      <c r="E20" s="616">
        <v>0.11</v>
      </c>
    </row>
    <row r="30" spans="1:5" s="564" customFormat="1" x14ac:dyDescent="0.25">
      <c r="A30" s="617" t="s">
        <v>392</v>
      </c>
    </row>
  </sheetData>
  <pageMargins left="0.7" right="0.7" top="0.75" bottom="0.75" header="0.3" footer="0.3"/>
  <pageSetup orientation="portrait" horizontalDpi="90" verticalDpi="90" r:id="rId1"/>
  <customProperties>
    <customPr name="_pios_id" r:id="rId2"/>
    <customPr name="EpmWorksheetKeyString_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25C4885EF66B48AAFD9E4A9CC8BF5E" ma:contentTypeVersion="0" ma:contentTypeDescription="Create a new document." ma:contentTypeScope="" ma:versionID="f3467a3060f415fe6e81f988c750feaf">
  <xsd:schema xmlns:xsd="http://www.w3.org/2001/XMLSchema" xmlns:xs="http://www.w3.org/2001/XMLSchema" xmlns:p="http://schemas.microsoft.com/office/2006/metadata/properties" targetNamespace="http://schemas.microsoft.com/office/2006/metadata/properties" ma:root="true" ma:fieldsID="63f9ca9ed2b1b526ffdf70859b84e6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2D9561-9F95-401B-81B6-1E9F575B5CA4}"/>
</file>

<file path=customXml/itemProps2.xml><?xml version="1.0" encoding="utf-8"?>
<ds:datastoreItem xmlns:ds="http://schemas.openxmlformats.org/officeDocument/2006/customXml" ds:itemID="{33CD146E-E9A2-4E60-B9BC-6801817463A3}"/>
</file>

<file path=customXml/itemProps3.xml><?xml version="1.0" encoding="utf-8"?>
<ds:datastoreItem xmlns:ds="http://schemas.openxmlformats.org/officeDocument/2006/customXml" ds:itemID="{65792EE6-060C-4A81-80C7-BD581B711D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Considerations</vt:lpstr>
      <vt:lpstr>Proposed SC Cost Support</vt:lpstr>
      <vt:lpstr>CA041 2022</vt:lpstr>
      <vt:lpstr>E-7</vt:lpstr>
      <vt:lpstr>Income Statement Account 451</vt:lpstr>
      <vt:lpstr>E-13b</vt:lpstr>
      <vt:lpstr>Factors</vt:lpstr>
      <vt:lpstr>Salary Grade</vt:lpstr>
      <vt:lpstr>Historical Tariff Rates</vt:lpstr>
      <vt:lpstr>Equipment</vt:lpstr>
      <vt:lpstr>SC1ROH</vt:lpstr>
      <vt:lpstr>SC1RUG</vt:lpstr>
      <vt:lpstr>SC1COH</vt:lpstr>
      <vt:lpstr>SC1CUG</vt:lpstr>
      <vt:lpstr>SC1_E-7 Compiled</vt:lpstr>
      <vt:lpstr>SC2</vt:lpstr>
      <vt:lpstr>SC3</vt:lpstr>
      <vt:lpstr>SC4</vt:lpstr>
      <vt:lpstr>SC5</vt:lpstr>
      <vt:lpstr>SC6 No InvG</vt:lpstr>
      <vt:lpstr>SC7OH</vt:lpstr>
      <vt:lpstr>SC7UG</vt:lpstr>
      <vt:lpstr>SC7_E-7 Compiled</vt:lpstr>
      <vt:lpstr>SC8</vt:lpstr>
      <vt:lpstr>SC9</vt:lpstr>
      <vt:lpstr>SC10</vt:lpstr>
      <vt:lpstr>SC11</vt:lpstr>
      <vt:lpstr>SC12</vt:lpstr>
      <vt:lpstr>2009 Team Assigments</vt:lpstr>
      <vt:lpstr>'E-13b'!Print_Area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Achebarrou, Sheri L.</dc:creator>
  <cp:lastModifiedBy>Williams, Jordan M.</cp:lastModifiedBy>
  <dcterms:created xsi:type="dcterms:W3CDTF">2023-01-18T21:28:42Z</dcterms:created>
  <dcterms:modified xsi:type="dcterms:W3CDTF">2024-04-02T17:21:13Z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2023-01-18T21:28:43Z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b196ebe4-0109-4e0d-b0b5-5214e8e1a065</vt:lpwstr>
  </property>
  <property fmtid="{D5CDD505-2E9C-101B-9397-08002B2CF9AE}" pid="8" name="MSIP_Label_a83f872e-d8d7-43ac-9961-0f2ad31e50e5_ContentBits">
    <vt:lpwstr>0</vt:lpwstr>
  </property>
  <property fmtid="{D5CDD505-2E9C-101B-9397-08002B2CF9AE}" pid="9" name="ContentTypeId">
    <vt:lpwstr>0x0101000C25C4885EF66B48AAFD9E4A9CC8BF5E</vt:lpwstr>
  </property>
  <property fmtid="{D5CDD505-2E9C-101B-9397-08002B2CF9AE}" pid="10" name="Order">
    <vt:r8>772400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