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9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customProperty12.bin" ContentType="application/vnd.openxmlformats-officedocument.spreadsheetml.customProperty"/>
  <Override PartName="/xl/customProperty14.bin" ContentType="application/vnd.openxmlformats-officedocument.spreadsheetml.customProperty"/>
  <Override PartName="/xl/customProperty18.bin" ContentType="application/vnd.openxmlformats-officedocument.spreadsheetml.customProperty"/>
  <Override PartName="/xl/customProperty16.bin" ContentType="application/vnd.openxmlformats-officedocument.spreadsheetml.customProperty"/>
  <Override PartName="/xl/customProperty19.bin" ContentType="application/vnd.openxmlformats-officedocument.spreadsheetml.customProperty"/>
  <Override PartName="/xl/customProperty15.bin" ContentType="application/vnd.openxmlformats-officedocument.spreadsheetml.customProperty"/>
  <Override PartName="/xl/customProperty13.bin" ContentType="application/vnd.openxmlformats-officedocument.spreadsheetml.customProperty"/>
  <Override PartName="/xl/customProperty20.bin" ContentType="application/vnd.openxmlformats-officedocument.spreadsheetml.customProperty"/>
  <Override PartName="/xl/customProperty17.bin" ContentType="application/vnd.openxmlformats-officedocument.spreadsheetml.customProperty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yborfs.tec.net\PLAZA7\SYS\RESP\SHARDATA\FORECASTING\MetrixND_2024Fcst\Data\Weather\"/>
    </mc:Choice>
  </mc:AlternateContent>
  <xr:revisionPtr revIDLastSave="0" documentId="13_ncr:1_{AA361C02-DF06-435D-8EE2-15A0A8DCA559}" xr6:coauthVersionLast="47" xr6:coauthVersionMax="47" xr10:uidLastSave="{00000000-0000-0000-0000-000000000000}"/>
  <bookViews>
    <workbookView xWindow="28680" yWindow="-120" windowWidth="29040" windowHeight="17640" tabRatio="844" activeTab="1" xr2:uid="{00000000-000D-0000-FFFF-FFFF00000000}"/>
  </bookViews>
  <sheets>
    <sheet name="Notes" sheetId="25" r:id="rId1"/>
    <sheet name="DATA" sheetId="1" r:id="rId2"/>
    <sheet name="Summary" sheetId="18" r:id="rId3"/>
    <sheet name="SimulationResults1HDD" sheetId="4" r:id="rId4"/>
    <sheet name="SimulationResults1CDD" sheetId="20" r:id="rId5"/>
    <sheet name="SimulationResults2HDD" sheetId="6" r:id="rId6"/>
    <sheet name="SimulationResults2CDD" sheetId="21" r:id="rId7"/>
    <sheet name="SimulationResults3HDD" sheetId="7" r:id="rId8"/>
    <sheet name="SimulationResults3CDD" sheetId="8" r:id="rId9"/>
    <sheet name="SimulationResults4HDD" sheetId="19" r:id="rId10"/>
    <sheet name="SimulationResults4CDD" sheetId="9" r:id="rId11"/>
    <sheet name="SimulationResults5" sheetId="10" r:id="rId12"/>
    <sheet name="SimulationResults6" sheetId="11" r:id="rId13"/>
    <sheet name="SimulationResults7" sheetId="12" r:id="rId14"/>
    <sheet name="SimulationResults8" sheetId="13" r:id="rId15"/>
    <sheet name="SimulationResults9" sheetId="14" r:id="rId16"/>
    <sheet name="SimulationResults10" sheetId="15" r:id="rId17"/>
    <sheet name="SimulationResults11HDD" sheetId="23" r:id="rId18"/>
    <sheet name="SimulationResults11CDD" sheetId="16" r:id="rId19"/>
    <sheet name="SimulationResults12HDD" sheetId="24" r:id="rId20"/>
    <sheet name="SimulationResults12CDD" sheetId="17" r:id="rId21"/>
  </sheets>
  <externalReferences>
    <externalReference r:id="rId22"/>
    <externalReference r:id="rId23"/>
  </externalReferences>
  <definedNames>
    <definedName name="_xlnm._FilterDatabase" localSheetId="1" hidden="1">DATA!$B$41:$O$41</definedName>
    <definedName name="_xlnm.Print_Area" localSheetId="2">Summary!$N$1:$Z$31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" i="18" l="1"/>
  <c r="C37" i="1" l="1"/>
  <c r="C36" i="1"/>
  <c r="N77" i="1"/>
  <c r="M77" i="1"/>
  <c r="L77" i="1"/>
  <c r="K77" i="1"/>
  <c r="J77" i="1"/>
  <c r="I77" i="1"/>
  <c r="H77" i="1"/>
  <c r="G77" i="1"/>
  <c r="F77" i="1"/>
  <c r="E77" i="1"/>
  <c r="D77" i="1"/>
  <c r="N76" i="1"/>
  <c r="M76" i="1"/>
  <c r="L76" i="1"/>
  <c r="K76" i="1"/>
  <c r="J76" i="1"/>
  <c r="I76" i="1"/>
  <c r="H76" i="1"/>
  <c r="G76" i="1"/>
  <c r="F76" i="1"/>
  <c r="E76" i="1"/>
  <c r="D76" i="1"/>
  <c r="C76" i="1"/>
  <c r="C77" i="1"/>
  <c r="N37" i="1"/>
  <c r="M37" i="1"/>
  <c r="L37" i="1"/>
  <c r="K37" i="1"/>
  <c r="J37" i="1"/>
  <c r="I37" i="1"/>
  <c r="H37" i="1"/>
  <c r="G37" i="1"/>
  <c r="F37" i="1"/>
  <c r="E37" i="1"/>
  <c r="D37" i="1"/>
  <c r="N36" i="1"/>
  <c r="M36" i="1"/>
  <c r="L36" i="1"/>
  <c r="K36" i="1"/>
  <c r="J36" i="1"/>
  <c r="I36" i="1"/>
  <c r="H36" i="1"/>
  <c r="G36" i="1"/>
  <c r="F36" i="1"/>
  <c r="E36" i="1"/>
  <c r="D36" i="1"/>
  <c r="AA2" i="1" l="1"/>
  <c r="O34" i="1"/>
  <c r="O74" i="1"/>
  <c r="Z2" i="1"/>
  <c r="Q74" i="1" l="1"/>
  <c r="Q34" i="1"/>
  <c r="Z3" i="18" l="1"/>
  <c r="O42" i="1"/>
  <c r="O43" i="1"/>
  <c r="Q43" i="1" s="1"/>
  <c r="O44" i="1"/>
  <c r="Q44" i="1" s="1"/>
  <c r="O45" i="1"/>
  <c r="Q45" i="1" s="1"/>
  <c r="O46" i="1"/>
  <c r="Q46" i="1" s="1"/>
  <c r="O47" i="1"/>
  <c r="Q47" i="1" s="1"/>
  <c r="O48" i="1"/>
  <c r="Q48" i="1" s="1"/>
  <c r="O49" i="1"/>
  <c r="Q49" i="1" s="1"/>
  <c r="O50" i="1"/>
  <c r="Q50" i="1" s="1"/>
  <c r="O51" i="1"/>
  <c r="Q51" i="1" s="1"/>
  <c r="O52" i="1"/>
  <c r="Q52" i="1" s="1"/>
  <c r="O53" i="1"/>
  <c r="Q53" i="1" s="1"/>
  <c r="O54" i="1"/>
  <c r="O55" i="1"/>
  <c r="O56" i="1"/>
  <c r="Q56" i="1" s="1"/>
  <c r="O57" i="1"/>
  <c r="Q57" i="1" s="1"/>
  <c r="O58" i="1"/>
  <c r="Q58" i="1" s="1"/>
  <c r="O59" i="1"/>
  <c r="Q59" i="1" s="1"/>
  <c r="O60" i="1"/>
  <c r="Q60" i="1" s="1"/>
  <c r="O61" i="1"/>
  <c r="Q61" i="1" s="1"/>
  <c r="O62" i="1"/>
  <c r="Q62" i="1" s="1"/>
  <c r="O63" i="1"/>
  <c r="Q63" i="1" s="1"/>
  <c r="O64" i="1"/>
  <c r="Q64" i="1" s="1"/>
  <c r="O65" i="1"/>
  <c r="Q65" i="1" s="1"/>
  <c r="O66" i="1"/>
  <c r="Q66" i="1" s="1"/>
  <c r="O67" i="1"/>
  <c r="Q67" i="1" s="1"/>
  <c r="O68" i="1"/>
  <c r="Q68" i="1" s="1"/>
  <c r="O69" i="1"/>
  <c r="Q69" i="1" s="1"/>
  <c r="O70" i="1"/>
  <c r="Q70" i="1" s="1"/>
  <c r="O71" i="1"/>
  <c r="Q71" i="1" s="1"/>
  <c r="O72" i="1"/>
  <c r="Q72" i="1" s="1"/>
  <c r="O73" i="1"/>
  <c r="O33" i="1"/>
  <c r="Q33" i="1" s="1"/>
  <c r="O32" i="1"/>
  <c r="Q32" i="1" s="1"/>
  <c r="O31" i="1"/>
  <c r="Q31" i="1" s="1"/>
  <c r="O30" i="1"/>
  <c r="Q30" i="1" s="1"/>
  <c r="O29" i="1"/>
  <c r="Q29" i="1" s="1"/>
  <c r="O28" i="1"/>
  <c r="Q28" i="1" s="1"/>
  <c r="O27" i="1"/>
  <c r="Q27" i="1" s="1"/>
  <c r="O26" i="1"/>
  <c r="Q26" i="1" s="1"/>
  <c r="O25" i="1"/>
  <c r="Q25" i="1" s="1"/>
  <c r="O24" i="1"/>
  <c r="Q24" i="1" s="1"/>
  <c r="O23" i="1"/>
  <c r="Q23" i="1" s="1"/>
  <c r="O22" i="1"/>
  <c r="Q22" i="1" s="1"/>
  <c r="O21" i="1"/>
  <c r="Q21" i="1" s="1"/>
  <c r="O20" i="1"/>
  <c r="Q20" i="1" s="1"/>
  <c r="O19" i="1"/>
  <c r="Q19" i="1" s="1"/>
  <c r="O18" i="1"/>
  <c r="Q18" i="1" s="1"/>
  <c r="O17" i="1"/>
  <c r="Q17" i="1" s="1"/>
  <c r="O16" i="1"/>
  <c r="Q16" i="1" s="1"/>
  <c r="O15" i="1"/>
  <c r="O14" i="1"/>
  <c r="O13" i="1"/>
  <c r="Q13" i="1" s="1"/>
  <c r="O12" i="1"/>
  <c r="Q12" i="1" s="1"/>
  <c r="O11" i="1"/>
  <c r="Q11" i="1" s="1"/>
  <c r="O10" i="1"/>
  <c r="Q10" i="1" s="1"/>
  <c r="O9" i="1"/>
  <c r="Q9" i="1" s="1"/>
  <c r="O8" i="1"/>
  <c r="Q8" i="1" s="1"/>
  <c r="O7" i="1"/>
  <c r="Q7" i="1" s="1"/>
  <c r="O6" i="1"/>
  <c r="Q6" i="1" s="1"/>
  <c r="O5" i="1"/>
  <c r="Q5" i="1" s="1"/>
  <c r="O4" i="1"/>
  <c r="Q4" i="1" s="1"/>
  <c r="O3" i="1"/>
  <c r="Q3" i="1" s="1"/>
  <c r="O2" i="1"/>
  <c r="Y14" i="1"/>
  <c r="X14" i="1"/>
  <c r="O36" i="1" l="1"/>
  <c r="O37" i="1"/>
  <c r="O76" i="1"/>
  <c r="O77" i="1"/>
  <c r="Q73" i="1"/>
  <c r="Q15" i="1"/>
  <c r="Q55" i="1"/>
  <c r="X26" i="1"/>
  <c r="X38" i="1" s="1"/>
  <c r="AA14" i="1"/>
  <c r="Z14" i="1"/>
  <c r="Q54" i="1"/>
  <c r="Q14" i="1"/>
  <c r="Y26" i="1"/>
  <c r="Y38" i="1" s="1"/>
  <c r="Y50" i="1" s="1"/>
  <c r="Y62" i="1" s="1"/>
  <c r="Y74" i="1" s="1"/>
  <c r="Y86" i="1" s="1"/>
  <c r="Y98" i="1" s="1"/>
  <c r="Y110" i="1" s="1"/>
  <c r="Y122" i="1" s="1"/>
  <c r="Y134" i="1" s="1"/>
  <c r="Y146" i="1" s="1"/>
  <c r="Y158" i="1" s="1"/>
  <c r="Y170" i="1" s="1"/>
  <c r="Y182" i="1" s="1"/>
  <c r="Y194" i="1" s="1"/>
  <c r="Y206" i="1" s="1"/>
  <c r="Y218" i="1" s="1"/>
  <c r="Y230" i="1" s="1"/>
  <c r="Y242" i="1" s="1"/>
  <c r="Y254" i="1" s="1"/>
  <c r="Y266" i="1" s="1"/>
  <c r="Y278" i="1" s="1"/>
  <c r="Y290" i="1" s="1"/>
  <c r="Y302" i="1" s="1"/>
  <c r="Y314" i="1" s="1"/>
  <c r="Y326" i="1" s="1"/>
  <c r="Y338" i="1" s="1"/>
  <c r="Y350" i="1" s="1"/>
  <c r="Y362" i="1" s="1"/>
  <c r="Y374" i="1" s="1"/>
  <c r="Y386" i="1" s="1"/>
  <c r="AA38" i="1" l="1"/>
  <c r="AD38" i="1" s="1"/>
  <c r="Z38" i="1"/>
  <c r="AC38" i="1" s="1"/>
  <c r="Z26" i="1"/>
  <c r="AC26" i="1" s="1"/>
  <c r="AA26" i="1"/>
  <c r="AD26" i="1" s="1"/>
  <c r="X50" i="1"/>
  <c r="AA50" i="1" l="1"/>
  <c r="AD50" i="1" s="1"/>
  <c r="Z50" i="1"/>
  <c r="AC50" i="1" s="1"/>
  <c r="X62" i="1"/>
  <c r="Z62" i="1" l="1"/>
  <c r="AC62" i="1" s="1"/>
  <c r="AA62" i="1"/>
  <c r="AD62" i="1" s="1"/>
  <c r="X74" i="1"/>
  <c r="AA74" i="1" l="1"/>
  <c r="AD74" i="1" s="1"/>
  <c r="Z74" i="1"/>
  <c r="AC74" i="1" s="1"/>
  <c r="X86" i="1"/>
  <c r="AA86" i="1" l="1"/>
  <c r="AD86" i="1" s="1"/>
  <c r="Z86" i="1"/>
  <c r="AC86" i="1" s="1"/>
  <c r="X98" i="1"/>
  <c r="AA98" i="1" l="1"/>
  <c r="AD98" i="1" s="1"/>
  <c r="Z98" i="1"/>
  <c r="AC98" i="1" s="1"/>
  <c r="X110" i="1"/>
  <c r="AA110" i="1" l="1"/>
  <c r="AD110" i="1" s="1"/>
  <c r="Z110" i="1"/>
  <c r="AC110" i="1" s="1"/>
  <c r="X122" i="1"/>
  <c r="AA122" i="1" l="1"/>
  <c r="AD122" i="1" s="1"/>
  <c r="Z122" i="1"/>
  <c r="AC122" i="1" s="1"/>
  <c r="X134" i="1"/>
  <c r="AA134" i="1" l="1"/>
  <c r="AD134" i="1" s="1"/>
  <c r="Z134" i="1"/>
  <c r="AC134" i="1" s="1"/>
  <c r="X146" i="1"/>
  <c r="AA146" i="1" l="1"/>
  <c r="AD146" i="1" s="1"/>
  <c r="Z146" i="1"/>
  <c r="AC146" i="1" s="1"/>
  <c r="X158" i="1"/>
  <c r="AA158" i="1" l="1"/>
  <c r="AD158" i="1" s="1"/>
  <c r="Z158" i="1"/>
  <c r="AC158" i="1" s="1"/>
  <c r="X170" i="1"/>
  <c r="AA170" i="1" l="1"/>
  <c r="AD170" i="1" s="1"/>
  <c r="Z170" i="1"/>
  <c r="AC170" i="1" s="1"/>
  <c r="X182" i="1"/>
  <c r="AA182" i="1" l="1"/>
  <c r="AD182" i="1" s="1"/>
  <c r="Z182" i="1"/>
  <c r="AC182" i="1" s="1"/>
  <c r="X194" i="1"/>
  <c r="Y3" i="1"/>
  <c r="Y15" i="1" s="1"/>
  <c r="Y27" i="1" s="1"/>
  <c r="Y39" i="1" s="1"/>
  <c r="Y51" i="1" s="1"/>
  <c r="Y63" i="1" s="1"/>
  <c r="X3" i="1"/>
  <c r="AA3" i="18"/>
  <c r="AA194" i="1" l="1"/>
  <c r="AD194" i="1" s="1"/>
  <c r="Z194" i="1"/>
  <c r="AC194" i="1" s="1"/>
  <c r="AA3" i="1"/>
  <c r="Z3" i="1"/>
  <c r="X15" i="1"/>
  <c r="X4" i="1"/>
  <c r="X206" i="1"/>
  <c r="Y75" i="1"/>
  <c r="Y87" i="1" s="1"/>
  <c r="Y99" i="1" s="1"/>
  <c r="Y111" i="1" s="1"/>
  <c r="Y4" i="1"/>
  <c r="AA206" i="1" l="1"/>
  <c r="AD206" i="1" s="1"/>
  <c r="Z206" i="1"/>
  <c r="AC206" i="1" s="1"/>
  <c r="AA4" i="1"/>
  <c r="Z4" i="1"/>
  <c r="AA15" i="1"/>
  <c r="Z15" i="1"/>
  <c r="Y5" i="1"/>
  <c r="Y16" i="1"/>
  <c r="Y28" i="1" s="1"/>
  <c r="Y40" i="1" s="1"/>
  <c r="Y52" i="1" s="1"/>
  <c r="Y64" i="1" s="1"/>
  <c r="Y76" i="1" s="1"/>
  <c r="Y88" i="1" s="1"/>
  <c r="Y100" i="1" s="1"/>
  <c r="Y112" i="1" s="1"/>
  <c r="X218" i="1"/>
  <c r="X5" i="1"/>
  <c r="X16" i="1"/>
  <c r="Y123" i="1"/>
  <c r="Y135" i="1" s="1"/>
  <c r="X27" i="1"/>
  <c r="Z5" i="1" l="1"/>
  <c r="AA5" i="1"/>
  <c r="AA16" i="1"/>
  <c r="Z16" i="1"/>
  <c r="AA218" i="1"/>
  <c r="AD218" i="1" s="1"/>
  <c r="Z218" i="1"/>
  <c r="AC218" i="1" s="1"/>
  <c r="AA27" i="1"/>
  <c r="AD27" i="1" s="1"/>
  <c r="Z27" i="1"/>
  <c r="AC27" i="1" s="1"/>
  <c r="Y147" i="1"/>
  <c r="Y159" i="1" s="1"/>
  <c r="Y171" i="1" s="1"/>
  <c r="Y183" i="1" s="1"/>
  <c r="Y195" i="1" s="1"/>
  <c r="Y207" i="1" s="1"/>
  <c r="Y219" i="1" s="1"/>
  <c r="Y231" i="1" s="1"/>
  <c r="Y243" i="1" s="1"/>
  <c r="Y255" i="1" s="1"/>
  <c r="Y267" i="1" s="1"/>
  <c r="Y279" i="1" s="1"/>
  <c r="Y291" i="1" s="1"/>
  <c r="Y303" i="1" s="1"/>
  <c r="Y315" i="1" s="1"/>
  <c r="Y327" i="1" s="1"/>
  <c r="Y339" i="1" s="1"/>
  <c r="Y351" i="1" s="1"/>
  <c r="Y363" i="1" s="1"/>
  <c r="Y375" i="1" s="1"/>
  <c r="Y387" i="1" s="1"/>
  <c r="X28" i="1"/>
  <c r="X230" i="1"/>
  <c r="X6" i="1"/>
  <c r="X17" i="1"/>
  <c r="Y124" i="1"/>
  <c r="Y136" i="1" s="1"/>
  <c r="X39" i="1"/>
  <c r="Y6" i="1"/>
  <c r="Y17" i="1"/>
  <c r="Y29" i="1" s="1"/>
  <c r="Y41" i="1" s="1"/>
  <c r="Y53" i="1" s="1"/>
  <c r="Y65" i="1" s="1"/>
  <c r="Y77" i="1" s="1"/>
  <c r="Y89" i="1" s="1"/>
  <c r="Y101" i="1" s="1"/>
  <c r="Y113" i="1" s="1"/>
  <c r="Y125" i="1" s="1"/>
  <c r="Y137" i="1" s="1"/>
  <c r="Y149" i="1" s="1"/>
  <c r="Y161" i="1" s="1"/>
  <c r="Y173" i="1" s="1"/>
  <c r="Y185" i="1" s="1"/>
  <c r="Y197" i="1" s="1"/>
  <c r="Y209" i="1" s="1"/>
  <c r="Y221" i="1" s="1"/>
  <c r="Y233" i="1" s="1"/>
  <c r="Y245" i="1" s="1"/>
  <c r="Y257" i="1" s="1"/>
  <c r="Y269" i="1" s="1"/>
  <c r="Y281" i="1" s="1"/>
  <c r="Y293" i="1" s="1"/>
  <c r="Y305" i="1" s="1"/>
  <c r="Y317" i="1" s="1"/>
  <c r="Y329" i="1" s="1"/>
  <c r="Y341" i="1" s="1"/>
  <c r="Y353" i="1" s="1"/>
  <c r="Y365" i="1" s="1"/>
  <c r="Y377" i="1" s="1"/>
  <c r="Y389" i="1" s="1"/>
  <c r="Z17" i="1" l="1"/>
  <c r="Z6" i="1"/>
  <c r="AA6" i="1"/>
  <c r="AA28" i="1"/>
  <c r="AD28" i="1" s="1"/>
  <c r="Z28" i="1"/>
  <c r="AC28" i="1" s="1"/>
  <c r="AA230" i="1"/>
  <c r="AD230" i="1" s="1"/>
  <c r="Z230" i="1"/>
  <c r="AC230" i="1" s="1"/>
  <c r="AA39" i="1"/>
  <c r="AD39" i="1" s="1"/>
  <c r="Z39" i="1"/>
  <c r="AC39" i="1" s="1"/>
  <c r="AA17" i="1"/>
  <c r="X40" i="1"/>
  <c r="X7" i="1"/>
  <c r="X18" i="1"/>
  <c r="X29" i="1"/>
  <c r="X242" i="1"/>
  <c r="Y7" i="1"/>
  <c r="Y18" i="1"/>
  <c r="Y30" i="1" s="1"/>
  <c r="Y42" i="1" s="1"/>
  <c r="Y54" i="1" s="1"/>
  <c r="Y66" i="1" s="1"/>
  <c r="X51" i="1"/>
  <c r="Y148" i="1"/>
  <c r="Y160" i="1" s="1"/>
  <c r="Y172" i="1" s="1"/>
  <c r="Y184" i="1" s="1"/>
  <c r="Y196" i="1" s="1"/>
  <c r="AA51" i="1" l="1"/>
  <c r="AD51" i="1" s="1"/>
  <c r="Z51" i="1"/>
  <c r="AC51" i="1" s="1"/>
  <c r="AA7" i="1"/>
  <c r="Z7" i="1"/>
  <c r="AA40" i="1"/>
  <c r="AD40" i="1" s="1"/>
  <c r="Z40" i="1"/>
  <c r="AC40" i="1" s="1"/>
  <c r="AA242" i="1"/>
  <c r="AD242" i="1" s="1"/>
  <c r="Z242" i="1"/>
  <c r="AC242" i="1" s="1"/>
  <c r="AA29" i="1"/>
  <c r="AD29" i="1" s="1"/>
  <c r="Z29" i="1"/>
  <c r="AC29" i="1" s="1"/>
  <c r="AA18" i="1"/>
  <c r="Z18" i="1"/>
  <c r="X30" i="1"/>
  <c r="Y208" i="1"/>
  <c r="Y220" i="1" s="1"/>
  <c r="Y232" i="1" s="1"/>
  <c r="Y244" i="1" s="1"/>
  <c r="Y256" i="1" s="1"/>
  <c r="Y268" i="1" s="1"/>
  <c r="Y280" i="1" s="1"/>
  <c r="Y292" i="1" s="1"/>
  <c r="Y304" i="1" s="1"/>
  <c r="Y316" i="1" s="1"/>
  <c r="Y328" i="1" s="1"/>
  <c r="Y340" i="1" s="1"/>
  <c r="Y352" i="1" s="1"/>
  <c r="Y364" i="1" s="1"/>
  <c r="Y376" i="1" s="1"/>
  <c r="Y388" i="1" s="1"/>
  <c r="X8" i="1"/>
  <c r="X19" i="1"/>
  <c r="Y78" i="1"/>
  <c r="Y90" i="1" s="1"/>
  <c r="Y102" i="1" s="1"/>
  <c r="Y114" i="1" s="1"/>
  <c r="X41" i="1"/>
  <c r="X63" i="1"/>
  <c r="Y8" i="1"/>
  <c r="Y19" i="1"/>
  <c r="Y31" i="1" s="1"/>
  <c r="Y43" i="1" s="1"/>
  <c r="Y55" i="1" s="1"/>
  <c r="Y67" i="1" s="1"/>
  <c r="Y79" i="1" s="1"/>
  <c r="Y91" i="1" s="1"/>
  <c r="Y103" i="1" s="1"/>
  <c r="Y115" i="1" s="1"/>
  <c r="X52" i="1"/>
  <c r="X254" i="1"/>
  <c r="AA63" i="1" l="1"/>
  <c r="AD63" i="1" s="1"/>
  <c r="Z63" i="1"/>
  <c r="AC63" i="1" s="1"/>
  <c r="Z19" i="1"/>
  <c r="AA19" i="1"/>
  <c r="Z8" i="1"/>
  <c r="AA8" i="1"/>
  <c r="AA254" i="1"/>
  <c r="AD254" i="1" s="1"/>
  <c r="Z254" i="1"/>
  <c r="AC254" i="1" s="1"/>
  <c r="AA52" i="1"/>
  <c r="AD52" i="1" s="1"/>
  <c r="Z52" i="1"/>
  <c r="AC52" i="1" s="1"/>
  <c r="Z41" i="1"/>
  <c r="AC41" i="1" s="1"/>
  <c r="AA41" i="1"/>
  <c r="AD41" i="1" s="1"/>
  <c r="AA30" i="1"/>
  <c r="AD30" i="1" s="1"/>
  <c r="Z30" i="1"/>
  <c r="AC30" i="1" s="1"/>
  <c r="Y126" i="1"/>
  <c r="Y138" i="1" s="1"/>
  <c r="X64" i="1"/>
  <c r="X31" i="1"/>
  <c r="Y127" i="1"/>
  <c r="Y139" i="1" s="1"/>
  <c r="X9" i="1"/>
  <c r="X20" i="1"/>
  <c r="X75" i="1"/>
  <c r="X42" i="1"/>
  <c r="Y9" i="1"/>
  <c r="Y20" i="1"/>
  <c r="Y32" i="1" s="1"/>
  <c r="Y44" i="1" s="1"/>
  <c r="Y56" i="1" s="1"/>
  <c r="Y68" i="1" s="1"/>
  <c r="Y80" i="1" s="1"/>
  <c r="Y92" i="1" s="1"/>
  <c r="Y104" i="1" s="1"/>
  <c r="Y116" i="1" s="1"/>
  <c r="Y128" i="1" s="1"/>
  <c r="Y140" i="1" s="1"/>
  <c r="Y152" i="1" s="1"/>
  <c r="Y164" i="1" s="1"/>
  <c r="Y176" i="1" s="1"/>
  <c r="Y188" i="1" s="1"/>
  <c r="Y200" i="1" s="1"/>
  <c r="Y212" i="1" s="1"/>
  <c r="Y224" i="1" s="1"/>
  <c r="Y236" i="1" s="1"/>
  <c r="Y248" i="1" s="1"/>
  <c r="Y260" i="1" s="1"/>
  <c r="Y272" i="1" s="1"/>
  <c r="Y284" i="1" s="1"/>
  <c r="Y296" i="1" s="1"/>
  <c r="Y308" i="1" s="1"/>
  <c r="Y320" i="1" s="1"/>
  <c r="Y332" i="1" s="1"/>
  <c r="Y344" i="1" s="1"/>
  <c r="Y356" i="1" s="1"/>
  <c r="Y368" i="1" s="1"/>
  <c r="Y380" i="1" s="1"/>
  <c r="Y392" i="1" s="1"/>
  <c r="X266" i="1"/>
  <c r="X53" i="1"/>
  <c r="AA14" i="18"/>
  <c r="AA13" i="18"/>
  <c r="AA12" i="18"/>
  <c r="AA11" i="18"/>
  <c r="AA10" i="18"/>
  <c r="AA9" i="18"/>
  <c r="AA8" i="18"/>
  <c r="AA7" i="18"/>
  <c r="AA6" i="18"/>
  <c r="AA5" i="18"/>
  <c r="AA4" i="18"/>
  <c r="Z14" i="18"/>
  <c r="Z4" i="18"/>
  <c r="Z5" i="18"/>
  <c r="Z6" i="18"/>
  <c r="Z7" i="18"/>
  <c r="Z8" i="18"/>
  <c r="Z9" i="18"/>
  <c r="Z10" i="18"/>
  <c r="Z11" i="18"/>
  <c r="Z12" i="18"/>
  <c r="Z13" i="18"/>
  <c r="Z20" i="1" l="1"/>
  <c r="AA20" i="1"/>
  <c r="AA31" i="1"/>
  <c r="AD31" i="1" s="1"/>
  <c r="Z31" i="1"/>
  <c r="AC31" i="1" s="1"/>
  <c r="AA64" i="1"/>
  <c r="AD64" i="1" s="1"/>
  <c r="Z64" i="1"/>
  <c r="AC64" i="1" s="1"/>
  <c r="AA75" i="1"/>
  <c r="AD75" i="1" s="1"/>
  <c r="Z75" i="1"/>
  <c r="AC75" i="1" s="1"/>
  <c r="Z42" i="1"/>
  <c r="AC42" i="1" s="1"/>
  <c r="AA42" i="1"/>
  <c r="AD42" i="1" s="1"/>
  <c r="AA9" i="1"/>
  <c r="Z9" i="1"/>
  <c r="AA53" i="1"/>
  <c r="AD53" i="1" s="1"/>
  <c r="Z53" i="1"/>
  <c r="AC53" i="1" s="1"/>
  <c r="AA266" i="1"/>
  <c r="AD266" i="1" s="1"/>
  <c r="Z266" i="1"/>
  <c r="AC266" i="1" s="1"/>
  <c r="X278" i="1"/>
  <c r="X10" i="1"/>
  <c r="X21" i="1"/>
  <c r="Y151" i="1"/>
  <c r="Y163" i="1" s="1"/>
  <c r="Y175" i="1" s="1"/>
  <c r="Y187" i="1" s="1"/>
  <c r="Y199" i="1" s="1"/>
  <c r="Y10" i="1"/>
  <c r="Y21" i="1"/>
  <c r="Y33" i="1" s="1"/>
  <c r="Y45" i="1" s="1"/>
  <c r="Y57" i="1" s="1"/>
  <c r="Y69" i="1" s="1"/>
  <c r="X54" i="1"/>
  <c r="X43" i="1"/>
  <c r="Z15" i="18"/>
  <c r="X87" i="1"/>
  <c r="X76" i="1"/>
  <c r="X65" i="1"/>
  <c r="Y150" i="1"/>
  <c r="Y162" i="1" s="1"/>
  <c r="Y174" i="1" s="1"/>
  <c r="Y186" i="1" s="1"/>
  <c r="Y198" i="1" s="1"/>
  <c r="Y210" i="1" s="1"/>
  <c r="Y222" i="1" s="1"/>
  <c r="Y234" i="1" s="1"/>
  <c r="Y246" i="1" s="1"/>
  <c r="Y258" i="1" s="1"/>
  <c r="Y270" i="1" s="1"/>
  <c r="Y282" i="1" s="1"/>
  <c r="Y294" i="1" s="1"/>
  <c r="Y306" i="1" s="1"/>
  <c r="Y318" i="1" s="1"/>
  <c r="Y330" i="1" s="1"/>
  <c r="Y342" i="1" s="1"/>
  <c r="Y354" i="1" s="1"/>
  <c r="Y366" i="1" s="1"/>
  <c r="Y378" i="1" s="1"/>
  <c r="Y390" i="1" s="1"/>
  <c r="X32" i="1"/>
  <c r="AA15" i="18"/>
  <c r="P18" i="18"/>
  <c r="T15" i="18"/>
  <c r="U15" i="18"/>
  <c r="Q12" i="18"/>
  <c r="AC12" i="18" s="1"/>
  <c r="Q11" i="18"/>
  <c r="W11" i="18" s="1"/>
  <c r="Q10" i="18"/>
  <c r="W10" i="18" s="1"/>
  <c r="Q9" i="18"/>
  <c r="AC9" i="18" s="1"/>
  <c r="Q8" i="18"/>
  <c r="AC8" i="18" s="1"/>
  <c r="Q7" i="18"/>
  <c r="AC7" i="18" s="1"/>
  <c r="A21" i="18"/>
  <c r="A44" i="18" s="1"/>
  <c r="A22" i="18"/>
  <c r="A45" i="18" s="1"/>
  <c r="A19" i="18"/>
  <c r="A42" i="18" s="1"/>
  <c r="A20" i="18"/>
  <c r="A43" i="18" s="1"/>
  <c r="A3" i="18"/>
  <c r="A26" i="18" s="1"/>
  <c r="A4" i="18"/>
  <c r="A27" i="18" s="1"/>
  <c r="A5" i="18"/>
  <c r="A28" i="18" s="1"/>
  <c r="A6" i="18"/>
  <c r="A29" i="18" s="1"/>
  <c r="A7" i="18"/>
  <c r="A30" i="18" s="1"/>
  <c r="A8" i="18"/>
  <c r="A31" i="18" s="1"/>
  <c r="A9" i="18"/>
  <c r="A32" i="18" s="1"/>
  <c r="A10" i="18"/>
  <c r="A33" i="18" s="1"/>
  <c r="A11" i="18"/>
  <c r="A34" i="18" s="1"/>
  <c r="A12" i="18"/>
  <c r="A35" i="18" s="1"/>
  <c r="A13" i="18"/>
  <c r="A36" i="18" s="1"/>
  <c r="A14" i="18"/>
  <c r="A37" i="18" s="1"/>
  <c r="A15" i="18"/>
  <c r="A38" i="18" s="1"/>
  <c r="A16" i="18"/>
  <c r="A39" i="18" s="1"/>
  <c r="A17" i="18"/>
  <c r="A40" i="18" s="1"/>
  <c r="A18" i="18"/>
  <c r="A41" i="18" s="1"/>
  <c r="A2" i="18"/>
  <c r="A25" i="18" s="1"/>
  <c r="W7" i="18" l="1"/>
  <c r="AA10" i="1"/>
  <c r="Z10" i="1"/>
  <c r="AA278" i="1"/>
  <c r="AD278" i="1" s="1"/>
  <c r="Z278" i="1"/>
  <c r="AC278" i="1" s="1"/>
  <c r="Z54" i="1"/>
  <c r="AC54" i="1" s="1"/>
  <c r="AA54" i="1"/>
  <c r="AD54" i="1" s="1"/>
  <c r="AA65" i="1"/>
  <c r="AD65" i="1" s="1"/>
  <c r="Z65" i="1"/>
  <c r="AC65" i="1" s="1"/>
  <c r="Z43" i="1"/>
  <c r="AC43" i="1" s="1"/>
  <c r="AA43" i="1"/>
  <c r="AD43" i="1" s="1"/>
  <c r="AA32" i="1"/>
  <c r="AD32" i="1" s="1"/>
  <c r="Z32" i="1"/>
  <c r="AC32" i="1" s="1"/>
  <c r="AA76" i="1"/>
  <c r="AD76" i="1" s="1"/>
  <c r="Z76" i="1"/>
  <c r="AC76" i="1" s="1"/>
  <c r="AA21" i="1"/>
  <c r="Z21" i="1"/>
  <c r="AA87" i="1"/>
  <c r="AD87" i="1" s="1"/>
  <c r="Z87" i="1"/>
  <c r="AC87" i="1" s="1"/>
  <c r="AC11" i="18"/>
  <c r="Y11" i="1"/>
  <c r="Y22" i="1"/>
  <c r="Y34" i="1" s="1"/>
  <c r="Y46" i="1" s="1"/>
  <c r="Y58" i="1" s="1"/>
  <c r="Y70" i="1" s="1"/>
  <c r="Y82" i="1" s="1"/>
  <c r="Y94" i="1" s="1"/>
  <c r="Y106" i="1" s="1"/>
  <c r="Y118" i="1" s="1"/>
  <c r="Y211" i="1"/>
  <c r="Y223" i="1" s="1"/>
  <c r="Y235" i="1" s="1"/>
  <c r="Y247" i="1" s="1"/>
  <c r="Y259" i="1" s="1"/>
  <c r="Y271" i="1" s="1"/>
  <c r="Y283" i="1" s="1"/>
  <c r="Y295" i="1" s="1"/>
  <c r="Y307" i="1" s="1"/>
  <c r="Y319" i="1" s="1"/>
  <c r="Y331" i="1" s="1"/>
  <c r="Y343" i="1" s="1"/>
  <c r="Y355" i="1" s="1"/>
  <c r="Y367" i="1" s="1"/>
  <c r="Y379" i="1" s="1"/>
  <c r="Y391" i="1" s="1"/>
  <c r="X33" i="1"/>
  <c r="X55" i="1"/>
  <c r="X11" i="1"/>
  <c r="X22" i="1"/>
  <c r="X88" i="1"/>
  <c r="X290" i="1"/>
  <c r="X66" i="1"/>
  <c r="X77" i="1"/>
  <c r="X44" i="1"/>
  <c r="X99" i="1"/>
  <c r="Y81" i="1"/>
  <c r="Y93" i="1" s="1"/>
  <c r="Y105" i="1" s="1"/>
  <c r="Y117" i="1" s="1"/>
  <c r="W8" i="18"/>
  <c r="W9" i="18"/>
  <c r="U16" i="18"/>
  <c r="AA16" i="18"/>
  <c r="AC10" i="18"/>
  <c r="W12" i="18"/>
  <c r="K25" i="18"/>
  <c r="K45" i="18"/>
  <c r="K33" i="18"/>
  <c r="K42" i="18"/>
  <c r="L25" i="18"/>
  <c r="K30" i="18"/>
  <c r="K37" i="18"/>
  <c r="K34" i="18"/>
  <c r="K41" i="18"/>
  <c r="K26" i="18"/>
  <c r="K29" i="18"/>
  <c r="L29" i="18"/>
  <c r="K36" i="18"/>
  <c r="L32" i="18"/>
  <c r="L5" i="18"/>
  <c r="L21" i="18"/>
  <c r="M40" i="18"/>
  <c r="M13" i="18"/>
  <c r="B28" i="18"/>
  <c r="B17" i="18"/>
  <c r="L45" i="18"/>
  <c r="L2" i="18"/>
  <c r="L18" i="18"/>
  <c r="M37" i="18"/>
  <c r="M10" i="18"/>
  <c r="B10" i="18"/>
  <c r="L7" i="18"/>
  <c r="M26" i="18"/>
  <c r="M42" i="18"/>
  <c r="M15" i="18"/>
  <c r="B32" i="18"/>
  <c r="B21" i="18"/>
  <c r="K31" i="18"/>
  <c r="L27" i="18"/>
  <c r="L43" i="18"/>
  <c r="K40" i="18"/>
  <c r="L36" i="18"/>
  <c r="L9" i="18"/>
  <c r="M28" i="18"/>
  <c r="M44" i="18"/>
  <c r="M17" i="18"/>
  <c r="B36" i="18"/>
  <c r="L33" i="18"/>
  <c r="L6" i="18"/>
  <c r="L22" i="18"/>
  <c r="M25" i="18"/>
  <c r="M41" i="18"/>
  <c r="M14" i="18"/>
  <c r="B29" i="18"/>
  <c r="B18" i="18"/>
  <c r="L30" i="18"/>
  <c r="L11" i="18"/>
  <c r="M30" i="18"/>
  <c r="M3" i="18"/>
  <c r="M19" i="18"/>
  <c r="B40" i="18"/>
  <c r="K38" i="18"/>
  <c r="K35" i="18"/>
  <c r="R12" i="18" s="1"/>
  <c r="L31" i="18"/>
  <c r="L34" i="18"/>
  <c r="K28" i="18"/>
  <c r="K44" i="18"/>
  <c r="L40" i="18"/>
  <c r="L13" i="18"/>
  <c r="M32" i="18"/>
  <c r="M5" i="18"/>
  <c r="M21" i="18"/>
  <c r="B44" i="18"/>
  <c r="L37" i="18"/>
  <c r="L10" i="18"/>
  <c r="M29" i="18"/>
  <c r="M45" i="18"/>
  <c r="M2" i="18"/>
  <c r="M18" i="18"/>
  <c r="B37" i="18"/>
  <c r="L42" i="18"/>
  <c r="L15" i="18"/>
  <c r="M34" i="18"/>
  <c r="M7" i="18"/>
  <c r="B5" i="18"/>
  <c r="L26" i="18"/>
  <c r="K39" i="18"/>
  <c r="L35" i="18"/>
  <c r="R13" i="18" s="1"/>
  <c r="K32" i="18"/>
  <c r="L28" i="18"/>
  <c r="L44" i="18"/>
  <c r="L17" i="18"/>
  <c r="M36" i="18"/>
  <c r="M9" i="18"/>
  <c r="B9" i="18"/>
  <c r="L41" i="18"/>
  <c r="L14" i="18"/>
  <c r="M33" i="18"/>
  <c r="M6" i="18"/>
  <c r="M22" i="18"/>
  <c r="B45" i="18"/>
  <c r="B2" i="18"/>
  <c r="L3" i="18"/>
  <c r="L19" i="18"/>
  <c r="M38" i="18"/>
  <c r="M11" i="18"/>
  <c r="B13" i="18"/>
  <c r="L38" i="18"/>
  <c r="K27" i="18"/>
  <c r="K43" i="18"/>
  <c r="L39" i="18"/>
  <c r="L8" i="18"/>
  <c r="M27" i="18"/>
  <c r="M43" i="18"/>
  <c r="M16" i="18"/>
  <c r="B33" i="18"/>
  <c r="B22" i="18"/>
  <c r="B39" i="18"/>
  <c r="B16" i="18"/>
  <c r="C35" i="18"/>
  <c r="R4" i="18" s="1"/>
  <c r="C8" i="18"/>
  <c r="D27" i="18"/>
  <c r="D43" i="18"/>
  <c r="E26" i="18"/>
  <c r="C36" i="18"/>
  <c r="C9" i="18"/>
  <c r="D28" i="18"/>
  <c r="D44" i="18"/>
  <c r="E29" i="18"/>
  <c r="C37" i="18"/>
  <c r="C10" i="18"/>
  <c r="D29" i="18"/>
  <c r="D45" i="18"/>
  <c r="E15" i="18"/>
  <c r="L12" i="18"/>
  <c r="Q13" i="18" s="1"/>
  <c r="M31" i="18"/>
  <c r="M4" i="18"/>
  <c r="M20" i="18"/>
  <c r="B41" i="18"/>
  <c r="B43" i="18"/>
  <c r="B20" i="18"/>
  <c r="C39" i="18"/>
  <c r="C12" i="18"/>
  <c r="Q4" i="18" s="1"/>
  <c r="D31" i="18"/>
  <c r="E34" i="18"/>
  <c r="C40" i="18"/>
  <c r="C13" i="18"/>
  <c r="D32" i="18"/>
  <c r="E37" i="18"/>
  <c r="C25" i="18"/>
  <c r="C41" i="18"/>
  <c r="C14" i="18"/>
  <c r="D33" i="18"/>
  <c r="E30" i="18"/>
  <c r="L16" i="18"/>
  <c r="M35" i="18"/>
  <c r="R14" i="18" s="1"/>
  <c r="M8" i="18"/>
  <c r="B6" i="18"/>
  <c r="B27" i="18"/>
  <c r="B4" i="18"/>
  <c r="C27" i="18"/>
  <c r="C43" i="18"/>
  <c r="C16" i="18"/>
  <c r="D35" i="18"/>
  <c r="R5" i="18" s="1"/>
  <c r="E42" i="18"/>
  <c r="C28" i="18"/>
  <c r="C44" i="18"/>
  <c r="C17" i="18"/>
  <c r="D36" i="18"/>
  <c r="E45" i="18"/>
  <c r="E2" i="18"/>
  <c r="C29" i="18"/>
  <c r="C45" i="18"/>
  <c r="C2" i="18"/>
  <c r="C18" i="18"/>
  <c r="D37" i="18"/>
  <c r="E38" i="18"/>
  <c r="L4" i="18"/>
  <c r="L20" i="18"/>
  <c r="M39" i="18"/>
  <c r="M12" i="18"/>
  <c r="Q14" i="18" s="1"/>
  <c r="B25" i="18"/>
  <c r="B14" i="18"/>
  <c r="B31" i="18"/>
  <c r="B8" i="18"/>
  <c r="C31" i="18"/>
  <c r="C4" i="18"/>
  <c r="C20" i="18"/>
  <c r="D39" i="18"/>
  <c r="E7" i="18"/>
  <c r="C32" i="18"/>
  <c r="C5" i="18"/>
  <c r="C21" i="18"/>
  <c r="D40" i="18"/>
  <c r="E11" i="18"/>
  <c r="C33" i="18"/>
  <c r="C6" i="18"/>
  <c r="C22" i="18"/>
  <c r="D25" i="18"/>
  <c r="D41" i="18"/>
  <c r="E3" i="18"/>
  <c r="B30" i="18"/>
  <c r="B3" i="18"/>
  <c r="B19" i="18"/>
  <c r="C38" i="18"/>
  <c r="C11" i="18"/>
  <c r="D30" i="18"/>
  <c r="E25" i="18"/>
  <c r="E19" i="18"/>
  <c r="E36" i="18"/>
  <c r="E9" i="18"/>
  <c r="F28" i="18"/>
  <c r="F44" i="18"/>
  <c r="E14" i="18"/>
  <c r="F33" i="18"/>
  <c r="G35" i="18"/>
  <c r="R8" i="18" s="1"/>
  <c r="F34" i="18"/>
  <c r="G39" i="18"/>
  <c r="E31" i="18"/>
  <c r="E4" i="18"/>
  <c r="E20" i="18"/>
  <c r="F39" i="18"/>
  <c r="G38" i="18"/>
  <c r="J26" i="18"/>
  <c r="H35" i="18"/>
  <c r="R9" i="18" s="1"/>
  <c r="B34" i="18"/>
  <c r="B7" i="18"/>
  <c r="C26" i="18"/>
  <c r="C42" i="18"/>
  <c r="C15" i="18"/>
  <c r="D34" i="18"/>
  <c r="E33" i="18"/>
  <c r="E40" i="18"/>
  <c r="E13" i="18"/>
  <c r="F32" i="18"/>
  <c r="G31" i="18"/>
  <c r="E18" i="18"/>
  <c r="F37" i="18"/>
  <c r="F38" i="18"/>
  <c r="E35" i="18"/>
  <c r="R6" i="18" s="1"/>
  <c r="E8" i="18"/>
  <c r="F27" i="18"/>
  <c r="F43" i="18"/>
  <c r="I30" i="18"/>
  <c r="J42" i="18"/>
  <c r="B38" i="18"/>
  <c r="B11" i="18"/>
  <c r="C30" i="18"/>
  <c r="C3" i="18"/>
  <c r="C19" i="18"/>
  <c r="D38" i="18"/>
  <c r="E41" i="18"/>
  <c r="E28" i="18"/>
  <c r="E44" i="18"/>
  <c r="E17" i="18"/>
  <c r="F36" i="18"/>
  <c r="E22" i="18"/>
  <c r="F25" i="18"/>
  <c r="F41" i="18"/>
  <c r="F26" i="18"/>
  <c r="F42" i="18"/>
  <c r="E39" i="18"/>
  <c r="E12" i="18"/>
  <c r="Q6" i="18" s="1"/>
  <c r="F31" i="18"/>
  <c r="G43" i="18"/>
  <c r="G30" i="18"/>
  <c r="H34" i="18"/>
  <c r="B26" i="18"/>
  <c r="B42" i="18"/>
  <c r="B15" i="18"/>
  <c r="C34" i="18"/>
  <c r="C7" i="18"/>
  <c r="D26" i="18"/>
  <c r="D42" i="18"/>
  <c r="E6" i="18"/>
  <c r="E32" i="18"/>
  <c r="E5" i="18"/>
  <c r="E21" i="18"/>
  <c r="F40" i="18"/>
  <c r="E10" i="18"/>
  <c r="F29" i="18"/>
  <c r="F45" i="18"/>
  <c r="F30" i="18"/>
  <c r="E27" i="18"/>
  <c r="E43" i="18"/>
  <c r="E16" i="18"/>
  <c r="F35" i="18"/>
  <c r="R7" i="18" s="1"/>
  <c r="G34" i="18"/>
  <c r="I31" i="18"/>
  <c r="J27" i="18"/>
  <c r="J43" i="18"/>
  <c r="G36" i="18"/>
  <c r="H32" i="18"/>
  <c r="I28" i="18"/>
  <c r="I44" i="18"/>
  <c r="J40" i="18"/>
  <c r="G25" i="18"/>
  <c r="G41" i="18"/>
  <c r="H37" i="18"/>
  <c r="I33" i="18"/>
  <c r="J29" i="18"/>
  <c r="J45" i="18"/>
  <c r="G27" i="18"/>
  <c r="G26" i="18"/>
  <c r="G42" i="18"/>
  <c r="H38" i="18"/>
  <c r="I34" i="18"/>
  <c r="J30" i="18"/>
  <c r="H39" i="18"/>
  <c r="I35" i="18"/>
  <c r="R10" i="18" s="1"/>
  <c r="J31" i="18"/>
  <c r="G40" i="18"/>
  <c r="H36" i="18"/>
  <c r="I32" i="18"/>
  <c r="J28" i="18"/>
  <c r="J44" i="18"/>
  <c r="G29" i="18"/>
  <c r="G45" i="18"/>
  <c r="H25" i="18"/>
  <c r="H41" i="18"/>
  <c r="I37" i="18"/>
  <c r="J33" i="18"/>
  <c r="H26" i="18"/>
  <c r="H42" i="18"/>
  <c r="I38" i="18"/>
  <c r="J34" i="18"/>
  <c r="H27" i="18"/>
  <c r="H43" i="18"/>
  <c r="I39" i="18"/>
  <c r="J35" i="18"/>
  <c r="R11" i="18" s="1"/>
  <c r="G28" i="18"/>
  <c r="G44" i="18"/>
  <c r="H40" i="18"/>
  <c r="I36" i="18"/>
  <c r="J32" i="18"/>
  <c r="G33" i="18"/>
  <c r="H29" i="18"/>
  <c r="H45" i="18"/>
  <c r="I25" i="18"/>
  <c r="I41" i="18"/>
  <c r="J37" i="18"/>
  <c r="B35" i="18"/>
  <c r="B12" i="18"/>
  <c r="Q3" i="18" s="1"/>
  <c r="H30" i="18"/>
  <c r="I26" i="18"/>
  <c r="I42" i="18"/>
  <c r="J38" i="18"/>
  <c r="H31" i="18"/>
  <c r="I27" i="18"/>
  <c r="I43" i="18"/>
  <c r="J39" i="18"/>
  <c r="G32" i="18"/>
  <c r="H28" i="18"/>
  <c r="H44" i="18"/>
  <c r="I40" i="18"/>
  <c r="J36" i="18"/>
  <c r="G37" i="18"/>
  <c r="H33" i="18"/>
  <c r="I29" i="18"/>
  <c r="I45" i="18"/>
  <c r="J25" i="18"/>
  <c r="J41" i="18"/>
  <c r="D2" i="18"/>
  <c r="D11" i="18"/>
  <c r="D21" i="18"/>
  <c r="D10" i="18"/>
  <c r="D19" i="18"/>
  <c r="D14" i="18"/>
  <c r="D9" i="18"/>
  <c r="D4" i="18"/>
  <c r="D20" i="18"/>
  <c r="D6" i="18"/>
  <c r="D5" i="18"/>
  <c r="D16" i="18"/>
  <c r="D7" i="18"/>
  <c r="D18" i="18"/>
  <c r="D22" i="18"/>
  <c r="D13" i="18"/>
  <c r="D8" i="18"/>
  <c r="D15" i="18"/>
  <c r="D3" i="18"/>
  <c r="D17" i="18"/>
  <c r="D12" i="18"/>
  <c r="Q5" i="18" s="1"/>
  <c r="AA33" i="1" l="1"/>
  <c r="AD33" i="1" s="1"/>
  <c r="Z33" i="1"/>
  <c r="AC33" i="1" s="1"/>
  <c r="AA99" i="1"/>
  <c r="AD99" i="1" s="1"/>
  <c r="Z99" i="1"/>
  <c r="AC99" i="1" s="1"/>
  <c r="AA77" i="1"/>
  <c r="AD77" i="1" s="1"/>
  <c r="Z77" i="1"/>
  <c r="AC77" i="1" s="1"/>
  <c r="AA66" i="1"/>
  <c r="AD66" i="1" s="1"/>
  <c r="Z66" i="1"/>
  <c r="AC66" i="1" s="1"/>
  <c r="R3" i="18"/>
  <c r="AD3" i="18" s="1"/>
  <c r="AA290" i="1"/>
  <c r="AD290" i="1" s="1"/>
  <c r="Z290" i="1"/>
  <c r="AC290" i="1" s="1"/>
  <c r="AA88" i="1"/>
  <c r="AD88" i="1" s="1"/>
  <c r="Z88" i="1"/>
  <c r="AC88" i="1" s="1"/>
  <c r="AA22" i="1"/>
  <c r="Z22" i="1"/>
  <c r="Z55" i="1"/>
  <c r="AC55" i="1" s="1"/>
  <c r="AA55" i="1"/>
  <c r="AD55" i="1" s="1"/>
  <c r="AA44" i="1"/>
  <c r="AD44" i="1" s="1"/>
  <c r="Z44" i="1"/>
  <c r="AC44" i="1" s="1"/>
  <c r="AA11" i="1"/>
  <c r="Z11" i="1"/>
  <c r="X111" i="1"/>
  <c r="X302" i="1"/>
  <c r="X34" i="1"/>
  <c r="X89" i="1"/>
  <c r="X23" i="1"/>
  <c r="X12" i="1"/>
  <c r="X45" i="1"/>
  <c r="X67" i="1"/>
  <c r="X78" i="1"/>
  <c r="Y129" i="1"/>
  <c r="Y141" i="1" s="1"/>
  <c r="Y130" i="1"/>
  <c r="Y142" i="1" s="1"/>
  <c r="X100" i="1"/>
  <c r="Y23" i="1"/>
  <c r="Y35" i="1" s="1"/>
  <c r="Y47" i="1" s="1"/>
  <c r="Y59" i="1" s="1"/>
  <c r="Y71" i="1" s="1"/>
  <c r="Y83" i="1" s="1"/>
  <c r="Y95" i="1" s="1"/>
  <c r="Y107" i="1" s="1"/>
  <c r="Y119" i="1" s="1"/>
  <c r="Y131" i="1" s="1"/>
  <c r="Y143" i="1" s="1"/>
  <c r="Y155" i="1" s="1"/>
  <c r="Y167" i="1" s="1"/>
  <c r="Y179" i="1" s="1"/>
  <c r="Y191" i="1" s="1"/>
  <c r="Y203" i="1" s="1"/>
  <c r="Y215" i="1" s="1"/>
  <c r="Y227" i="1" s="1"/>
  <c r="Y239" i="1" s="1"/>
  <c r="Y251" i="1" s="1"/>
  <c r="Y263" i="1" s="1"/>
  <c r="Y275" i="1" s="1"/>
  <c r="Y287" i="1" s="1"/>
  <c r="Y299" i="1" s="1"/>
  <c r="Y311" i="1" s="1"/>
  <c r="Y323" i="1" s="1"/>
  <c r="Y335" i="1" s="1"/>
  <c r="Y347" i="1" s="1"/>
  <c r="Y359" i="1" s="1"/>
  <c r="Y371" i="1" s="1"/>
  <c r="Y383" i="1" s="1"/>
  <c r="Y395" i="1" s="1"/>
  <c r="Y12" i="1"/>
  <c r="X56" i="1"/>
  <c r="AD9" i="18"/>
  <c r="X9" i="18"/>
  <c r="W14" i="18"/>
  <c r="AC14" i="18"/>
  <c r="X6" i="18"/>
  <c r="AD6" i="18"/>
  <c r="AD8" i="18"/>
  <c r="X8" i="18"/>
  <c r="X5" i="18"/>
  <c r="AD5" i="18"/>
  <c r="AD14" i="18"/>
  <c r="X14" i="18"/>
  <c r="AD4" i="18"/>
  <c r="X4" i="18"/>
  <c r="AD13" i="18"/>
  <c r="X13" i="18"/>
  <c r="AC3" i="18"/>
  <c r="W3" i="18"/>
  <c r="AD7" i="18"/>
  <c r="X7" i="18"/>
  <c r="W6" i="18"/>
  <c r="AC6" i="18"/>
  <c r="W4" i="18"/>
  <c r="AC4" i="18"/>
  <c r="AC13" i="18"/>
  <c r="W13" i="18"/>
  <c r="AD12" i="18"/>
  <c r="X12" i="18"/>
  <c r="AD11" i="18"/>
  <c r="X11" i="18"/>
  <c r="AD10" i="18"/>
  <c r="X10" i="18"/>
  <c r="AC5" i="18"/>
  <c r="Q15" i="18"/>
  <c r="W5" i="18"/>
  <c r="R15" i="18" l="1"/>
  <c r="R16" i="18" s="1"/>
  <c r="X3" i="18"/>
  <c r="X15" i="18" s="1"/>
  <c r="AA302" i="1"/>
  <c r="AD302" i="1" s="1"/>
  <c r="Z302" i="1"/>
  <c r="AC302" i="1" s="1"/>
  <c r="AA111" i="1"/>
  <c r="AD111" i="1" s="1"/>
  <c r="Z111" i="1"/>
  <c r="AC111" i="1" s="1"/>
  <c r="Z56" i="1"/>
  <c r="AC56" i="1" s="1"/>
  <c r="AA56" i="1"/>
  <c r="AD56" i="1" s="1"/>
  <c r="AA100" i="1"/>
  <c r="AD100" i="1" s="1"/>
  <c r="Z100" i="1"/>
  <c r="AC100" i="1" s="1"/>
  <c r="Z78" i="1"/>
  <c r="AC78" i="1" s="1"/>
  <c r="AA78" i="1"/>
  <c r="AD78" i="1" s="1"/>
  <c r="AA89" i="1"/>
  <c r="AD89" i="1" s="1"/>
  <c r="Z89" i="1"/>
  <c r="AC89" i="1" s="1"/>
  <c r="AA34" i="1"/>
  <c r="AD34" i="1" s="1"/>
  <c r="Z34" i="1"/>
  <c r="AC34" i="1" s="1"/>
  <c r="AA67" i="1"/>
  <c r="AD67" i="1" s="1"/>
  <c r="Z67" i="1"/>
  <c r="AC67" i="1" s="1"/>
  <c r="AA45" i="1"/>
  <c r="AD45" i="1" s="1"/>
  <c r="Z45" i="1"/>
  <c r="AC45" i="1" s="1"/>
  <c r="Z12" i="1"/>
  <c r="AA12" i="1"/>
  <c r="AA23" i="1"/>
  <c r="Z23" i="1"/>
  <c r="X90" i="1"/>
  <c r="X112" i="1"/>
  <c r="X46" i="1"/>
  <c r="X68" i="1"/>
  <c r="Y153" i="1"/>
  <c r="Y165" i="1" s="1"/>
  <c r="Y177" i="1" s="1"/>
  <c r="Y189" i="1" s="1"/>
  <c r="Y201" i="1" s="1"/>
  <c r="Y213" i="1" s="1"/>
  <c r="Y225" i="1" s="1"/>
  <c r="Y237" i="1" s="1"/>
  <c r="Y249" i="1" s="1"/>
  <c r="Y261" i="1" s="1"/>
  <c r="Y273" i="1" s="1"/>
  <c r="Y285" i="1" s="1"/>
  <c r="Y297" i="1" s="1"/>
  <c r="Y309" i="1" s="1"/>
  <c r="Y321" i="1" s="1"/>
  <c r="Y333" i="1" s="1"/>
  <c r="Y345" i="1" s="1"/>
  <c r="Y357" i="1" s="1"/>
  <c r="Y369" i="1" s="1"/>
  <c r="Y381" i="1" s="1"/>
  <c r="Y393" i="1" s="1"/>
  <c r="X57" i="1"/>
  <c r="Y13" i="1"/>
  <c r="Y25" i="1" s="1"/>
  <c r="Y37" i="1" s="1"/>
  <c r="Y49" i="1" s="1"/>
  <c r="Y61" i="1" s="1"/>
  <c r="Y73" i="1" s="1"/>
  <c r="Y85" i="1" s="1"/>
  <c r="Y97" i="1" s="1"/>
  <c r="Y109" i="1" s="1"/>
  <c r="Y121" i="1" s="1"/>
  <c r="Y24" i="1"/>
  <c r="Y36" i="1" s="1"/>
  <c r="Y48" i="1" s="1"/>
  <c r="Y60" i="1" s="1"/>
  <c r="Y72" i="1" s="1"/>
  <c r="Y154" i="1"/>
  <c r="Y166" i="1" s="1"/>
  <c r="Y178" i="1" s="1"/>
  <c r="Y190" i="1" s="1"/>
  <c r="Y202" i="1" s="1"/>
  <c r="X79" i="1"/>
  <c r="X24" i="1"/>
  <c r="X13" i="1"/>
  <c r="X314" i="1"/>
  <c r="X35" i="1"/>
  <c r="X123" i="1"/>
  <c r="X101" i="1"/>
  <c r="AD15" i="18"/>
  <c r="AC15" i="18"/>
  <c r="W15" i="18"/>
  <c r="AA24" i="1" l="1"/>
  <c r="Z24" i="1"/>
  <c r="AA79" i="1"/>
  <c r="AD79" i="1" s="1"/>
  <c r="Z79" i="1"/>
  <c r="AC79" i="1" s="1"/>
  <c r="AA101" i="1"/>
  <c r="AD101" i="1" s="1"/>
  <c r="Z101" i="1"/>
  <c r="AC101" i="1" s="1"/>
  <c r="Z68" i="1"/>
  <c r="AC68" i="1" s="1"/>
  <c r="AA68" i="1"/>
  <c r="AD68" i="1" s="1"/>
  <c r="AA57" i="1"/>
  <c r="AD57" i="1" s="1"/>
  <c r="Z57" i="1"/>
  <c r="AC57" i="1" s="1"/>
  <c r="AA123" i="1"/>
  <c r="AD123" i="1" s="1"/>
  <c r="Z123" i="1"/>
  <c r="AC123" i="1" s="1"/>
  <c r="AA46" i="1"/>
  <c r="AD46" i="1" s="1"/>
  <c r="Z46" i="1"/>
  <c r="AC46" i="1" s="1"/>
  <c r="Z35" i="1"/>
  <c r="AC35" i="1" s="1"/>
  <c r="AA35" i="1"/>
  <c r="AD35" i="1" s="1"/>
  <c r="AA112" i="1"/>
  <c r="AD112" i="1" s="1"/>
  <c r="Z112" i="1"/>
  <c r="AC112" i="1" s="1"/>
  <c r="AA314" i="1"/>
  <c r="AD314" i="1" s="1"/>
  <c r="Z314" i="1"/>
  <c r="AC314" i="1" s="1"/>
  <c r="AA90" i="1"/>
  <c r="AD90" i="1" s="1"/>
  <c r="Z90" i="1"/>
  <c r="AC90" i="1" s="1"/>
  <c r="Z13" i="1"/>
  <c r="AA13" i="1"/>
  <c r="X47" i="1"/>
  <c r="X91" i="1"/>
  <c r="X124" i="1"/>
  <c r="X80" i="1"/>
  <c r="X326" i="1"/>
  <c r="Y214" i="1"/>
  <c r="Y226" i="1" s="1"/>
  <c r="Y238" i="1" s="1"/>
  <c r="Y250" i="1" s="1"/>
  <c r="Y262" i="1" s="1"/>
  <c r="Y274" i="1" s="1"/>
  <c r="Y286" i="1" s="1"/>
  <c r="Y298" i="1" s="1"/>
  <c r="Y310" i="1" s="1"/>
  <c r="Y322" i="1" s="1"/>
  <c r="Y334" i="1" s="1"/>
  <c r="Y346" i="1" s="1"/>
  <c r="Y358" i="1" s="1"/>
  <c r="Y370" i="1" s="1"/>
  <c r="Y382" i="1" s="1"/>
  <c r="Y394" i="1" s="1"/>
  <c r="X58" i="1"/>
  <c r="Y84" i="1"/>
  <c r="Y96" i="1" s="1"/>
  <c r="Y108" i="1" s="1"/>
  <c r="Y120" i="1" s="1"/>
  <c r="X102" i="1"/>
  <c r="X25" i="1"/>
  <c r="Y133" i="1"/>
  <c r="Y145" i="1" s="1"/>
  <c r="X69" i="1"/>
  <c r="X113" i="1"/>
  <c r="X135" i="1"/>
  <c r="X36" i="1"/>
  <c r="AD16" i="18"/>
  <c r="X16" i="18"/>
  <c r="Z102" i="1" l="1"/>
  <c r="AC102" i="1" s="1"/>
  <c r="AA102" i="1"/>
  <c r="AD102" i="1" s="1"/>
  <c r="Z25" i="1"/>
  <c r="AA25" i="1"/>
  <c r="AA58" i="1"/>
  <c r="AD58" i="1" s="1"/>
  <c r="Z58" i="1"/>
  <c r="AC58" i="1" s="1"/>
  <c r="AA80" i="1"/>
  <c r="AD80" i="1" s="1"/>
  <c r="Z80" i="1"/>
  <c r="AC80" i="1" s="1"/>
  <c r="AA36" i="1"/>
  <c r="AD36" i="1" s="1"/>
  <c r="Z36" i="1"/>
  <c r="AC36" i="1" s="1"/>
  <c r="AA124" i="1"/>
  <c r="AD124" i="1" s="1"/>
  <c r="Z124" i="1"/>
  <c r="AC124" i="1" s="1"/>
  <c r="AA135" i="1"/>
  <c r="AD135" i="1" s="1"/>
  <c r="Z135" i="1"/>
  <c r="AC135" i="1" s="1"/>
  <c r="AA91" i="1"/>
  <c r="AD91" i="1" s="1"/>
  <c r="Z91" i="1"/>
  <c r="AC91" i="1" s="1"/>
  <c r="AA113" i="1"/>
  <c r="AD113" i="1" s="1"/>
  <c r="Z113" i="1"/>
  <c r="AC113" i="1" s="1"/>
  <c r="AA47" i="1"/>
  <c r="AD47" i="1" s="1"/>
  <c r="Z47" i="1"/>
  <c r="AC47" i="1" s="1"/>
  <c r="AA326" i="1"/>
  <c r="AD326" i="1" s="1"/>
  <c r="Z326" i="1"/>
  <c r="AC326" i="1" s="1"/>
  <c r="AA69" i="1"/>
  <c r="AD69" i="1" s="1"/>
  <c r="Z69" i="1"/>
  <c r="AC69" i="1" s="1"/>
  <c r="X37" i="1"/>
  <c r="X338" i="1"/>
  <c r="X92" i="1"/>
  <c r="X114" i="1"/>
  <c r="X136" i="1"/>
  <c r="X147" i="1"/>
  <c r="X48" i="1"/>
  <c r="X125" i="1"/>
  <c r="Y132" i="1"/>
  <c r="Y144" i="1" s="1"/>
  <c r="X81" i="1"/>
  <c r="X59" i="1"/>
  <c r="Y157" i="1"/>
  <c r="Y169" i="1" s="1"/>
  <c r="Y181" i="1" s="1"/>
  <c r="Y193" i="1" s="1"/>
  <c r="Y205" i="1" s="1"/>
  <c r="X103" i="1"/>
  <c r="X70" i="1"/>
  <c r="AA59" i="1" l="1"/>
  <c r="AD59" i="1" s="1"/>
  <c r="Z59" i="1"/>
  <c r="AC59" i="1" s="1"/>
  <c r="AA81" i="1"/>
  <c r="AD81" i="1" s="1"/>
  <c r="Z81" i="1"/>
  <c r="AC81" i="1" s="1"/>
  <c r="AA125" i="1"/>
  <c r="AD125" i="1" s="1"/>
  <c r="Z125" i="1"/>
  <c r="AC125" i="1" s="1"/>
  <c r="Z48" i="1"/>
  <c r="AC48" i="1" s="1"/>
  <c r="AA48" i="1"/>
  <c r="AD48" i="1" s="1"/>
  <c r="AA147" i="1"/>
  <c r="AD147" i="1" s="1"/>
  <c r="Z147" i="1"/>
  <c r="AC147" i="1" s="1"/>
  <c r="AA136" i="1"/>
  <c r="AD136" i="1" s="1"/>
  <c r="Z136" i="1"/>
  <c r="AC136" i="1" s="1"/>
  <c r="Z114" i="1"/>
  <c r="AC114" i="1" s="1"/>
  <c r="AA114" i="1"/>
  <c r="AD114" i="1" s="1"/>
  <c r="Z92" i="1"/>
  <c r="AC92" i="1" s="1"/>
  <c r="AA92" i="1"/>
  <c r="AD92" i="1" s="1"/>
  <c r="AA70" i="1"/>
  <c r="AD70" i="1" s="1"/>
  <c r="Z70" i="1"/>
  <c r="AC70" i="1" s="1"/>
  <c r="AA338" i="1"/>
  <c r="AD338" i="1" s="1"/>
  <c r="Z338" i="1"/>
  <c r="AC338" i="1" s="1"/>
  <c r="AA103" i="1"/>
  <c r="AD103" i="1" s="1"/>
  <c r="Z103" i="1"/>
  <c r="AC103" i="1" s="1"/>
  <c r="AA37" i="1"/>
  <c r="AD37" i="1" s="1"/>
  <c r="Z37" i="1"/>
  <c r="AC37" i="1" s="1"/>
  <c r="Y156" i="1"/>
  <c r="Y168" i="1" s="1"/>
  <c r="Y180" i="1" s="1"/>
  <c r="Y192" i="1" s="1"/>
  <c r="Y204" i="1" s="1"/>
  <c r="Y216" i="1" s="1"/>
  <c r="Y228" i="1" s="1"/>
  <c r="Y240" i="1" s="1"/>
  <c r="Y252" i="1" s="1"/>
  <c r="Y264" i="1" s="1"/>
  <c r="Y276" i="1" s="1"/>
  <c r="Y288" i="1" s="1"/>
  <c r="Y300" i="1" s="1"/>
  <c r="Y312" i="1" s="1"/>
  <c r="Y324" i="1" s="1"/>
  <c r="Y336" i="1" s="1"/>
  <c r="Y348" i="1" s="1"/>
  <c r="Y360" i="1" s="1"/>
  <c r="Y372" i="1" s="1"/>
  <c r="Y384" i="1" s="1"/>
  <c r="Y396" i="1" s="1"/>
  <c r="X350" i="1"/>
  <c r="X126" i="1"/>
  <c r="X71" i="1"/>
  <c r="X93" i="1"/>
  <c r="X137" i="1"/>
  <c r="X159" i="1"/>
  <c r="X82" i="1"/>
  <c r="X60" i="1"/>
  <c r="X49" i="1"/>
  <c r="Y217" i="1"/>
  <c r="Y229" i="1" s="1"/>
  <c r="Y241" i="1" s="1"/>
  <c r="Y253" i="1" s="1"/>
  <c r="Y265" i="1" s="1"/>
  <c r="Y277" i="1" s="1"/>
  <c r="Y289" i="1" s="1"/>
  <c r="Y301" i="1" s="1"/>
  <c r="Y313" i="1" s="1"/>
  <c r="Y325" i="1" s="1"/>
  <c r="Y337" i="1" s="1"/>
  <c r="Y349" i="1" s="1"/>
  <c r="Y361" i="1" s="1"/>
  <c r="Y373" i="1" s="1"/>
  <c r="Y385" i="1" s="1"/>
  <c r="Y397" i="1" s="1"/>
  <c r="X104" i="1"/>
  <c r="X115" i="1"/>
  <c r="X148" i="1"/>
  <c r="AA104" i="1" l="1"/>
  <c r="AD104" i="1" s="1"/>
  <c r="Z104" i="1"/>
  <c r="AC104" i="1" s="1"/>
  <c r="Z60" i="1"/>
  <c r="AC60" i="1" s="1"/>
  <c r="AA60" i="1"/>
  <c r="AD60" i="1" s="1"/>
  <c r="AA82" i="1"/>
  <c r="AD82" i="1" s="1"/>
  <c r="Z82" i="1"/>
  <c r="AC82" i="1" s="1"/>
  <c r="AA137" i="1"/>
  <c r="AD137" i="1" s="1"/>
  <c r="Z137" i="1"/>
  <c r="AC137" i="1" s="1"/>
  <c r="Z71" i="1"/>
  <c r="AC71" i="1" s="1"/>
  <c r="AA71" i="1"/>
  <c r="AD71" i="1" s="1"/>
  <c r="Z49" i="1"/>
  <c r="AC49" i="1" s="1"/>
  <c r="AA49" i="1"/>
  <c r="AD49" i="1" s="1"/>
  <c r="AA159" i="1"/>
  <c r="AD159" i="1" s="1"/>
  <c r="Z159" i="1"/>
  <c r="AC159" i="1" s="1"/>
  <c r="AA148" i="1"/>
  <c r="AD148" i="1" s="1"/>
  <c r="Z148" i="1"/>
  <c r="AC148" i="1" s="1"/>
  <c r="AA93" i="1"/>
  <c r="AD93" i="1" s="1"/>
  <c r="Z93" i="1"/>
  <c r="AC93" i="1" s="1"/>
  <c r="AA126" i="1"/>
  <c r="AD126" i="1" s="1"/>
  <c r="Z126" i="1"/>
  <c r="AC126" i="1" s="1"/>
  <c r="AA350" i="1"/>
  <c r="AD350" i="1" s="1"/>
  <c r="Z350" i="1"/>
  <c r="AC350" i="1" s="1"/>
  <c r="AA115" i="1"/>
  <c r="AD115" i="1" s="1"/>
  <c r="Z115" i="1"/>
  <c r="AC115" i="1" s="1"/>
  <c r="X72" i="1"/>
  <c r="X83" i="1"/>
  <c r="X362" i="1"/>
  <c r="X171" i="1"/>
  <c r="X149" i="1"/>
  <c r="X138" i="1"/>
  <c r="X127" i="1"/>
  <c r="X61" i="1"/>
  <c r="X160" i="1"/>
  <c r="X105" i="1"/>
  <c r="X116" i="1"/>
  <c r="X94" i="1"/>
  <c r="AA160" i="1" l="1"/>
  <c r="AD160" i="1" s="1"/>
  <c r="Z160" i="1"/>
  <c r="AC160" i="1" s="1"/>
  <c r="AA61" i="1"/>
  <c r="AD61" i="1" s="1"/>
  <c r="Z61" i="1"/>
  <c r="AC61" i="1" s="1"/>
  <c r="AA94" i="1"/>
  <c r="AD94" i="1" s="1"/>
  <c r="Z94" i="1"/>
  <c r="AC94" i="1" s="1"/>
  <c r="AA116" i="1"/>
  <c r="AD116" i="1" s="1"/>
  <c r="Z116" i="1"/>
  <c r="AC116" i="1" s="1"/>
  <c r="AA105" i="1"/>
  <c r="AD105" i="1" s="1"/>
  <c r="Z105" i="1"/>
  <c r="AC105" i="1" s="1"/>
  <c r="AA138" i="1"/>
  <c r="AD138" i="1" s="1"/>
  <c r="Z138" i="1"/>
  <c r="AC138" i="1" s="1"/>
  <c r="AA149" i="1"/>
  <c r="AD149" i="1" s="1"/>
  <c r="Z149" i="1"/>
  <c r="AC149" i="1" s="1"/>
  <c r="AA171" i="1"/>
  <c r="AD171" i="1" s="1"/>
  <c r="Z171" i="1"/>
  <c r="AC171" i="1" s="1"/>
  <c r="Z362" i="1"/>
  <c r="AC362" i="1" s="1"/>
  <c r="AA362" i="1"/>
  <c r="AD362" i="1" s="1"/>
  <c r="Z83" i="1"/>
  <c r="AC83" i="1" s="1"/>
  <c r="AA83" i="1"/>
  <c r="AD83" i="1" s="1"/>
  <c r="AA127" i="1"/>
  <c r="AD127" i="1" s="1"/>
  <c r="Z127" i="1"/>
  <c r="AC127" i="1" s="1"/>
  <c r="AA72" i="1"/>
  <c r="AD72" i="1" s="1"/>
  <c r="Z72" i="1"/>
  <c r="AC72" i="1" s="1"/>
  <c r="X374" i="1"/>
  <c r="X84" i="1"/>
  <c r="X128" i="1"/>
  <c r="X139" i="1"/>
  <c r="X117" i="1"/>
  <c r="X73" i="1"/>
  <c r="X150" i="1"/>
  <c r="X106" i="1"/>
  <c r="X183" i="1"/>
  <c r="X95" i="1"/>
  <c r="X161" i="1"/>
  <c r="X172" i="1"/>
  <c r="Z150" i="1" l="1"/>
  <c r="AC150" i="1" s="1"/>
  <c r="AA150" i="1"/>
  <c r="AD150" i="1" s="1"/>
  <c r="AA73" i="1"/>
  <c r="AD73" i="1" s="1"/>
  <c r="Z73" i="1"/>
  <c r="AC73" i="1" s="1"/>
  <c r="AA172" i="1"/>
  <c r="AD172" i="1" s="1"/>
  <c r="Z172" i="1"/>
  <c r="AC172" i="1" s="1"/>
  <c r="AA95" i="1"/>
  <c r="AD95" i="1" s="1"/>
  <c r="Z95" i="1"/>
  <c r="AC95" i="1" s="1"/>
  <c r="AA117" i="1"/>
  <c r="AD117" i="1" s="1"/>
  <c r="Z117" i="1"/>
  <c r="AC117" i="1" s="1"/>
  <c r="AA139" i="1"/>
  <c r="AD139" i="1" s="1"/>
  <c r="Z139" i="1"/>
  <c r="AC139" i="1" s="1"/>
  <c r="AA183" i="1"/>
  <c r="AD183" i="1" s="1"/>
  <c r="Z183" i="1"/>
  <c r="AC183" i="1" s="1"/>
  <c r="AA106" i="1"/>
  <c r="AD106" i="1" s="1"/>
  <c r="Z106" i="1"/>
  <c r="AC106" i="1" s="1"/>
  <c r="Z128" i="1"/>
  <c r="AC128" i="1" s="1"/>
  <c r="AA128" i="1"/>
  <c r="AD128" i="1" s="1"/>
  <c r="AA84" i="1"/>
  <c r="AD84" i="1" s="1"/>
  <c r="Z84" i="1"/>
  <c r="AC84" i="1" s="1"/>
  <c r="AA161" i="1"/>
  <c r="AD161" i="1" s="1"/>
  <c r="Z161" i="1"/>
  <c r="AC161" i="1" s="1"/>
  <c r="Z374" i="1"/>
  <c r="AC374" i="1" s="1"/>
  <c r="AA374" i="1"/>
  <c r="AD374" i="1" s="1"/>
  <c r="X162" i="1"/>
  <c r="X107" i="1"/>
  <c r="X129" i="1"/>
  <c r="X173" i="1"/>
  <c r="X184" i="1"/>
  <c r="X118" i="1"/>
  <c r="X85" i="1"/>
  <c r="X386" i="1"/>
  <c r="X195" i="1"/>
  <c r="X140" i="1"/>
  <c r="X151" i="1"/>
  <c r="X96" i="1"/>
  <c r="AA151" i="1" l="1"/>
  <c r="AD151" i="1" s="1"/>
  <c r="Z151" i="1"/>
  <c r="AC151" i="1" s="1"/>
  <c r="AA140" i="1"/>
  <c r="AD140" i="1" s="1"/>
  <c r="Z140" i="1"/>
  <c r="AC140" i="1" s="1"/>
  <c r="AA96" i="1"/>
  <c r="AD96" i="1" s="1"/>
  <c r="Z96" i="1"/>
  <c r="AC96" i="1" s="1"/>
  <c r="AA118" i="1"/>
  <c r="AD118" i="1" s="1"/>
  <c r="Z118" i="1"/>
  <c r="AC118" i="1" s="1"/>
  <c r="Z85" i="1"/>
  <c r="AC85" i="1" s="1"/>
  <c r="AA85" i="1"/>
  <c r="AD85" i="1" s="1"/>
  <c r="AA129" i="1"/>
  <c r="AD129" i="1" s="1"/>
  <c r="Z129" i="1"/>
  <c r="AC129" i="1" s="1"/>
  <c r="Z107" i="1"/>
  <c r="AC107" i="1" s="1"/>
  <c r="AA107" i="1"/>
  <c r="AD107" i="1" s="1"/>
  <c r="AA195" i="1"/>
  <c r="AD195" i="1" s="1"/>
  <c r="Z195" i="1"/>
  <c r="AC195" i="1" s="1"/>
  <c r="Z386" i="1"/>
  <c r="AC386" i="1" s="1"/>
  <c r="AA386" i="1"/>
  <c r="AD386" i="1" s="1"/>
  <c r="AA184" i="1"/>
  <c r="AD184" i="1" s="1"/>
  <c r="Z184" i="1"/>
  <c r="AC184" i="1" s="1"/>
  <c r="AA173" i="1"/>
  <c r="AD173" i="1" s="1"/>
  <c r="Z173" i="1"/>
  <c r="AC173" i="1" s="1"/>
  <c r="AA162" i="1"/>
  <c r="AD162" i="1" s="1"/>
  <c r="Z162" i="1"/>
  <c r="AC162" i="1" s="1"/>
  <c r="X130" i="1"/>
  <c r="X185" i="1"/>
  <c r="X174" i="1"/>
  <c r="X196" i="1"/>
  <c r="X163" i="1"/>
  <c r="X97" i="1"/>
  <c r="X141" i="1"/>
  <c r="X108" i="1"/>
  <c r="X119" i="1"/>
  <c r="X207" i="1"/>
  <c r="X152" i="1"/>
  <c r="Z152" i="1" l="1"/>
  <c r="AC152" i="1" s="1"/>
  <c r="AA152" i="1"/>
  <c r="AD152" i="1" s="1"/>
  <c r="AA108" i="1"/>
  <c r="AD108" i="1" s="1"/>
  <c r="Z108" i="1"/>
  <c r="AC108" i="1" s="1"/>
  <c r="AA141" i="1"/>
  <c r="AD141" i="1" s="1"/>
  <c r="Z141" i="1"/>
  <c r="AC141" i="1" s="1"/>
  <c r="AA97" i="1"/>
  <c r="AD97" i="1" s="1"/>
  <c r="Z97" i="1"/>
  <c r="AC97" i="1" s="1"/>
  <c r="AA196" i="1"/>
  <c r="AD196" i="1" s="1"/>
  <c r="Z196" i="1"/>
  <c r="AC196" i="1" s="1"/>
  <c r="AA163" i="1"/>
  <c r="AD163" i="1" s="1"/>
  <c r="Z163" i="1"/>
  <c r="AC163" i="1" s="1"/>
  <c r="AA174" i="1"/>
  <c r="AD174" i="1" s="1"/>
  <c r="Z174" i="1"/>
  <c r="AC174" i="1" s="1"/>
  <c r="AA207" i="1"/>
  <c r="AD207" i="1" s="1"/>
  <c r="Z207" i="1"/>
  <c r="AC207" i="1" s="1"/>
  <c r="AA119" i="1"/>
  <c r="AD119" i="1" s="1"/>
  <c r="Z119" i="1"/>
  <c r="AC119" i="1" s="1"/>
  <c r="AA185" i="1"/>
  <c r="AD185" i="1" s="1"/>
  <c r="Z185" i="1"/>
  <c r="AC185" i="1" s="1"/>
  <c r="AA130" i="1"/>
  <c r="AD130" i="1" s="1"/>
  <c r="Z130" i="1"/>
  <c r="AC130" i="1" s="1"/>
  <c r="X197" i="1"/>
  <c r="X142" i="1"/>
  <c r="X153" i="1"/>
  <c r="X219" i="1"/>
  <c r="X175" i="1"/>
  <c r="X208" i="1"/>
  <c r="X109" i="1"/>
  <c r="X120" i="1"/>
  <c r="X131" i="1"/>
  <c r="X186" i="1"/>
  <c r="X164" i="1"/>
  <c r="AA142" i="1" l="1"/>
  <c r="AD142" i="1" s="1"/>
  <c r="Z142" i="1"/>
  <c r="AC142" i="1" s="1"/>
  <c r="AA164" i="1"/>
  <c r="AD164" i="1" s="1"/>
  <c r="Z164" i="1"/>
  <c r="AC164" i="1" s="1"/>
  <c r="Z186" i="1"/>
  <c r="AC186" i="1" s="1"/>
  <c r="AA186" i="1"/>
  <c r="AD186" i="1" s="1"/>
  <c r="Z131" i="1"/>
  <c r="AC131" i="1" s="1"/>
  <c r="AA131" i="1"/>
  <c r="AD131" i="1" s="1"/>
  <c r="AA120" i="1"/>
  <c r="AD120" i="1" s="1"/>
  <c r="Z120" i="1"/>
  <c r="AC120" i="1" s="1"/>
  <c r="Z109" i="1"/>
  <c r="AC109" i="1" s="1"/>
  <c r="AA109" i="1"/>
  <c r="AD109" i="1" s="1"/>
  <c r="AA208" i="1"/>
  <c r="AD208" i="1" s="1"/>
  <c r="Z208" i="1"/>
  <c r="AC208" i="1" s="1"/>
  <c r="AA175" i="1"/>
  <c r="AD175" i="1" s="1"/>
  <c r="Z175" i="1"/>
  <c r="AC175" i="1" s="1"/>
  <c r="AA197" i="1"/>
  <c r="AD197" i="1" s="1"/>
  <c r="Z197" i="1"/>
  <c r="AC197" i="1" s="1"/>
  <c r="AA219" i="1"/>
  <c r="AD219" i="1" s="1"/>
  <c r="Z219" i="1"/>
  <c r="AC219" i="1" s="1"/>
  <c r="AA153" i="1"/>
  <c r="AD153" i="1" s="1"/>
  <c r="Z153" i="1"/>
  <c r="AC153" i="1" s="1"/>
  <c r="X143" i="1"/>
  <c r="X121" i="1"/>
  <c r="X187" i="1"/>
  <c r="X165" i="1"/>
  <c r="X198" i="1"/>
  <c r="X231" i="1"/>
  <c r="X209" i="1"/>
  <c r="X176" i="1"/>
  <c r="X132" i="1"/>
  <c r="X220" i="1"/>
  <c r="X154" i="1"/>
  <c r="Z121" i="1" l="1"/>
  <c r="AC121" i="1" s="1"/>
  <c r="AA121" i="1"/>
  <c r="AD121" i="1" s="1"/>
  <c r="AA154" i="1"/>
  <c r="AD154" i="1" s="1"/>
  <c r="Z154" i="1"/>
  <c r="AC154" i="1" s="1"/>
  <c r="Z143" i="1"/>
  <c r="AC143" i="1" s="1"/>
  <c r="AA143" i="1"/>
  <c r="AD143" i="1" s="1"/>
  <c r="AA220" i="1"/>
  <c r="AD220" i="1" s="1"/>
  <c r="Z220" i="1"/>
  <c r="AC220" i="1" s="1"/>
  <c r="AA132" i="1"/>
  <c r="AD132" i="1" s="1"/>
  <c r="Z132" i="1"/>
  <c r="AC132" i="1" s="1"/>
  <c r="AA176" i="1"/>
  <c r="AD176" i="1" s="1"/>
  <c r="Z176" i="1"/>
  <c r="AC176" i="1" s="1"/>
  <c r="Z209" i="1"/>
  <c r="AC209" i="1" s="1"/>
  <c r="AA209" i="1"/>
  <c r="AD209" i="1" s="1"/>
  <c r="AA231" i="1"/>
  <c r="AD231" i="1" s="1"/>
  <c r="Z231" i="1"/>
  <c r="AC231" i="1" s="1"/>
  <c r="AA198" i="1"/>
  <c r="AD198" i="1" s="1"/>
  <c r="Z198" i="1"/>
  <c r="AC198" i="1" s="1"/>
  <c r="AA165" i="1"/>
  <c r="AD165" i="1" s="1"/>
  <c r="Z165" i="1"/>
  <c r="AC165" i="1" s="1"/>
  <c r="AA187" i="1"/>
  <c r="AD187" i="1" s="1"/>
  <c r="Z187" i="1"/>
  <c r="AC187" i="1" s="1"/>
  <c r="X133" i="1"/>
  <c r="X232" i="1"/>
  <c r="X177" i="1"/>
  <c r="X243" i="1"/>
  <c r="X155" i="1"/>
  <c r="X144" i="1"/>
  <c r="X188" i="1"/>
  <c r="X166" i="1"/>
  <c r="X221" i="1"/>
  <c r="X210" i="1"/>
  <c r="X199" i="1"/>
  <c r="AA210" i="1" l="1"/>
  <c r="AD210" i="1" s="1"/>
  <c r="Z210" i="1"/>
  <c r="AC210" i="1" s="1"/>
  <c r="AA221" i="1"/>
  <c r="AD221" i="1" s="1"/>
  <c r="Z221" i="1"/>
  <c r="AC221" i="1" s="1"/>
  <c r="AA144" i="1"/>
  <c r="AD144" i="1" s="1"/>
  <c r="Z144" i="1"/>
  <c r="AC144" i="1" s="1"/>
  <c r="AA188" i="1"/>
  <c r="AD188" i="1" s="1"/>
  <c r="Z188" i="1"/>
  <c r="AC188" i="1" s="1"/>
  <c r="AA155" i="1"/>
  <c r="AD155" i="1" s="1"/>
  <c r="Z155" i="1"/>
  <c r="AC155" i="1" s="1"/>
  <c r="AA232" i="1"/>
  <c r="AD232" i="1" s="1"/>
  <c r="Z232" i="1"/>
  <c r="AC232" i="1" s="1"/>
  <c r="AA133" i="1"/>
  <c r="AD133" i="1" s="1"/>
  <c r="Z133" i="1"/>
  <c r="AC133" i="1" s="1"/>
  <c r="AA199" i="1"/>
  <c r="AD199" i="1" s="1"/>
  <c r="Z199" i="1"/>
  <c r="AC199" i="1" s="1"/>
  <c r="AA166" i="1"/>
  <c r="AD166" i="1" s="1"/>
  <c r="Z166" i="1"/>
  <c r="AC166" i="1" s="1"/>
  <c r="AA243" i="1"/>
  <c r="AD243" i="1" s="1"/>
  <c r="Z243" i="1"/>
  <c r="AC243" i="1" s="1"/>
  <c r="AA177" i="1"/>
  <c r="AD177" i="1" s="1"/>
  <c r="Z177" i="1"/>
  <c r="AC177" i="1" s="1"/>
  <c r="X189" i="1"/>
  <c r="X145" i="1"/>
  <c r="X156" i="1"/>
  <c r="X222" i="1"/>
  <c r="X255" i="1"/>
  <c r="X244" i="1"/>
  <c r="X178" i="1"/>
  <c r="X200" i="1"/>
  <c r="X167" i="1"/>
  <c r="X211" i="1"/>
  <c r="X233" i="1"/>
  <c r="Z145" i="1" l="1"/>
  <c r="AC145" i="1" s="1"/>
  <c r="AA145" i="1"/>
  <c r="AD145" i="1" s="1"/>
  <c r="AA189" i="1"/>
  <c r="AD189" i="1" s="1"/>
  <c r="Z189" i="1"/>
  <c r="AC189" i="1" s="1"/>
  <c r="Z233" i="1"/>
  <c r="AC233" i="1" s="1"/>
  <c r="AA233" i="1"/>
  <c r="AD233" i="1" s="1"/>
  <c r="AA211" i="1"/>
  <c r="AD211" i="1" s="1"/>
  <c r="Z211" i="1"/>
  <c r="AC211" i="1" s="1"/>
  <c r="AA167" i="1"/>
  <c r="AD167" i="1" s="1"/>
  <c r="Z167" i="1"/>
  <c r="AC167" i="1" s="1"/>
  <c r="Z200" i="1"/>
  <c r="AC200" i="1" s="1"/>
  <c r="AA200" i="1"/>
  <c r="AD200" i="1" s="1"/>
  <c r="AA178" i="1"/>
  <c r="AD178" i="1" s="1"/>
  <c r="Z178" i="1"/>
  <c r="AC178" i="1" s="1"/>
  <c r="AA244" i="1"/>
  <c r="AD244" i="1" s="1"/>
  <c r="Z244" i="1"/>
  <c r="AC244" i="1" s="1"/>
  <c r="AA255" i="1"/>
  <c r="AD255" i="1" s="1"/>
  <c r="Z255" i="1"/>
  <c r="AC255" i="1" s="1"/>
  <c r="AA222" i="1"/>
  <c r="AD222" i="1" s="1"/>
  <c r="Z222" i="1"/>
  <c r="AC222" i="1" s="1"/>
  <c r="AA156" i="1"/>
  <c r="AD156" i="1" s="1"/>
  <c r="Z156" i="1"/>
  <c r="AC156" i="1" s="1"/>
  <c r="X267" i="1"/>
  <c r="X157" i="1"/>
  <c r="X190" i="1"/>
  <c r="X234" i="1"/>
  <c r="X201" i="1"/>
  <c r="X223" i="1"/>
  <c r="X212" i="1"/>
  <c r="X256" i="1"/>
  <c r="X245" i="1"/>
  <c r="X179" i="1"/>
  <c r="X168" i="1"/>
  <c r="AA190" i="1" l="1"/>
  <c r="AD190" i="1" s="1"/>
  <c r="Z190" i="1"/>
  <c r="AC190" i="1" s="1"/>
  <c r="AA267" i="1"/>
  <c r="AD267" i="1" s="1"/>
  <c r="Z267" i="1"/>
  <c r="AC267" i="1" s="1"/>
  <c r="AA179" i="1"/>
  <c r="AD179" i="1" s="1"/>
  <c r="Z179" i="1"/>
  <c r="AC179" i="1" s="1"/>
  <c r="Z157" i="1"/>
  <c r="AC157" i="1" s="1"/>
  <c r="AA157" i="1"/>
  <c r="AD157" i="1" s="1"/>
  <c r="Z168" i="1"/>
  <c r="AC168" i="1" s="1"/>
  <c r="AA168" i="1"/>
  <c r="AD168" i="1" s="1"/>
  <c r="AA201" i="1"/>
  <c r="AD201" i="1" s="1"/>
  <c r="Z201" i="1"/>
  <c r="AC201" i="1" s="1"/>
  <c r="AA245" i="1"/>
  <c r="AD245" i="1" s="1"/>
  <c r="Z245" i="1"/>
  <c r="AC245" i="1" s="1"/>
  <c r="AA256" i="1"/>
  <c r="AD256" i="1" s="1"/>
  <c r="Z256" i="1"/>
  <c r="AC256" i="1" s="1"/>
  <c r="AA212" i="1"/>
  <c r="AD212" i="1" s="1"/>
  <c r="Z212" i="1"/>
  <c r="AC212" i="1" s="1"/>
  <c r="AA223" i="1"/>
  <c r="AD223" i="1" s="1"/>
  <c r="Z223" i="1"/>
  <c r="AC223" i="1" s="1"/>
  <c r="AA234" i="1"/>
  <c r="AD234" i="1" s="1"/>
  <c r="Z234" i="1"/>
  <c r="AC234" i="1" s="1"/>
  <c r="X224" i="1"/>
  <c r="X213" i="1"/>
  <c r="X169" i="1"/>
  <c r="X191" i="1"/>
  <c r="X268" i="1"/>
  <c r="X202" i="1"/>
  <c r="X279" i="1"/>
  <c r="X180" i="1"/>
  <c r="X235" i="1"/>
  <c r="X257" i="1"/>
  <c r="X246" i="1"/>
  <c r="AA224" i="1" l="1"/>
  <c r="AD224" i="1" s="1"/>
  <c r="Z224" i="1"/>
  <c r="AC224" i="1" s="1"/>
  <c r="AA213" i="1"/>
  <c r="AD213" i="1" s="1"/>
  <c r="Z213" i="1"/>
  <c r="AC213" i="1" s="1"/>
  <c r="AA246" i="1"/>
  <c r="AD246" i="1" s="1"/>
  <c r="Z246" i="1"/>
  <c r="AC246" i="1" s="1"/>
  <c r="Z257" i="1"/>
  <c r="AC257" i="1" s="1"/>
  <c r="AA257" i="1"/>
  <c r="AD257" i="1" s="1"/>
  <c r="AA235" i="1"/>
  <c r="AD235" i="1" s="1"/>
  <c r="Z235" i="1"/>
  <c r="AC235" i="1" s="1"/>
  <c r="AA180" i="1"/>
  <c r="AD180" i="1" s="1"/>
  <c r="Z180" i="1"/>
  <c r="AC180" i="1" s="1"/>
  <c r="AA279" i="1"/>
  <c r="AD279" i="1" s="1"/>
  <c r="Z279" i="1"/>
  <c r="AC279" i="1" s="1"/>
  <c r="AA202" i="1"/>
  <c r="AD202" i="1" s="1"/>
  <c r="Z202" i="1"/>
  <c r="AC202" i="1" s="1"/>
  <c r="AA268" i="1"/>
  <c r="AD268" i="1" s="1"/>
  <c r="Z268" i="1"/>
  <c r="AC268" i="1" s="1"/>
  <c r="AA191" i="1"/>
  <c r="AD191" i="1" s="1"/>
  <c r="Z191" i="1"/>
  <c r="AC191" i="1" s="1"/>
  <c r="AA169" i="1"/>
  <c r="AD169" i="1" s="1"/>
  <c r="Z169" i="1"/>
  <c r="AC169" i="1" s="1"/>
  <c r="X225" i="1"/>
  <c r="X280" i="1"/>
  <c r="X247" i="1"/>
  <c r="X291" i="1"/>
  <c r="X258" i="1"/>
  <c r="X192" i="1"/>
  <c r="X203" i="1"/>
  <c r="X236" i="1"/>
  <c r="X214" i="1"/>
  <c r="X181" i="1"/>
  <c r="X269" i="1"/>
  <c r="AA225" i="1" l="1"/>
  <c r="AD225" i="1" s="1"/>
  <c r="Z225" i="1"/>
  <c r="AC225" i="1" s="1"/>
  <c r="Z181" i="1"/>
  <c r="AC181" i="1" s="1"/>
  <c r="AA181" i="1"/>
  <c r="AD181" i="1" s="1"/>
  <c r="AA214" i="1"/>
  <c r="AD214" i="1" s="1"/>
  <c r="Z214" i="1"/>
  <c r="AC214" i="1" s="1"/>
  <c r="AA280" i="1"/>
  <c r="AD280" i="1" s="1"/>
  <c r="Z280" i="1"/>
  <c r="AC280" i="1" s="1"/>
  <c r="AA236" i="1"/>
  <c r="AD236" i="1" s="1"/>
  <c r="Z236" i="1"/>
  <c r="AC236" i="1" s="1"/>
  <c r="Z192" i="1"/>
  <c r="AC192" i="1" s="1"/>
  <c r="AA192" i="1"/>
  <c r="AD192" i="1" s="1"/>
  <c r="Z269" i="1"/>
  <c r="AC269" i="1" s="1"/>
  <c r="AA269" i="1"/>
  <c r="AD269" i="1" s="1"/>
  <c r="AA203" i="1"/>
  <c r="AD203" i="1" s="1"/>
  <c r="Z203" i="1"/>
  <c r="AC203" i="1" s="1"/>
  <c r="AA258" i="1"/>
  <c r="AD258" i="1" s="1"/>
  <c r="Z258" i="1"/>
  <c r="AC258" i="1" s="1"/>
  <c r="AA291" i="1"/>
  <c r="AD291" i="1" s="1"/>
  <c r="Z291" i="1"/>
  <c r="AC291" i="1" s="1"/>
  <c r="AA247" i="1"/>
  <c r="AD247" i="1" s="1"/>
  <c r="Z247" i="1"/>
  <c r="AC247" i="1" s="1"/>
  <c r="X204" i="1"/>
  <c r="X270" i="1"/>
  <c r="X248" i="1"/>
  <c r="X292" i="1"/>
  <c r="X193" i="1"/>
  <c r="X303" i="1"/>
  <c r="X215" i="1"/>
  <c r="X281" i="1"/>
  <c r="X226" i="1"/>
  <c r="X237" i="1"/>
  <c r="X259" i="1"/>
  <c r="AA270" i="1" l="1"/>
  <c r="AD270" i="1" s="1"/>
  <c r="Z270" i="1"/>
  <c r="AC270" i="1" s="1"/>
  <c r="AA281" i="1"/>
  <c r="AD281" i="1" s="1"/>
  <c r="Z281" i="1"/>
  <c r="AC281" i="1" s="1"/>
  <c r="AA204" i="1"/>
  <c r="AD204" i="1" s="1"/>
  <c r="Z204" i="1"/>
  <c r="AC204" i="1" s="1"/>
  <c r="AA259" i="1"/>
  <c r="AD259" i="1" s="1"/>
  <c r="Z259" i="1"/>
  <c r="AC259" i="1" s="1"/>
  <c r="AA226" i="1"/>
  <c r="AD226" i="1" s="1"/>
  <c r="Z226" i="1"/>
  <c r="AC226" i="1" s="1"/>
  <c r="AA237" i="1"/>
  <c r="AD237" i="1" s="1"/>
  <c r="Z237" i="1"/>
  <c r="AC237" i="1" s="1"/>
  <c r="AA193" i="1"/>
  <c r="AD193" i="1" s="1"/>
  <c r="Z193" i="1"/>
  <c r="AC193" i="1" s="1"/>
  <c r="AA292" i="1"/>
  <c r="AD292" i="1" s="1"/>
  <c r="Z292" i="1"/>
  <c r="AC292" i="1" s="1"/>
  <c r="AA215" i="1"/>
  <c r="AD215" i="1" s="1"/>
  <c r="Z215" i="1"/>
  <c r="AC215" i="1" s="1"/>
  <c r="AA303" i="1"/>
  <c r="AD303" i="1" s="1"/>
  <c r="Z303" i="1"/>
  <c r="AC303" i="1" s="1"/>
  <c r="AA248" i="1"/>
  <c r="AD248" i="1" s="1"/>
  <c r="Z248" i="1"/>
  <c r="AC248" i="1" s="1"/>
  <c r="X260" i="1"/>
  <c r="X249" i="1"/>
  <c r="X315" i="1"/>
  <c r="X238" i="1"/>
  <c r="X205" i="1"/>
  <c r="X282" i="1"/>
  <c r="X293" i="1"/>
  <c r="X216" i="1"/>
  <c r="X271" i="1"/>
  <c r="X304" i="1"/>
  <c r="X227" i="1"/>
  <c r="AA249" i="1" l="1"/>
  <c r="AD249" i="1" s="1"/>
  <c r="Z249" i="1"/>
  <c r="AC249" i="1" s="1"/>
  <c r="AA282" i="1"/>
  <c r="AD282" i="1" s="1"/>
  <c r="Z282" i="1"/>
  <c r="AC282" i="1" s="1"/>
  <c r="Z205" i="1"/>
  <c r="AC205" i="1" s="1"/>
  <c r="AA205" i="1"/>
  <c r="AD205" i="1" s="1"/>
  <c r="AA260" i="1"/>
  <c r="AD260" i="1" s="1"/>
  <c r="Z260" i="1"/>
  <c r="AC260" i="1" s="1"/>
  <c r="AA227" i="1"/>
  <c r="AD227" i="1" s="1"/>
  <c r="Z227" i="1"/>
  <c r="AC227" i="1" s="1"/>
  <c r="AA304" i="1"/>
  <c r="AD304" i="1" s="1"/>
  <c r="Z304" i="1"/>
  <c r="AC304" i="1" s="1"/>
  <c r="Z271" i="1"/>
  <c r="AC271" i="1" s="1"/>
  <c r="AA271" i="1"/>
  <c r="AD271" i="1" s="1"/>
  <c r="Z216" i="1"/>
  <c r="AC216" i="1" s="1"/>
  <c r="AA216" i="1"/>
  <c r="AD216" i="1" s="1"/>
  <c r="AA293" i="1"/>
  <c r="AD293" i="1" s="1"/>
  <c r="Z293" i="1"/>
  <c r="AC293" i="1" s="1"/>
  <c r="AA238" i="1"/>
  <c r="AD238" i="1" s="1"/>
  <c r="Z238" i="1"/>
  <c r="AC238" i="1" s="1"/>
  <c r="AA315" i="1"/>
  <c r="AD315" i="1" s="1"/>
  <c r="Z315" i="1"/>
  <c r="AC315" i="1" s="1"/>
  <c r="X228" i="1"/>
  <c r="X250" i="1"/>
  <c r="X327" i="1"/>
  <c r="X305" i="1"/>
  <c r="X239" i="1"/>
  <c r="X294" i="1"/>
  <c r="X316" i="1"/>
  <c r="X261" i="1"/>
  <c r="X283" i="1"/>
  <c r="X217" i="1"/>
  <c r="X272" i="1"/>
  <c r="AA217" i="1" l="1"/>
  <c r="AD217" i="1" s="1"/>
  <c r="Z217" i="1"/>
  <c r="AC217" i="1" s="1"/>
  <c r="AA250" i="1"/>
  <c r="AD250" i="1" s="1"/>
  <c r="Z250" i="1"/>
  <c r="AC250" i="1" s="1"/>
  <c r="AA228" i="1"/>
  <c r="AD228" i="1" s="1"/>
  <c r="Z228" i="1"/>
  <c r="AC228" i="1" s="1"/>
  <c r="AA272" i="1"/>
  <c r="AD272" i="1" s="1"/>
  <c r="Z272" i="1"/>
  <c r="AC272" i="1" s="1"/>
  <c r="AA283" i="1"/>
  <c r="AD283" i="1" s="1"/>
  <c r="Z283" i="1"/>
  <c r="AC283" i="1" s="1"/>
  <c r="AA261" i="1"/>
  <c r="AD261" i="1" s="1"/>
  <c r="Z261" i="1"/>
  <c r="AC261" i="1" s="1"/>
  <c r="AA316" i="1"/>
  <c r="AD316" i="1" s="1"/>
  <c r="Z316" i="1"/>
  <c r="AC316" i="1" s="1"/>
  <c r="AA294" i="1"/>
  <c r="AD294" i="1" s="1"/>
  <c r="Z294" i="1"/>
  <c r="AC294" i="1" s="1"/>
  <c r="Z239" i="1"/>
  <c r="AC239" i="1" s="1"/>
  <c r="AA239" i="1"/>
  <c r="AD239" i="1" s="1"/>
  <c r="AA305" i="1"/>
  <c r="AD305" i="1" s="1"/>
  <c r="Z305" i="1"/>
  <c r="AC305" i="1" s="1"/>
  <c r="AA327" i="1"/>
  <c r="AD327" i="1" s="1"/>
  <c r="Z327" i="1"/>
  <c r="AC327" i="1" s="1"/>
  <c r="X317" i="1"/>
  <c r="X339" i="1"/>
  <c r="X284" i="1"/>
  <c r="X328" i="1"/>
  <c r="X306" i="1"/>
  <c r="X229" i="1"/>
  <c r="X262" i="1"/>
  <c r="X273" i="1"/>
  <c r="X251" i="1"/>
  <c r="X295" i="1"/>
  <c r="X240" i="1"/>
  <c r="AA317" i="1" l="1"/>
  <c r="AD317" i="1" s="1"/>
  <c r="Z317" i="1"/>
  <c r="AC317" i="1" s="1"/>
  <c r="AA339" i="1"/>
  <c r="AD339" i="1" s="1"/>
  <c r="Z339" i="1"/>
  <c r="AC339" i="1" s="1"/>
  <c r="AA240" i="1"/>
  <c r="AD240" i="1" s="1"/>
  <c r="Z240" i="1"/>
  <c r="AC240" i="1" s="1"/>
  <c r="AA295" i="1"/>
  <c r="AD295" i="1" s="1"/>
  <c r="Z295" i="1"/>
  <c r="AC295" i="1" s="1"/>
  <c r="Z251" i="1"/>
  <c r="AC251" i="1" s="1"/>
  <c r="AA251" i="1"/>
  <c r="AD251" i="1" s="1"/>
  <c r="AA229" i="1"/>
  <c r="AD229" i="1" s="1"/>
  <c r="Z229" i="1"/>
  <c r="AC229" i="1" s="1"/>
  <c r="AA328" i="1"/>
  <c r="AD328" i="1" s="1"/>
  <c r="Z328" i="1"/>
  <c r="AC328" i="1" s="1"/>
  <c r="AA273" i="1"/>
  <c r="AD273" i="1" s="1"/>
  <c r="Z273" i="1"/>
  <c r="AC273" i="1" s="1"/>
  <c r="AA262" i="1"/>
  <c r="AD262" i="1" s="1"/>
  <c r="Z262" i="1"/>
  <c r="AC262" i="1" s="1"/>
  <c r="AA306" i="1"/>
  <c r="AD306" i="1" s="1"/>
  <c r="Z306" i="1"/>
  <c r="AC306" i="1" s="1"/>
  <c r="Z284" i="1"/>
  <c r="AC284" i="1" s="1"/>
  <c r="AA284" i="1"/>
  <c r="AD284" i="1" s="1"/>
  <c r="X340" i="1"/>
  <c r="X296" i="1"/>
  <c r="X307" i="1"/>
  <c r="X351" i="1"/>
  <c r="X241" i="1"/>
  <c r="X252" i="1"/>
  <c r="X274" i="1"/>
  <c r="X285" i="1"/>
  <c r="X318" i="1"/>
  <c r="X329" i="1"/>
  <c r="X263" i="1"/>
  <c r="Z329" i="1" l="1"/>
  <c r="AC329" i="1" s="1"/>
  <c r="AA329" i="1"/>
  <c r="AD329" i="1" s="1"/>
  <c r="AA285" i="1"/>
  <c r="AD285" i="1" s="1"/>
  <c r="Z285" i="1"/>
  <c r="AC285" i="1" s="1"/>
  <c r="Z296" i="1"/>
  <c r="AC296" i="1" s="1"/>
  <c r="AA296" i="1"/>
  <c r="AD296" i="1" s="1"/>
  <c r="AA340" i="1"/>
  <c r="AD340" i="1" s="1"/>
  <c r="Z340" i="1"/>
  <c r="AC340" i="1" s="1"/>
  <c r="AA263" i="1"/>
  <c r="AD263" i="1" s="1"/>
  <c r="Z263" i="1"/>
  <c r="AC263" i="1" s="1"/>
  <c r="AA318" i="1"/>
  <c r="AD318" i="1" s="1"/>
  <c r="Z318" i="1"/>
  <c r="AC318" i="1" s="1"/>
  <c r="AA274" i="1"/>
  <c r="AD274" i="1" s="1"/>
  <c r="Z274" i="1"/>
  <c r="AC274" i="1" s="1"/>
  <c r="AA252" i="1"/>
  <c r="AD252" i="1" s="1"/>
  <c r="Z252" i="1"/>
  <c r="AC252" i="1" s="1"/>
  <c r="AA241" i="1"/>
  <c r="AD241" i="1" s="1"/>
  <c r="Z241" i="1"/>
  <c r="AC241" i="1" s="1"/>
  <c r="AA351" i="1"/>
  <c r="AD351" i="1" s="1"/>
  <c r="Z351" i="1"/>
  <c r="AC351" i="1" s="1"/>
  <c r="Z307" i="1"/>
  <c r="AC307" i="1" s="1"/>
  <c r="AA307" i="1"/>
  <c r="AD307" i="1" s="1"/>
  <c r="X330" i="1"/>
  <c r="X297" i="1"/>
  <c r="X363" i="1"/>
  <c r="X319" i="1"/>
  <c r="X264" i="1"/>
  <c r="X308" i="1"/>
  <c r="X275" i="1"/>
  <c r="X341" i="1"/>
  <c r="X253" i="1"/>
  <c r="X286" i="1"/>
  <c r="X352" i="1"/>
  <c r="AA297" i="1" l="1"/>
  <c r="AD297" i="1" s="1"/>
  <c r="Z297" i="1"/>
  <c r="AC297" i="1" s="1"/>
  <c r="AA330" i="1"/>
  <c r="AD330" i="1" s="1"/>
  <c r="Z330" i="1"/>
  <c r="AC330" i="1" s="1"/>
  <c r="AA253" i="1"/>
  <c r="AD253" i="1" s="1"/>
  <c r="Z253" i="1"/>
  <c r="AC253" i="1" s="1"/>
  <c r="AA352" i="1"/>
  <c r="AD352" i="1" s="1"/>
  <c r="Z352" i="1"/>
  <c r="AC352" i="1" s="1"/>
  <c r="AA286" i="1"/>
  <c r="AD286" i="1" s="1"/>
  <c r="Z286" i="1"/>
  <c r="AC286" i="1" s="1"/>
  <c r="AA341" i="1"/>
  <c r="AD341" i="1" s="1"/>
  <c r="Z341" i="1"/>
  <c r="AC341" i="1" s="1"/>
  <c r="Z275" i="1"/>
  <c r="AC275" i="1" s="1"/>
  <c r="AA275" i="1"/>
  <c r="AD275" i="1" s="1"/>
  <c r="AA308" i="1"/>
  <c r="AD308" i="1" s="1"/>
  <c r="Z308" i="1"/>
  <c r="AC308" i="1" s="1"/>
  <c r="AA264" i="1"/>
  <c r="AD264" i="1" s="1"/>
  <c r="Z264" i="1"/>
  <c r="AC264" i="1" s="1"/>
  <c r="AA319" i="1"/>
  <c r="AD319" i="1" s="1"/>
  <c r="Z319" i="1"/>
  <c r="AC319" i="1" s="1"/>
  <c r="AA363" i="1"/>
  <c r="AD363" i="1" s="1"/>
  <c r="Z363" i="1"/>
  <c r="AC363" i="1" s="1"/>
  <c r="X331" i="1"/>
  <c r="X375" i="1"/>
  <c r="X364" i="1"/>
  <c r="X309" i="1"/>
  <c r="X298" i="1"/>
  <c r="X353" i="1"/>
  <c r="X320" i="1"/>
  <c r="X342" i="1"/>
  <c r="X287" i="1"/>
  <c r="X265" i="1"/>
  <c r="X276" i="1"/>
  <c r="AA375" i="1" l="1"/>
  <c r="AD375" i="1" s="1"/>
  <c r="Z375" i="1"/>
  <c r="AC375" i="1" s="1"/>
  <c r="AA331" i="1"/>
  <c r="AD331" i="1" s="1"/>
  <c r="Z331" i="1"/>
  <c r="AC331" i="1" s="1"/>
  <c r="AA276" i="1"/>
  <c r="AD276" i="1" s="1"/>
  <c r="Z276" i="1"/>
  <c r="AC276" i="1" s="1"/>
  <c r="AA265" i="1"/>
  <c r="AD265" i="1" s="1"/>
  <c r="Z265" i="1"/>
  <c r="AC265" i="1" s="1"/>
  <c r="Z287" i="1"/>
  <c r="AC287" i="1" s="1"/>
  <c r="AA287" i="1"/>
  <c r="AD287" i="1" s="1"/>
  <c r="AA342" i="1"/>
  <c r="AD342" i="1" s="1"/>
  <c r="Z342" i="1"/>
  <c r="AC342" i="1" s="1"/>
  <c r="AA320" i="1"/>
  <c r="AD320" i="1" s="1"/>
  <c r="Z320" i="1"/>
  <c r="AC320" i="1" s="1"/>
  <c r="AA353" i="1"/>
  <c r="AD353" i="1" s="1"/>
  <c r="Z353" i="1"/>
  <c r="AC353" i="1" s="1"/>
  <c r="AA298" i="1"/>
  <c r="AD298" i="1" s="1"/>
  <c r="Z298" i="1"/>
  <c r="AC298" i="1" s="1"/>
  <c r="AA309" i="1"/>
  <c r="AD309" i="1" s="1"/>
  <c r="Z309" i="1"/>
  <c r="AC309" i="1" s="1"/>
  <c r="AA364" i="1"/>
  <c r="AD364" i="1" s="1"/>
  <c r="Z364" i="1"/>
  <c r="AC364" i="1" s="1"/>
  <c r="X354" i="1"/>
  <c r="X321" i="1"/>
  <c r="X376" i="1"/>
  <c r="X332" i="1"/>
  <c r="X277" i="1"/>
  <c r="X387" i="1"/>
  <c r="X365" i="1"/>
  <c r="X310" i="1"/>
  <c r="X343" i="1"/>
  <c r="X288" i="1"/>
  <c r="X299" i="1"/>
  <c r="AA299" i="1" l="1"/>
  <c r="AD299" i="1" s="1"/>
  <c r="Z299" i="1"/>
  <c r="AC299" i="1" s="1"/>
  <c r="AA288" i="1"/>
  <c r="AD288" i="1" s="1"/>
  <c r="Z288" i="1"/>
  <c r="AC288" i="1" s="1"/>
  <c r="AA321" i="1"/>
  <c r="AD321" i="1" s="1"/>
  <c r="Z321" i="1"/>
  <c r="AC321" i="1" s="1"/>
  <c r="AA354" i="1"/>
  <c r="AD354" i="1" s="1"/>
  <c r="Z354" i="1"/>
  <c r="AC354" i="1" s="1"/>
  <c r="AA343" i="1"/>
  <c r="AD343" i="1" s="1"/>
  <c r="Z343" i="1"/>
  <c r="AC343" i="1" s="1"/>
  <c r="AA310" i="1"/>
  <c r="AD310" i="1" s="1"/>
  <c r="Z310" i="1"/>
  <c r="AC310" i="1" s="1"/>
  <c r="AA365" i="1"/>
  <c r="AD365" i="1" s="1"/>
  <c r="Z365" i="1"/>
  <c r="AC365" i="1" s="1"/>
  <c r="AA387" i="1"/>
  <c r="AD387" i="1" s="1"/>
  <c r="Z387" i="1"/>
  <c r="AC387" i="1" s="1"/>
  <c r="AA277" i="1"/>
  <c r="AD277" i="1" s="1"/>
  <c r="Z277" i="1"/>
  <c r="AC277" i="1" s="1"/>
  <c r="AA332" i="1"/>
  <c r="AD332" i="1" s="1"/>
  <c r="Z332" i="1"/>
  <c r="AC332" i="1" s="1"/>
  <c r="AA376" i="1"/>
  <c r="AD376" i="1" s="1"/>
  <c r="Z376" i="1"/>
  <c r="AC376" i="1" s="1"/>
  <c r="X344" i="1"/>
  <c r="X322" i="1"/>
  <c r="X388" i="1"/>
  <c r="X311" i="1"/>
  <c r="X377" i="1"/>
  <c r="X300" i="1"/>
  <c r="X333" i="1"/>
  <c r="X355" i="1"/>
  <c r="X289" i="1"/>
  <c r="X366" i="1"/>
  <c r="Z344" i="1" l="1"/>
  <c r="AC344" i="1" s="1"/>
  <c r="AA344" i="1"/>
  <c r="AD344" i="1" s="1"/>
  <c r="AA366" i="1"/>
  <c r="AD366" i="1" s="1"/>
  <c r="Z366" i="1"/>
  <c r="AC366" i="1" s="1"/>
  <c r="AA289" i="1"/>
  <c r="AD289" i="1" s="1"/>
  <c r="Z289" i="1"/>
  <c r="AC289" i="1" s="1"/>
  <c r="AA322" i="1"/>
  <c r="AD322" i="1" s="1"/>
  <c r="Z322" i="1"/>
  <c r="AC322" i="1" s="1"/>
  <c r="Z355" i="1"/>
  <c r="AC355" i="1" s="1"/>
  <c r="AA355" i="1"/>
  <c r="AD355" i="1" s="1"/>
  <c r="AA333" i="1"/>
  <c r="AD333" i="1" s="1"/>
  <c r="Z333" i="1"/>
  <c r="AC333" i="1" s="1"/>
  <c r="AA300" i="1"/>
  <c r="AD300" i="1" s="1"/>
  <c r="Z300" i="1"/>
  <c r="AC300" i="1" s="1"/>
  <c r="AA377" i="1"/>
  <c r="AD377" i="1" s="1"/>
  <c r="Z377" i="1"/>
  <c r="AC377" i="1" s="1"/>
  <c r="AA311" i="1"/>
  <c r="AD311" i="1" s="1"/>
  <c r="Z311" i="1"/>
  <c r="AC311" i="1" s="1"/>
  <c r="AA388" i="1"/>
  <c r="AD388" i="1" s="1"/>
  <c r="Z388" i="1"/>
  <c r="AC388" i="1" s="1"/>
  <c r="X323" i="1"/>
  <c r="X312" i="1"/>
  <c r="X334" i="1"/>
  <c r="X389" i="1"/>
  <c r="X345" i="1"/>
  <c r="X378" i="1"/>
  <c r="X301" i="1"/>
  <c r="X367" i="1"/>
  <c r="X356" i="1"/>
  <c r="AA323" i="1" l="1"/>
  <c r="AD323" i="1" s="1"/>
  <c r="Z323" i="1"/>
  <c r="AC323" i="1" s="1"/>
  <c r="AA334" i="1"/>
  <c r="AD334" i="1" s="1"/>
  <c r="Z334" i="1"/>
  <c r="AC334" i="1" s="1"/>
  <c r="AA389" i="1"/>
  <c r="AD389" i="1" s="1"/>
  <c r="Z389" i="1"/>
  <c r="AC389" i="1" s="1"/>
  <c r="AA312" i="1"/>
  <c r="AD312" i="1" s="1"/>
  <c r="Z312" i="1"/>
  <c r="AC312" i="1" s="1"/>
  <c r="Z356" i="1"/>
  <c r="AC356" i="1" s="1"/>
  <c r="AA356" i="1"/>
  <c r="AD356" i="1" s="1"/>
  <c r="Z367" i="1"/>
  <c r="AC367" i="1" s="1"/>
  <c r="AA367" i="1"/>
  <c r="AD367" i="1" s="1"/>
  <c r="AA301" i="1"/>
  <c r="AD301" i="1" s="1"/>
  <c r="Z301" i="1"/>
  <c r="AC301" i="1" s="1"/>
  <c r="AA378" i="1"/>
  <c r="AD378" i="1" s="1"/>
  <c r="Z378" i="1"/>
  <c r="AC378" i="1" s="1"/>
  <c r="AA345" i="1"/>
  <c r="AD345" i="1" s="1"/>
  <c r="Z345" i="1"/>
  <c r="AC345" i="1" s="1"/>
  <c r="X313" i="1"/>
  <c r="X346" i="1"/>
  <c r="X390" i="1"/>
  <c r="X324" i="1"/>
  <c r="X357" i="1"/>
  <c r="X368" i="1"/>
  <c r="X379" i="1"/>
  <c r="X335" i="1"/>
  <c r="AA324" i="1" l="1"/>
  <c r="AD324" i="1" s="1"/>
  <c r="Z324" i="1"/>
  <c r="AC324" i="1" s="1"/>
  <c r="AA390" i="1"/>
  <c r="AD390" i="1" s="1"/>
  <c r="Z390" i="1"/>
  <c r="AC390" i="1" s="1"/>
  <c r="AA357" i="1"/>
  <c r="AD357" i="1" s="1"/>
  <c r="Z357" i="1"/>
  <c r="AC357" i="1" s="1"/>
  <c r="Z368" i="1"/>
  <c r="AC368" i="1" s="1"/>
  <c r="AA368" i="1"/>
  <c r="AD368" i="1" s="1"/>
  <c r="AA346" i="1"/>
  <c r="AD346" i="1" s="1"/>
  <c r="Z346" i="1"/>
  <c r="AC346" i="1" s="1"/>
  <c r="AA313" i="1"/>
  <c r="AD313" i="1" s="1"/>
  <c r="Z313" i="1"/>
  <c r="AC313" i="1" s="1"/>
  <c r="Z335" i="1"/>
  <c r="AC335" i="1" s="1"/>
  <c r="AA335" i="1"/>
  <c r="AD335" i="1" s="1"/>
  <c r="Z379" i="1"/>
  <c r="AC379" i="1" s="1"/>
  <c r="AA379" i="1"/>
  <c r="AD379" i="1" s="1"/>
  <c r="X380" i="1"/>
  <c r="X369" i="1"/>
  <c r="X347" i="1"/>
  <c r="X358" i="1"/>
  <c r="X391" i="1"/>
  <c r="X325" i="1"/>
  <c r="X336" i="1"/>
  <c r="AA336" i="1" l="1"/>
  <c r="AD336" i="1" s="1"/>
  <c r="Z336" i="1"/>
  <c r="AC336" i="1" s="1"/>
  <c r="Z325" i="1"/>
  <c r="AC325" i="1" s="1"/>
  <c r="AA325" i="1"/>
  <c r="AD325" i="1" s="1"/>
  <c r="Z391" i="1"/>
  <c r="AC391" i="1" s="1"/>
  <c r="AA391" i="1"/>
  <c r="AD391" i="1" s="1"/>
  <c r="AA358" i="1"/>
  <c r="AD358" i="1" s="1"/>
  <c r="Z358" i="1"/>
  <c r="AC358" i="1" s="1"/>
  <c r="AA347" i="1"/>
  <c r="AD347" i="1" s="1"/>
  <c r="Z347" i="1"/>
  <c r="AC347" i="1" s="1"/>
  <c r="AA369" i="1"/>
  <c r="AD369" i="1" s="1"/>
  <c r="Z369" i="1"/>
  <c r="AC369" i="1" s="1"/>
  <c r="Z380" i="1"/>
  <c r="AC380" i="1" s="1"/>
  <c r="AA380" i="1"/>
  <c r="AD380" i="1" s="1"/>
  <c r="X359" i="1"/>
  <c r="X337" i="1"/>
  <c r="X381" i="1"/>
  <c r="X348" i="1"/>
  <c r="X370" i="1"/>
  <c r="X392" i="1"/>
  <c r="AA370" i="1" l="1"/>
  <c r="AD370" i="1" s="1"/>
  <c r="Z370" i="1"/>
  <c r="AC370" i="1" s="1"/>
  <c r="AA348" i="1"/>
  <c r="AD348" i="1" s="1"/>
  <c r="Z348" i="1"/>
  <c r="AC348" i="1" s="1"/>
  <c r="AA337" i="1"/>
  <c r="AD337" i="1" s="1"/>
  <c r="Z337" i="1"/>
  <c r="AC337" i="1" s="1"/>
  <c r="Z392" i="1"/>
  <c r="AC392" i="1" s="1"/>
  <c r="AA392" i="1"/>
  <c r="AD392" i="1" s="1"/>
  <c r="AA381" i="1"/>
  <c r="AD381" i="1" s="1"/>
  <c r="Z381" i="1"/>
  <c r="AC381" i="1" s="1"/>
  <c r="AA359" i="1"/>
  <c r="AD359" i="1" s="1"/>
  <c r="Z359" i="1"/>
  <c r="AC359" i="1" s="1"/>
  <c r="X371" i="1"/>
  <c r="X360" i="1"/>
  <c r="X382" i="1"/>
  <c r="X349" i="1"/>
  <c r="X393" i="1"/>
  <c r="AA393" i="1" l="1"/>
  <c r="AD393" i="1" s="1"/>
  <c r="Z393" i="1"/>
  <c r="AC393" i="1" s="1"/>
  <c r="AA349" i="1"/>
  <c r="AD349" i="1" s="1"/>
  <c r="Z349" i="1"/>
  <c r="AC349" i="1" s="1"/>
  <c r="AA382" i="1"/>
  <c r="AD382" i="1" s="1"/>
  <c r="Z382" i="1"/>
  <c r="AC382" i="1" s="1"/>
  <c r="AA360" i="1"/>
  <c r="AD360" i="1" s="1"/>
  <c r="Z360" i="1"/>
  <c r="AC360" i="1" s="1"/>
  <c r="AA371" i="1"/>
  <c r="AD371" i="1" s="1"/>
  <c r="Z371" i="1"/>
  <c r="AC371" i="1" s="1"/>
  <c r="X383" i="1"/>
  <c r="X361" i="1"/>
  <c r="X394" i="1"/>
  <c r="X372" i="1"/>
  <c r="Z361" i="1" l="1"/>
  <c r="AC361" i="1" s="1"/>
  <c r="AA361" i="1"/>
  <c r="AD361" i="1" s="1"/>
  <c r="AA383" i="1"/>
  <c r="AD383" i="1" s="1"/>
  <c r="Z383" i="1"/>
  <c r="AC383" i="1" s="1"/>
  <c r="AA372" i="1"/>
  <c r="AD372" i="1" s="1"/>
  <c r="Z372" i="1"/>
  <c r="AC372" i="1" s="1"/>
  <c r="AA394" i="1"/>
  <c r="AD394" i="1" s="1"/>
  <c r="Z394" i="1"/>
  <c r="AC394" i="1" s="1"/>
  <c r="X373" i="1"/>
  <c r="X384" i="1"/>
  <c r="X395" i="1"/>
  <c r="Z395" i="1" l="1"/>
  <c r="AC395" i="1" s="1"/>
  <c r="AA395" i="1"/>
  <c r="AD395" i="1" s="1"/>
  <c r="AA384" i="1"/>
  <c r="AD384" i="1" s="1"/>
  <c r="Z384" i="1"/>
  <c r="AC384" i="1" s="1"/>
  <c r="Z373" i="1"/>
  <c r="AC373" i="1" s="1"/>
  <c r="AA373" i="1"/>
  <c r="AD373" i="1" s="1"/>
  <c r="X396" i="1"/>
  <c r="X385" i="1"/>
  <c r="Z385" i="1" l="1"/>
  <c r="AC385" i="1" s="1"/>
  <c r="AA385" i="1"/>
  <c r="AD385" i="1" s="1"/>
  <c r="AA396" i="1"/>
  <c r="AD396" i="1" s="1"/>
  <c r="Z396" i="1"/>
  <c r="AC396" i="1" s="1"/>
  <c r="X397" i="1"/>
  <c r="AA397" i="1" l="1"/>
  <c r="AD397" i="1" s="1"/>
  <c r="Z397" i="1"/>
  <c r="AC39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Calderon, Raiza</author>
  </authors>
  <commentList>
    <comment ref="A7" authorId="0" shapeId="0" xr:uid="{DCE3FD4C-4F3B-45B3-A7B8-CE5E7FA37B87}">
      <text>
        <r>
          <rPr>
            <b/>
            <sz val="13"/>
            <color indexed="40"/>
            <rFont val="Tahoma"/>
            <family val="2"/>
          </rPr>
          <t>Location:</t>
        </r>
        <r>
          <rPr>
            <b/>
            <sz val="13"/>
            <color indexed="81"/>
            <rFont val="Tahoma"/>
            <family val="2"/>
          </rPr>
          <t xml:space="preserve">     </t>
        </r>
        <r>
          <rPr>
            <sz val="13"/>
            <color indexed="81"/>
            <rFont val="Tahoma"/>
            <family val="2"/>
          </rPr>
          <t>\FORECASTING\2023\Variance\Weather</t>
        </r>
        <r>
          <rPr>
            <b/>
            <sz val="13"/>
            <color indexed="81"/>
            <rFont val="Tahoma"/>
            <family val="2"/>
          </rPr>
          <t xml:space="preserve">
</t>
        </r>
        <r>
          <rPr>
            <b/>
            <sz val="13"/>
            <color indexed="40"/>
            <rFont val="Tahoma"/>
            <family val="2"/>
          </rPr>
          <t>Filename:</t>
        </r>
        <r>
          <rPr>
            <b/>
            <sz val="13"/>
            <color indexed="81"/>
            <rFont val="Tahoma"/>
            <family val="2"/>
          </rPr>
          <t xml:space="preserve">    </t>
        </r>
        <r>
          <rPr>
            <sz val="13"/>
            <color indexed="81"/>
            <rFont val="Tahoma"/>
            <family val="2"/>
          </rPr>
          <t>degdayhistory2023.xlsx</t>
        </r>
        <r>
          <rPr>
            <b/>
            <sz val="13"/>
            <color indexed="81"/>
            <rFont val="Tahoma"/>
            <family val="2"/>
          </rPr>
          <t xml:space="preserve">
</t>
        </r>
        <r>
          <rPr>
            <b/>
            <sz val="13"/>
            <color indexed="40"/>
            <rFont val="Tahoma"/>
            <family val="2"/>
          </rPr>
          <t xml:space="preserve">Tab: </t>
        </r>
        <r>
          <rPr>
            <b/>
            <sz val="13"/>
            <color indexed="81"/>
            <rFont val="Tahoma"/>
            <family val="2"/>
          </rPr>
          <t xml:space="preserve">             </t>
        </r>
        <r>
          <rPr>
            <sz val="13"/>
            <color indexed="81"/>
            <rFont val="Tahoma"/>
            <family val="2"/>
          </rPr>
          <t xml:space="preserve">DDY History
Include 1 more year's data for last year's Billing Cycle HDD in this section. 
</t>
        </r>
      </text>
    </comment>
    <comment ref="B36" authorId="0" shapeId="0" xr:uid="{CF90153F-AE1F-4DAD-8827-B8522FB9B70B}">
      <text>
        <r>
          <rPr>
            <b/>
            <sz val="13"/>
            <color indexed="81"/>
            <rFont val="Tahoma"/>
            <family val="2"/>
          </rPr>
          <t>Calderon, Raiza:</t>
        </r>
        <r>
          <rPr>
            <sz val="13"/>
            <color indexed="81"/>
            <rFont val="Tahoma"/>
            <family val="2"/>
          </rPr>
          <t xml:space="preserve">
20 year average</t>
        </r>
      </text>
    </comment>
    <comment ref="B37" authorId="0" shapeId="0" xr:uid="{C8C14CE6-0205-40C9-9227-74118B2C7070}">
      <text>
        <r>
          <rPr>
            <b/>
            <sz val="13"/>
            <color indexed="81"/>
            <rFont val="Tahoma"/>
            <family val="2"/>
          </rPr>
          <t>Calderon, Raiza:</t>
        </r>
        <r>
          <rPr>
            <sz val="13"/>
            <color indexed="81"/>
            <rFont val="Tahoma"/>
            <family val="2"/>
          </rPr>
          <t xml:space="preserve">
20 year standard deviation </t>
        </r>
      </text>
    </comment>
    <comment ref="A47" authorId="0" shapeId="0" xr:uid="{B145AEA7-CE0A-489D-A7E4-090D9A8259B0}">
      <text>
        <r>
          <rPr>
            <b/>
            <sz val="13"/>
            <color indexed="40"/>
            <rFont val="Tahoma"/>
            <family val="2"/>
          </rPr>
          <t>Location:</t>
        </r>
        <r>
          <rPr>
            <b/>
            <sz val="13"/>
            <color indexed="81"/>
            <rFont val="Tahoma"/>
            <family val="2"/>
          </rPr>
          <t xml:space="preserve">     </t>
        </r>
        <r>
          <rPr>
            <sz val="13"/>
            <color indexed="81"/>
            <rFont val="Tahoma"/>
            <family val="2"/>
          </rPr>
          <t>\FORECASTING\2023\Variance\Weather</t>
        </r>
        <r>
          <rPr>
            <b/>
            <sz val="13"/>
            <color indexed="81"/>
            <rFont val="Tahoma"/>
            <family val="2"/>
          </rPr>
          <t xml:space="preserve">
</t>
        </r>
        <r>
          <rPr>
            <b/>
            <sz val="13"/>
            <color indexed="40"/>
            <rFont val="Tahoma"/>
            <family val="2"/>
          </rPr>
          <t>Filename:</t>
        </r>
        <r>
          <rPr>
            <b/>
            <sz val="13"/>
            <color indexed="81"/>
            <rFont val="Tahoma"/>
            <family val="2"/>
          </rPr>
          <t xml:space="preserve">    </t>
        </r>
        <r>
          <rPr>
            <sz val="13"/>
            <color indexed="81"/>
            <rFont val="Tahoma"/>
            <family val="2"/>
          </rPr>
          <t>degdayhistory2023.xlsx</t>
        </r>
        <r>
          <rPr>
            <b/>
            <sz val="13"/>
            <color indexed="81"/>
            <rFont val="Tahoma"/>
            <family val="2"/>
          </rPr>
          <t xml:space="preserve">
</t>
        </r>
        <r>
          <rPr>
            <b/>
            <sz val="13"/>
            <color indexed="40"/>
            <rFont val="Tahoma"/>
            <family val="2"/>
          </rPr>
          <t xml:space="preserve">Tab: </t>
        </r>
        <r>
          <rPr>
            <b/>
            <sz val="13"/>
            <color indexed="81"/>
            <rFont val="Tahoma"/>
            <family val="2"/>
          </rPr>
          <t xml:space="preserve">             </t>
        </r>
        <r>
          <rPr>
            <sz val="13"/>
            <color indexed="81"/>
            <rFont val="Tahoma"/>
            <family val="2"/>
          </rPr>
          <t xml:space="preserve">DDY History
Include 1 more year's data for last year's Billing Cycle CDD in this section. 
</t>
        </r>
      </text>
    </comment>
    <comment ref="B76" authorId="0" shapeId="0" xr:uid="{10D0E4F1-A64D-4E27-AEEB-C0E9B136A98C}">
      <text>
        <r>
          <rPr>
            <b/>
            <sz val="13"/>
            <color indexed="81"/>
            <rFont val="Tahoma"/>
            <family val="2"/>
          </rPr>
          <t>Calderon, Raiza:</t>
        </r>
        <r>
          <rPr>
            <sz val="13"/>
            <color indexed="81"/>
            <rFont val="Tahoma"/>
            <family val="2"/>
          </rPr>
          <t xml:space="preserve">
20 year average</t>
        </r>
      </text>
    </comment>
    <comment ref="B77" authorId="0" shapeId="0" xr:uid="{97909624-E66A-49C9-900B-7E863E46C6BD}">
      <text>
        <r>
          <rPr>
            <b/>
            <sz val="13"/>
            <color indexed="81"/>
            <rFont val="Tahoma"/>
            <family val="2"/>
          </rPr>
          <t>Calderon, Raiza:</t>
        </r>
        <r>
          <rPr>
            <sz val="13"/>
            <color indexed="81"/>
            <rFont val="Tahoma"/>
            <family val="2"/>
          </rPr>
          <t xml:space="preserve">
20 year standard deviation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Hallman, Stacy B.</author>
  </authors>
  <commentList>
    <comment ref="Z2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 xml:space="preserve">20 year average… degday history file billing cycle days, to compare with MC results
Location:    </t>
        </r>
        <r>
          <rPr>
            <sz val="12"/>
            <color indexed="81"/>
            <rFont val="Tahoma"/>
            <family val="2"/>
          </rPr>
          <t>\FORECASTING\2022\Variance\Weather\</t>
        </r>
        <r>
          <rPr>
            <b/>
            <sz val="12"/>
            <color indexed="81"/>
            <rFont val="Tahoma"/>
            <family val="2"/>
          </rPr>
          <t xml:space="preserve">
Filename:   </t>
        </r>
        <r>
          <rPr>
            <sz val="12"/>
            <color indexed="81"/>
            <rFont val="Tahoma"/>
            <family val="2"/>
          </rPr>
          <t xml:space="preserve">degdayhistory2022.xlsx
</t>
        </r>
        <r>
          <rPr>
            <b/>
            <sz val="12"/>
            <color indexed="81"/>
            <rFont val="Tahoma"/>
            <family val="2"/>
          </rPr>
          <t xml:space="preserve">Tab: </t>
        </r>
        <r>
          <rPr>
            <sz val="12"/>
            <color indexed="81"/>
            <rFont val="Tahoma"/>
            <family val="2"/>
          </rPr>
          <t xml:space="preserve">           DDY History</t>
        </r>
      </text>
    </comment>
  </commentList>
</comments>
</file>

<file path=xl/sharedStrings.xml><?xml version="1.0" encoding="utf-8"?>
<sst xmlns="http://schemas.openxmlformats.org/spreadsheetml/2006/main" count="489" uniqueCount="68">
  <si>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</si>
  <si>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</si>
  <si>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</si>
  <si>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</si>
  <si>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</si>
  <si>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</si>
  <si>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</si>
  <si>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</si>
  <si>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</si>
  <si>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</si>
  <si>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</si>
  <si>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</si>
  <si>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</si>
  <si>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BILLING CYCLE</t>
  </si>
  <si>
    <t xml:space="preserve">     HDD (NOAA)</t>
  </si>
  <si>
    <t>CDD (NOAA)</t>
  </si>
  <si>
    <t>Mean</t>
  </si>
  <si>
    <t>StdDev</t>
  </si>
  <si>
    <t>NormalVal</t>
  </si>
  <si>
    <t>Results Summary</t>
  </si>
  <si>
    <t>Number of Trials</t>
  </si>
  <si>
    <t>Standard error</t>
  </si>
  <si>
    <t>Minimum</t>
  </si>
  <si>
    <t>Maximum</t>
  </si>
  <si>
    <t>Median</t>
  </si>
  <si>
    <t>Range</t>
  </si>
  <si>
    <t>Standard Deviation</t>
  </si>
  <si>
    <t>Variance</t>
  </si>
  <si>
    <t>Skewness</t>
  </si>
  <si>
    <t>Kurtosis</t>
  </si>
  <si>
    <t>Percentile Distribution</t>
  </si>
  <si>
    <t>Percentile</t>
  </si>
  <si>
    <t>Value</t>
  </si>
  <si>
    <t>Histogram Data</t>
  </si>
  <si>
    <t>Bin</t>
  </si>
  <si>
    <t>Frequency</t>
  </si>
  <si>
    <t>Interval Probability Data</t>
  </si>
  <si>
    <t>Probability</t>
  </si>
  <si>
    <t>HDD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</si>
  <si>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</si>
  <si>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</si>
  <si>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</si>
  <si>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</si>
  <si>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</si>
  <si>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</si>
  <si>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</si>
  <si>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</si>
  <si>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</si>
  <si>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</si>
  <si>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</si>
  <si>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</si>
  <si>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CDD</t>
  </si>
  <si>
    <t>MC results</t>
  </si>
  <si>
    <t>Difference=&gt;</t>
  </si>
  <si>
    <t>LAST YEAR (MCS)</t>
  </si>
  <si>
    <t>THIS YEAR (MCS)</t>
  </si>
  <si>
    <t>To compare - Deg Day File Billing Cycle DDYs</t>
  </si>
  <si>
    <t>Check</t>
  </si>
  <si>
    <t>Year</t>
  </si>
  <si>
    <t>Month</t>
  </si>
  <si>
    <t>Fcst24: Data thru 2022</t>
  </si>
  <si>
    <t>Fcst23</t>
  </si>
  <si>
    <t>20 yr (2003-2022)</t>
  </si>
  <si>
    <t>1. At the top of the menu, go to Monte Carlo and then click "Unlock Simulation Functions", so you can see all the formulas in the tabs.</t>
  </si>
  <si>
    <r>
      <t xml:space="preserve">4. Update the </t>
    </r>
    <r>
      <rPr>
        <b/>
        <sz val="12"/>
        <color theme="9" tint="-0.249977111117893"/>
        <rFont val="Calibri"/>
        <family val="2"/>
        <scheme val="minor"/>
      </rPr>
      <t>"Standard Deviation"</t>
    </r>
    <r>
      <rPr>
        <sz val="12"/>
        <color theme="1"/>
        <rFont val="Calibri"/>
        <family val="2"/>
        <scheme val="minor"/>
      </rPr>
      <t xml:space="preserve"> formula for a 20 year range, which is TEC's methodology to use 20 years worth of weather data. Example:   =STDEV(C15:C34)</t>
    </r>
  </si>
  <si>
    <r>
      <t xml:space="preserve">3. Update the </t>
    </r>
    <r>
      <rPr>
        <b/>
        <sz val="12"/>
        <color theme="9" tint="-0.249977111117893"/>
        <rFont val="Calibri"/>
        <family val="2"/>
        <scheme val="minor"/>
      </rPr>
      <t>"Mean"</t>
    </r>
    <r>
      <rPr>
        <sz val="12"/>
        <color theme="1"/>
        <rFont val="Calibri"/>
        <family val="2"/>
        <scheme val="minor"/>
      </rPr>
      <t xml:space="preserve"> formula for a 20 year range, which is TEC's methodology to use 20 years worth of weather data. Example:   =AVERAGE(C15:C34)</t>
    </r>
  </si>
  <si>
    <r>
      <t xml:space="preserve">5. Check the </t>
    </r>
    <r>
      <rPr>
        <b/>
        <sz val="12"/>
        <color theme="9" tint="-0.249977111117893"/>
        <rFont val="Calibri"/>
        <family val="2"/>
        <scheme val="minor"/>
      </rPr>
      <t>"Normal Value"</t>
    </r>
    <r>
      <rPr>
        <sz val="12"/>
        <color theme="1"/>
        <rFont val="Calibri"/>
        <family val="2"/>
        <scheme val="minor"/>
      </rPr>
      <t xml:space="preserve"> formula is correct, which returns a normally-distributed value. The formula's Mu is the mean of the normal distribution and Sigma is the standard deviation, =@NormalValue(Mu,Sigma)  Example:  =@NormalValue(C36,C37)</t>
    </r>
  </si>
  <si>
    <t>2. Go to the DATA tab and update the Billing Cycle Heading Degree Day (HDD) and Cooling Degree Day (CDD) tables by adding another year's data. Also update the formulas below the 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</si>
</sst>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* #,##0.0_);_(* \(#,##0.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1"/>
      <name val="Tahoma"/>
      <family val="2"/>
    </font>
    <font>
      <b/>
      <sz val="11"/>
      <color rgb="FF0070C0"/>
      <name val="Calibri"/>
      <family val="2"/>
      <scheme val="minor"/>
    </font>
    <font>
      <b/>
      <sz val="13"/>
      <color indexed="81"/>
      <name val="Tahoma"/>
      <family val="2"/>
    </font>
    <font>
      <sz val="13"/>
      <color indexed="81"/>
      <name val="Tahoma"/>
      <family val="2"/>
    </font>
    <font>
      <sz val="12"/>
      <color indexed="81"/>
      <name val="Tahoma"/>
      <family val="2"/>
    </font>
    <font>
      <b/>
      <sz val="13"/>
      <color indexed="40"/>
      <name val="Tahoma"/>
      <family val="2"/>
    </font>
    <font>
      <b/>
      <sz val="11"/>
      <color theme="9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auto="1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2" xfId="1" applyNumberFormat="1" applyFont="1" applyBorder="1"/>
    <xf numFmtId="9" fontId="2" fillId="0" borderId="1" xfId="0" applyNumberFormat="1" applyFont="1" applyBorder="1"/>
    <xf numFmtId="164" fontId="2" fillId="0" borderId="2" xfId="1" applyNumberFormat="1" applyFont="1" applyBorder="1"/>
    <xf numFmtId="0" fontId="3" fillId="0" borderId="0" xfId="0" applyFont="1"/>
    <xf numFmtId="164" fontId="0" fillId="0" borderId="3" xfId="1" applyNumberFormat="1" applyFont="1" applyBorder="1"/>
    <xf numFmtId="164" fontId="2" fillId="0" borderId="3" xfId="1" applyNumberFormat="1" applyFont="1" applyBorder="1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64" fontId="0" fillId="2" borderId="0" xfId="1" applyNumberFormat="1" applyFont="1" applyFill="1"/>
    <xf numFmtId="164" fontId="2" fillId="2" borderId="2" xfId="1" applyNumberFormat="1" applyFont="1" applyFill="1" applyBorder="1"/>
    <xf numFmtId="1" fontId="0" fillId="3" borderId="0" xfId="0" applyNumberFormat="1" applyFill="1" applyAlignment="1">
      <alignment horizontal="center"/>
    </xf>
    <xf numFmtId="1" fontId="0" fillId="3" borderId="4" xfId="0" applyNumberFormat="1" applyFill="1" applyBorder="1" applyAlignment="1">
      <alignment horizontal="center"/>
    </xf>
    <xf numFmtId="1" fontId="1" fillId="0" borderId="0" xfId="2" applyNumberForma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" fontId="0" fillId="0" borderId="5" xfId="0" applyNumberFormat="1" applyBorder="1" applyAlignment="1">
      <alignment horizontal="center"/>
    </xf>
    <xf numFmtId="0" fontId="9" fillId="0" borderId="0" xfId="0" applyFont="1"/>
    <xf numFmtId="0" fontId="9" fillId="4" borderId="0" xfId="0" applyFont="1" applyFill="1"/>
    <xf numFmtId="41" fontId="0" fillId="0" borderId="0" xfId="0" applyNumberFormat="1" applyAlignment="1">
      <alignment horizontal="center"/>
    </xf>
    <xf numFmtId="41" fontId="0" fillId="0" borderId="4" xfId="0" applyNumberFormat="1" applyBorder="1" applyAlignment="1">
      <alignment horizontal="center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5" borderId="0" xfId="0" applyFont="1" applyFill="1" applyAlignment="1">
      <alignment horizontal="center"/>
    </xf>
    <xf numFmtId="41" fontId="0" fillId="5" borderId="0" xfId="0" applyNumberFormat="1" applyFill="1"/>
    <xf numFmtId="165" fontId="0" fillId="0" borderId="0" xfId="0" applyNumberFormat="1"/>
    <xf numFmtId="0" fontId="0" fillId="0" borderId="0" xfId="0" quotePrefix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/>
    <xf numFmtId="0" fontId="9" fillId="0" borderId="8" xfId="0" applyFont="1" applyBorder="1"/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64" fontId="0" fillId="0" borderId="0" xfId="0" applyNumberFormat="1"/>
    <xf numFmtId="43" fontId="0" fillId="0" borderId="0" xfId="0" applyNumberFormat="1"/>
    <xf numFmtId="0" fontId="14" fillId="0" borderId="0" xfId="0" applyFont="1"/>
    <xf numFmtId="0" fontId="15" fillId="0" borderId="0" xfId="0" applyFont="1"/>
    <xf numFmtId="166" fontId="0" fillId="0" borderId="0" xfId="0" applyNumberFormat="1" applyAlignment="1">
      <alignment horizontal="center"/>
    </xf>
    <xf numFmtId="166" fontId="0" fillId="0" borderId="4" xfId="0" applyNumberFormat="1" applyBorder="1" applyAlignment="1">
      <alignment horizontal="center"/>
    </xf>
    <xf numFmtId="41" fontId="0" fillId="5" borderId="4" xfId="0" applyNumberFormat="1" applyFill="1" applyBorder="1"/>
  </cellXfs>
  <cellStyles count="24">
    <cellStyle name="Comma" xfId="1" builtinId="3"/>
    <cellStyle name="Comma 2" xfId="11" xr:uid="{00000000-0005-0000-0000-000001000000}"/>
    <cellStyle name="Comma 3" xfId="10" xr:uid="{00000000-0005-0000-0000-000002000000}"/>
    <cellStyle name="Comma 3 2" xfId="20" xr:uid="{00000000-0005-0000-0000-000003000000}"/>
    <cellStyle name="Comma 4" xfId="4" xr:uid="{00000000-0005-0000-0000-000004000000}"/>
    <cellStyle name="Normal" xfId="0" builtinId="0"/>
    <cellStyle name="Normal 2" xfId="6" xr:uid="{00000000-0005-0000-0000-000006000000}"/>
    <cellStyle name="Normal 3" xfId="2" xr:uid="{00000000-0005-0000-0000-000007000000}"/>
    <cellStyle name="Normal 3 2" xfId="7" xr:uid="{00000000-0005-0000-0000-000008000000}"/>
    <cellStyle name="Normal 3 2 2" xfId="14" xr:uid="{00000000-0005-0000-0000-000009000000}"/>
    <cellStyle name="Normal 3 2 2 2" xfId="22" xr:uid="{00000000-0005-0000-0000-00000A000000}"/>
    <cellStyle name="Normal 3 2 3" xfId="17" xr:uid="{00000000-0005-0000-0000-00000B000000}"/>
    <cellStyle name="Normal 3 3" xfId="8" xr:uid="{00000000-0005-0000-0000-00000C000000}"/>
    <cellStyle name="Normal 3 3 2" xfId="15" xr:uid="{00000000-0005-0000-0000-00000D000000}"/>
    <cellStyle name="Normal 3 3 2 2" xfId="23" xr:uid="{00000000-0005-0000-0000-00000E000000}"/>
    <cellStyle name="Normal 3 3 3" xfId="18" xr:uid="{00000000-0005-0000-0000-00000F000000}"/>
    <cellStyle name="Normal 3 4" xfId="13" xr:uid="{00000000-0005-0000-0000-000010000000}"/>
    <cellStyle name="Normal 3 4 2" xfId="21" xr:uid="{00000000-0005-0000-0000-000011000000}"/>
    <cellStyle name="Normal 3 5" xfId="16" xr:uid="{00000000-0005-0000-0000-000012000000}"/>
    <cellStyle name="Normal 4" xfId="9" xr:uid="{00000000-0005-0000-0000-000013000000}"/>
    <cellStyle name="Normal 4 2" xfId="19" xr:uid="{00000000-0005-0000-0000-000014000000}"/>
    <cellStyle name="Normal 5" xfId="3" xr:uid="{00000000-0005-0000-0000-000015000000}"/>
    <cellStyle name="Percent 2" xfId="12" xr:uid="{00000000-0005-0000-0000-000016000000}"/>
    <cellStyle name="Percent 3" xfId="5" xr:uid="{00000000-0005-0000-0000-000017000000}"/>
  </cellStyles>
  <dxfs count="0"/>
  <tableStyles count="1" defaultTableStyle="TableStyleMedium9" defaultPivotStyle="PivotStyleLight16">
    <tableStyle name="Invisible" pivot="0" table="0" count="0" xr9:uid="{7177B09D-6664-48E0-B243-9D4D4A4DC3F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Previous HDD</c:v>
          </c:tx>
          <c:invertIfNegative val="0"/>
          <c:cat>
            <c:strRef>
              <c:f>Summary!$P$3:$P$14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Summary!$T$3:$T$14</c:f>
              <c:numCache>
                <c:formatCode>0</c:formatCode>
                <c:ptCount val="12"/>
                <c:pt idx="0">
                  <c:v>139.53349831620926</c:v>
                </c:pt>
                <c:pt idx="1">
                  <c:v>133.90636895432496</c:v>
                </c:pt>
                <c:pt idx="2">
                  <c:v>73.285697729672293</c:v>
                </c:pt>
                <c:pt idx="3">
                  <c:v>21.131038165518003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9.6567675358676759</c:v>
                </c:pt>
                <c:pt idx="11">
                  <c:v>63.987454133846889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7-4031-9711-608A3C7C31E0}"/>
            </c:ext>
          </c:extLst>
        </c:ser>
        <c:ser>
          <c:idx val="2"/>
          <c:order val="1"/>
          <c:tx>
            <c:strRef>
              <c:f>Summary!$Q$2</c:f>
              <c:strCache>
                <c:ptCount val="1"/>
                <c:pt idx="0">
                  <c:v>HDD</c:v>
                </c:pt>
              </c:strCache>
            </c:strRef>
          </c:tx>
          <c:invertIfNegative val="0"/>
          <c:val>
            <c:numRef>
              <c:f>Summary!$Q$3:$Q$14</c:f>
              <c:numCache>
                <c:formatCode>0</c:formatCode>
                <c:ptCount val="12"/>
                <c:pt idx="0">
                  <c:v>132.82803863570774</c:v>
                </c:pt>
                <c:pt idx="1">
                  <c:v>137.22572828663817</c:v>
                </c:pt>
                <c:pt idx="2">
                  <c:v>70.217553283847536</c:v>
                </c:pt>
                <c:pt idx="3">
                  <c:v>21.189393645254679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9.6502146851488693</c:v>
                </c:pt>
                <c:pt idx="11">
                  <c:v>60.277405179385376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7-4031-9711-608A3C7C31E0}"/>
            </c:ext>
          </c:extLst>
        </c:ser>
        <c:ser>
          <c:idx val="0"/>
          <c:order val="2"/>
          <c:tx>
            <c:v>20yrAvgDegDayFile</c:v>
          </c:tx>
          <c:invertIfNegative val="0"/>
          <c:val>
            <c:numRef>
              <c:f>Summary!$Z$3:$Z$14</c:f>
              <c:numCache>
                <c:formatCode>0</c:formatCode>
                <c:ptCount val="12"/>
                <c:pt idx="0">
                  <c:v>132.97045454545454</c:v>
                </c:pt>
                <c:pt idx="1">
                  <c:v>137.2943181818182</c:v>
                </c:pt>
                <c:pt idx="2">
                  <c:v>70.282954545454544</c:v>
                </c:pt>
                <c:pt idx="3">
                  <c:v>21.234090909090909</c:v>
                </c:pt>
                <c:pt idx="4">
                  <c:v>1.8977272727272727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0.35681818181818181</c:v>
                </c:pt>
                <c:pt idx="10">
                  <c:v>9.6784090909090903</c:v>
                </c:pt>
                <c:pt idx="11">
                  <c:v>60.378409090909088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17-4961-84F8-8B0A65058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axId val="275737984"/>
        <c:axId val="275789312"/>
      </c:barChart>
      <c:catAx>
        <c:axId val="27573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5789312"/>
        <c:crosses val="autoZero"/>
        <c:auto val="1"/>
        <c:lblAlgn val="ctr"/>
        <c:lblOffset val="100"/>
        <c:noMultiLvlLbl val="0"/>
      </c:catAx>
      <c:valAx>
        <c:axId val="2757893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757379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SimulationResults2CDD!$H$5:$H$25</c:f>
              <c:numCache>
                <c:formatCode>General</c:formatCode>
                <c:ptCount val="21"/>
                <c:pt idx="0">
                  <c:v>-120</c:v>
                </c:pt>
                <c:pt idx="1">
                  <c:v>-100</c:v>
                </c:pt>
                <c:pt idx="2">
                  <c:v>-80</c:v>
                </c:pt>
                <c:pt idx="3">
                  <c:v>-60</c:v>
                </c:pt>
                <c:pt idx="4">
                  <c:v>-40</c:v>
                </c:pt>
                <c:pt idx="5">
                  <c:v>-20</c:v>
                </c:pt>
                <c:pt idx="6">
                  <c:v>0</c:v>
                </c:pt>
                <c:pt idx="7">
                  <c:v>20</c:v>
                </c:pt>
                <c:pt idx="8">
                  <c:v>40</c:v>
                </c:pt>
                <c:pt idx="9">
                  <c:v>60</c:v>
                </c:pt>
                <c:pt idx="10">
                  <c:v>80</c:v>
                </c:pt>
                <c:pt idx="11">
                  <c:v>100</c:v>
                </c:pt>
                <c:pt idx="12">
                  <c:v>120</c:v>
                </c:pt>
                <c:pt idx="13">
                  <c:v>140</c:v>
                </c:pt>
                <c:pt idx="14">
                  <c:v>160</c:v>
                </c:pt>
                <c:pt idx="15">
                  <c:v>180</c:v>
                </c:pt>
                <c:pt idx="16">
                  <c:v>200</c:v>
                </c:pt>
                <c:pt idx="17">
                  <c:v>220</c:v>
                </c:pt>
                <c:pt idx="18">
                  <c:v>240</c:v>
                </c:pt>
                <c:pt idx="19">
                  <c:v>260</c:v>
                </c:pt>
                <c:pt idx="20">
                  <c:v>280</c:v>
                </c:pt>
              </c:numCache>
            </c:numRef>
          </c:cat>
          <c:val>
            <c:numRef>
              <c:f>SimulationResults2CDD!$I$5:$I$25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18</c:v>
                </c:pt>
                <c:pt idx="7">
                  <c:v>48</c:v>
                </c:pt>
                <c:pt idx="8">
                  <c:v>87</c:v>
                </c:pt>
                <c:pt idx="9">
                  <c:v>114</c:v>
                </c:pt>
                <c:pt idx="10">
                  <c:v>108</c:v>
                </c:pt>
                <c:pt idx="11">
                  <c:v>71</c:v>
                </c:pt>
                <c:pt idx="12">
                  <c:v>33</c:v>
                </c:pt>
                <c:pt idx="13">
                  <c:v>12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D-4557-BDBB-5C4AB93C6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66943232"/>
        <c:axId val="371253632"/>
      </c:barChart>
      <c:catAx>
        <c:axId val="36694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71253632"/>
        <c:crosses val="autoZero"/>
        <c:auto val="1"/>
        <c:lblAlgn val="ctr"/>
        <c:lblOffset val="100"/>
        <c:noMultiLvlLbl val="0"/>
      </c:catAx>
      <c:valAx>
        <c:axId val="371253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66943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SimulationResults3HDD!$E$5:$E$25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SimulationResults3HDD!$F$5:$F$25</c:f>
              <c:numCache>
                <c:formatCode>General</c:formatCode>
                <c:ptCount val="21"/>
                <c:pt idx="0">
                  <c:v>-117.22845594857895</c:v>
                </c:pt>
                <c:pt idx="1">
                  <c:v>-16.089808634142727</c:v>
                </c:pt>
                <c:pt idx="2">
                  <c:v>3.1621742955524326</c:v>
                </c:pt>
                <c:pt idx="3">
                  <c:v>15.805670199145048</c:v>
                </c:pt>
                <c:pt idx="4">
                  <c:v>25.94887781271931</c:v>
                </c:pt>
                <c:pt idx="5">
                  <c:v>34.89485698683054</c:v>
                </c:pt>
                <c:pt idx="6">
                  <c:v>42.610159141423537</c:v>
                </c:pt>
                <c:pt idx="7">
                  <c:v>50.096362739225299</c:v>
                </c:pt>
                <c:pt idx="8">
                  <c:v>56.959066038475008</c:v>
                </c:pt>
                <c:pt idx="9">
                  <c:v>63.524022276625132</c:v>
                </c:pt>
                <c:pt idx="10">
                  <c:v>70.217553283847536</c:v>
                </c:pt>
                <c:pt idx="11">
                  <c:v>76.67178648884132</c:v>
                </c:pt>
                <c:pt idx="12">
                  <c:v>83.278801519296195</c:v>
                </c:pt>
                <c:pt idx="13">
                  <c:v>90.409482664299532</c:v>
                </c:pt>
                <c:pt idx="14">
                  <c:v>97.47678242014436</c:v>
                </c:pt>
                <c:pt idx="15">
                  <c:v>105.25954920604585</c:v>
                </c:pt>
                <c:pt idx="16">
                  <c:v>113.94495177088389</c:v>
                </c:pt>
                <c:pt idx="17">
                  <c:v>124.33780568763686</c:v>
                </c:pt>
                <c:pt idx="18">
                  <c:v>136.72084744591143</c:v>
                </c:pt>
                <c:pt idx="19">
                  <c:v>155.97135334946483</c:v>
                </c:pt>
                <c:pt idx="20">
                  <c:v>225.67493898238527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1-4B81-9AC6-B877261AE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802112"/>
        <c:axId val="371804032"/>
      </c:barChart>
      <c:catAx>
        <c:axId val="37180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71804032"/>
        <c:crosses val="autoZero"/>
        <c:auto val="1"/>
        <c:lblAlgn val="ctr"/>
        <c:lblOffset val="100"/>
        <c:noMultiLvlLbl val="0"/>
      </c:catAx>
      <c:valAx>
        <c:axId val="371804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71802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SimulationResults3HDD!$H$5:$H$25</c:f>
              <c:numCache>
                <c:formatCode>General</c:formatCode>
                <c:ptCount val="21"/>
                <c:pt idx="0">
                  <c:v>-120</c:v>
                </c:pt>
                <c:pt idx="1">
                  <c:v>-100</c:v>
                </c:pt>
                <c:pt idx="2">
                  <c:v>-80</c:v>
                </c:pt>
                <c:pt idx="3">
                  <c:v>-60</c:v>
                </c:pt>
                <c:pt idx="4">
                  <c:v>-40</c:v>
                </c:pt>
                <c:pt idx="5">
                  <c:v>-20</c:v>
                </c:pt>
                <c:pt idx="6">
                  <c:v>0</c:v>
                </c:pt>
                <c:pt idx="7">
                  <c:v>20</c:v>
                </c:pt>
                <c:pt idx="8">
                  <c:v>40</c:v>
                </c:pt>
                <c:pt idx="9">
                  <c:v>60</c:v>
                </c:pt>
                <c:pt idx="10">
                  <c:v>80</c:v>
                </c:pt>
                <c:pt idx="11">
                  <c:v>100</c:v>
                </c:pt>
                <c:pt idx="12">
                  <c:v>120</c:v>
                </c:pt>
                <c:pt idx="13">
                  <c:v>140</c:v>
                </c:pt>
                <c:pt idx="14">
                  <c:v>160</c:v>
                </c:pt>
                <c:pt idx="15">
                  <c:v>180</c:v>
                </c:pt>
                <c:pt idx="16">
                  <c:v>200</c:v>
                </c:pt>
                <c:pt idx="17">
                  <c:v>220</c:v>
                </c:pt>
                <c:pt idx="18">
                  <c:v>240</c:v>
                </c:pt>
                <c:pt idx="19">
                  <c:v>260</c:v>
                </c:pt>
                <c:pt idx="20">
                  <c:v>280</c:v>
                </c:pt>
              </c:numCache>
            </c:numRef>
          </c:cat>
          <c:val>
            <c:numRef>
              <c:f>SimulationResults3HDD!$I$5:$I$25</c:f>
              <c:numCache>
                <c:formatCode>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12</c:v>
                </c:pt>
                <c:pt idx="6">
                  <c:v>23</c:v>
                </c:pt>
                <c:pt idx="7">
                  <c:v>40</c:v>
                </c:pt>
                <c:pt idx="8">
                  <c:v>57</c:v>
                </c:pt>
                <c:pt idx="9">
                  <c:v>70</c:v>
                </c:pt>
                <c:pt idx="10">
                  <c:v>76</c:v>
                </c:pt>
                <c:pt idx="11">
                  <c:v>71</c:v>
                </c:pt>
                <c:pt idx="12">
                  <c:v>57</c:v>
                </c:pt>
                <c:pt idx="13">
                  <c:v>40</c:v>
                </c:pt>
                <c:pt idx="14">
                  <c:v>24</c:v>
                </c:pt>
                <c:pt idx="15">
                  <c:v>12</c:v>
                </c:pt>
                <c:pt idx="16">
                  <c:v>6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3-41EC-BF92-7A7D78E5C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0813696"/>
        <c:axId val="380816000"/>
      </c:barChart>
      <c:catAx>
        <c:axId val="38081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80816000"/>
        <c:crosses val="autoZero"/>
        <c:auto val="1"/>
        <c:lblAlgn val="ctr"/>
        <c:lblOffset val="100"/>
        <c:noMultiLvlLbl val="0"/>
      </c:catAx>
      <c:valAx>
        <c:axId val="380816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80813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SimulationResults3CDD!$E$5:$E$25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SimulationResults3CDD!$F$5:$F$25</c:f>
              <c:numCache>
                <c:formatCode>General</c:formatCode>
                <c:ptCount val="21"/>
                <c:pt idx="0">
                  <c:v>-58.250749087835203</c:v>
                </c:pt>
                <c:pt idx="1">
                  <c:v>25.544944195834901</c:v>
                </c:pt>
                <c:pt idx="2">
                  <c:v>45.866473550975471</c:v>
                </c:pt>
                <c:pt idx="3">
                  <c:v>59.90104386167355</c:v>
                </c:pt>
                <c:pt idx="4">
                  <c:v>71.193511115807141</c:v>
                </c:pt>
                <c:pt idx="5">
                  <c:v>80.546896659768208</c:v>
                </c:pt>
                <c:pt idx="6">
                  <c:v>89.063208801968159</c:v>
                </c:pt>
                <c:pt idx="7">
                  <c:v>97.168657706801994</c:v>
                </c:pt>
                <c:pt idx="8">
                  <c:v>104.68451870373958</c:v>
                </c:pt>
                <c:pt idx="9">
                  <c:v>112.04711789279987</c:v>
                </c:pt>
                <c:pt idx="10">
                  <c:v>119.11329559876835</c:v>
                </c:pt>
                <c:pt idx="11">
                  <c:v>126.29816496007484</c:v>
                </c:pt>
                <c:pt idx="12">
                  <c:v>133.52195142275016</c:v>
                </c:pt>
                <c:pt idx="13">
                  <c:v>141.11813931507791</c:v>
                </c:pt>
                <c:pt idx="14">
                  <c:v>148.75568093498606</c:v>
                </c:pt>
                <c:pt idx="15">
                  <c:v>157.25115130794183</c:v>
                </c:pt>
                <c:pt idx="16">
                  <c:v>166.87142987569507</c:v>
                </c:pt>
                <c:pt idx="17">
                  <c:v>177.8362549318276</c:v>
                </c:pt>
                <c:pt idx="18">
                  <c:v>191.90216703738724</c:v>
                </c:pt>
                <c:pt idx="19">
                  <c:v>212.43495320909219</c:v>
                </c:pt>
                <c:pt idx="20">
                  <c:v>296.04886142238934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F-470E-A3D5-C56461CAD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145088"/>
        <c:axId val="381392768"/>
      </c:barChart>
      <c:catAx>
        <c:axId val="38114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81392768"/>
        <c:crosses val="autoZero"/>
        <c:auto val="1"/>
        <c:lblAlgn val="ctr"/>
        <c:lblOffset val="100"/>
        <c:noMultiLvlLbl val="0"/>
      </c:catAx>
      <c:valAx>
        <c:axId val="381392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8114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SimulationResults3CDD!$H$5:$H$25</c:f>
              <c:numCache>
                <c:formatCode>General</c:formatCode>
                <c:ptCount val="21"/>
                <c:pt idx="0">
                  <c:v>-60</c:v>
                </c:pt>
                <c:pt idx="1">
                  <c:v>-40</c:v>
                </c:pt>
                <c:pt idx="2">
                  <c:v>-20</c:v>
                </c:pt>
                <c:pt idx="3">
                  <c:v>0</c:v>
                </c:pt>
                <c:pt idx="4">
                  <c:v>20</c:v>
                </c:pt>
                <c:pt idx="5">
                  <c:v>40</c:v>
                </c:pt>
                <c:pt idx="6">
                  <c:v>60</c:v>
                </c:pt>
                <c:pt idx="7">
                  <c:v>80</c:v>
                </c:pt>
                <c:pt idx="8">
                  <c:v>100</c:v>
                </c:pt>
                <c:pt idx="9">
                  <c:v>120</c:v>
                </c:pt>
                <c:pt idx="10">
                  <c:v>140</c:v>
                </c:pt>
                <c:pt idx="11">
                  <c:v>160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240</c:v>
                </c:pt>
                <c:pt idx="16">
                  <c:v>260</c:v>
                </c:pt>
                <c:pt idx="17">
                  <c:v>280</c:v>
                </c:pt>
                <c:pt idx="18">
                  <c:v>300</c:v>
                </c:pt>
                <c:pt idx="19">
                  <c:v>320</c:v>
                </c:pt>
                <c:pt idx="20">
                  <c:v>340</c:v>
                </c:pt>
              </c:numCache>
            </c:numRef>
          </c:cat>
          <c:val>
            <c:numRef>
              <c:f>SimulationResults3CDD!$I$5:$I$25</c:f>
              <c:numCache>
                <c:formatCode>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11</c:v>
                </c:pt>
                <c:pt idx="5">
                  <c:v>20</c:v>
                </c:pt>
                <c:pt idx="6">
                  <c:v>35</c:v>
                </c:pt>
                <c:pt idx="7">
                  <c:v>48</c:v>
                </c:pt>
                <c:pt idx="8">
                  <c:v>61</c:v>
                </c:pt>
                <c:pt idx="9">
                  <c:v>69</c:v>
                </c:pt>
                <c:pt idx="10">
                  <c:v>69</c:v>
                </c:pt>
                <c:pt idx="11">
                  <c:v>60</c:v>
                </c:pt>
                <c:pt idx="12">
                  <c:v>47</c:v>
                </c:pt>
                <c:pt idx="13">
                  <c:v>32</c:v>
                </c:pt>
                <c:pt idx="14">
                  <c:v>20</c:v>
                </c:pt>
                <c:pt idx="15">
                  <c:v>10</c:v>
                </c:pt>
                <c:pt idx="16">
                  <c:v>6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8-4303-9597-BC94E3A96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5485312"/>
        <c:axId val="96212480"/>
      </c:barChart>
      <c:catAx>
        <c:axId val="954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212480"/>
        <c:crosses val="autoZero"/>
        <c:auto val="1"/>
        <c:lblAlgn val="ctr"/>
        <c:lblOffset val="100"/>
        <c:noMultiLvlLbl val="0"/>
      </c:catAx>
      <c:valAx>
        <c:axId val="96212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5485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SimulationResults4HDD!$E$5:$E$25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SimulationResults4HDD!$F$5:$F$25</c:f>
              <c:numCache>
                <c:formatCode>General</c:formatCode>
                <c:ptCount val="21"/>
                <c:pt idx="0">
                  <c:v>-28.183557147470246</c:v>
                </c:pt>
                <c:pt idx="1">
                  <c:v>-4.4222469271490503</c:v>
                </c:pt>
                <c:pt idx="2">
                  <c:v>1.2868681832850903</c:v>
                </c:pt>
                <c:pt idx="3">
                  <c:v>5.0172761300310071</c:v>
                </c:pt>
                <c:pt idx="4">
                  <c:v>8.0847239131204223</c:v>
                </c:pt>
                <c:pt idx="5">
                  <c:v>10.660280888133846</c:v>
                </c:pt>
                <c:pt idx="6">
                  <c:v>13.050882933181363</c:v>
                </c:pt>
                <c:pt idx="7">
                  <c:v>15.190284123815694</c:v>
                </c:pt>
                <c:pt idx="8">
                  <c:v>17.248217051599966</c:v>
                </c:pt>
                <c:pt idx="9">
                  <c:v>19.220979655800068</c:v>
                </c:pt>
                <c:pt idx="10">
                  <c:v>21.189393645254679</c:v>
                </c:pt>
                <c:pt idx="11">
                  <c:v>23.13729768192707</c:v>
                </c:pt>
                <c:pt idx="12">
                  <c:v>25.140187072486444</c:v>
                </c:pt>
                <c:pt idx="13">
                  <c:v>27.164327110669113</c:v>
                </c:pt>
                <c:pt idx="14">
                  <c:v>29.327345424679446</c:v>
                </c:pt>
                <c:pt idx="15">
                  <c:v>31.714286422169131</c:v>
                </c:pt>
                <c:pt idx="16">
                  <c:v>34.257278600704851</c:v>
                </c:pt>
                <c:pt idx="17">
                  <c:v>37.263470388535531</c:v>
                </c:pt>
                <c:pt idx="18">
                  <c:v>41.006008436119728</c:v>
                </c:pt>
                <c:pt idx="19">
                  <c:v>46.54266265012177</c:v>
                </c:pt>
                <c:pt idx="20">
                  <c:v>71.916155323307805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2-40F5-B1AF-FEA160F84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60320"/>
        <c:axId val="96370688"/>
      </c:barChart>
      <c:catAx>
        <c:axId val="9636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6370688"/>
        <c:crosses val="autoZero"/>
        <c:auto val="1"/>
        <c:lblAlgn val="ctr"/>
        <c:lblOffset val="100"/>
        <c:noMultiLvlLbl val="0"/>
      </c:catAx>
      <c:valAx>
        <c:axId val="963706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360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SimulationResults4HDD!$H$5:$H$25</c:f>
              <c:numCache>
                <c:formatCode>General</c:formatCode>
                <c:ptCount val="21"/>
                <c:pt idx="0">
                  <c:v>-30</c:v>
                </c:pt>
                <c:pt idx="1">
                  <c:v>-24</c:v>
                </c:pt>
                <c:pt idx="2">
                  <c:v>-18</c:v>
                </c:pt>
                <c:pt idx="3">
                  <c:v>-12</c:v>
                </c:pt>
                <c:pt idx="4">
                  <c:v>-6</c:v>
                </c:pt>
                <c:pt idx="5">
                  <c:v>0</c:v>
                </c:pt>
                <c:pt idx="6">
                  <c:v>6</c:v>
                </c:pt>
                <c:pt idx="7">
                  <c:v>12</c:v>
                </c:pt>
                <c:pt idx="8">
                  <c:v>18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42</c:v>
                </c:pt>
                <c:pt idx="13">
                  <c:v>48</c:v>
                </c:pt>
                <c:pt idx="14">
                  <c:v>54</c:v>
                </c:pt>
                <c:pt idx="15">
                  <c:v>60</c:v>
                </c:pt>
                <c:pt idx="16">
                  <c:v>66</c:v>
                </c:pt>
                <c:pt idx="17">
                  <c:v>72</c:v>
                </c:pt>
                <c:pt idx="18">
                  <c:v>78</c:v>
                </c:pt>
                <c:pt idx="19">
                  <c:v>84</c:v>
                </c:pt>
                <c:pt idx="20">
                  <c:v>90</c:v>
                </c:pt>
              </c:numCache>
            </c:numRef>
          </c:cat>
          <c:val>
            <c:numRef>
              <c:f>SimulationResults4HDD!$I$5:$I$25</c:f>
              <c:numCache>
                <c:formatCode>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12</c:v>
                </c:pt>
                <c:pt idx="5">
                  <c:v>24</c:v>
                </c:pt>
                <c:pt idx="6">
                  <c:v>38</c:v>
                </c:pt>
                <c:pt idx="7">
                  <c:v>56</c:v>
                </c:pt>
                <c:pt idx="8">
                  <c:v>70</c:v>
                </c:pt>
                <c:pt idx="9">
                  <c:v>77</c:v>
                </c:pt>
                <c:pt idx="10">
                  <c:v>72</c:v>
                </c:pt>
                <c:pt idx="11">
                  <c:v>57</c:v>
                </c:pt>
                <c:pt idx="12">
                  <c:v>40</c:v>
                </c:pt>
                <c:pt idx="13">
                  <c:v>24</c:v>
                </c:pt>
                <c:pt idx="14">
                  <c:v>14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6-4F5E-84FF-89EDE5151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67988992"/>
        <c:axId val="267990912"/>
      </c:barChart>
      <c:catAx>
        <c:axId val="26798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67990912"/>
        <c:crosses val="autoZero"/>
        <c:auto val="1"/>
        <c:lblAlgn val="ctr"/>
        <c:lblOffset val="100"/>
        <c:noMultiLvlLbl val="0"/>
      </c:catAx>
      <c:valAx>
        <c:axId val="267990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67988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SimulationResults4CDD!$E$5:$E$25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SimulationResults4CDD!$F$5:$F$25</c:f>
              <c:numCache>
                <c:formatCode>General</c:formatCode>
                <c:ptCount val="21"/>
                <c:pt idx="0">
                  <c:v>-0.27801206205066364</c:v>
                </c:pt>
                <c:pt idx="1">
                  <c:v>102.77653097443962</c:v>
                </c:pt>
                <c:pt idx="2">
                  <c:v>127.54854635321016</c:v>
                </c:pt>
                <c:pt idx="3">
                  <c:v>143.45225911489916</c:v>
                </c:pt>
                <c:pt idx="4">
                  <c:v>156.20636773015553</c:v>
                </c:pt>
                <c:pt idx="5">
                  <c:v>167.48207050689575</c:v>
                </c:pt>
                <c:pt idx="6">
                  <c:v>177.28420140303797</c:v>
                </c:pt>
                <c:pt idx="7">
                  <c:v>186.21574916620659</c:v>
                </c:pt>
                <c:pt idx="8">
                  <c:v>195.10136356084587</c:v>
                </c:pt>
                <c:pt idx="9">
                  <c:v>203.3015385192104</c:v>
                </c:pt>
                <c:pt idx="10">
                  <c:v>211.6710179730396</c:v>
                </c:pt>
                <c:pt idx="11">
                  <c:v>219.89740353382149</c:v>
                </c:pt>
                <c:pt idx="12">
                  <c:v>228.32085622693754</c:v>
                </c:pt>
                <c:pt idx="13">
                  <c:v>236.840737780148</c:v>
                </c:pt>
                <c:pt idx="14">
                  <c:v>246.02735168411203</c:v>
                </c:pt>
                <c:pt idx="15">
                  <c:v>255.86203358959693</c:v>
                </c:pt>
                <c:pt idx="16">
                  <c:v>266.90866388798037</c:v>
                </c:pt>
                <c:pt idx="17">
                  <c:v>279.43009003901034</c:v>
                </c:pt>
                <c:pt idx="18">
                  <c:v>295.38984718313327</c:v>
                </c:pt>
                <c:pt idx="19">
                  <c:v>319.42186676271024</c:v>
                </c:pt>
                <c:pt idx="20">
                  <c:v>423.65145943539494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F-4AE3-A2AD-F84E071A9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024064"/>
        <c:axId val="268026240"/>
      </c:barChart>
      <c:catAx>
        <c:axId val="26802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68026240"/>
        <c:crosses val="autoZero"/>
        <c:auto val="1"/>
        <c:lblAlgn val="ctr"/>
        <c:lblOffset val="100"/>
        <c:noMultiLvlLbl val="0"/>
      </c:catAx>
      <c:valAx>
        <c:axId val="268026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68024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SimulationResults4CDD!$H$5:$H$25</c:f>
              <c:numCache>
                <c:formatCode>General</c:formatCode>
                <c:ptCount val="21"/>
                <c:pt idx="0">
                  <c:v>-60</c:v>
                </c:pt>
                <c:pt idx="1">
                  <c:v>-30</c:v>
                </c:pt>
                <c:pt idx="2">
                  <c:v>0</c:v>
                </c:pt>
                <c:pt idx="3">
                  <c:v>30</c:v>
                </c:pt>
                <c:pt idx="4">
                  <c:v>60</c:v>
                </c:pt>
                <c:pt idx="5">
                  <c:v>90</c:v>
                </c:pt>
                <c:pt idx="6">
                  <c:v>120</c:v>
                </c:pt>
                <c:pt idx="7">
                  <c:v>150</c:v>
                </c:pt>
                <c:pt idx="8">
                  <c:v>180</c:v>
                </c:pt>
                <c:pt idx="9">
                  <c:v>210</c:v>
                </c:pt>
                <c:pt idx="10">
                  <c:v>240</c:v>
                </c:pt>
                <c:pt idx="11">
                  <c:v>270</c:v>
                </c:pt>
                <c:pt idx="12">
                  <c:v>300</c:v>
                </c:pt>
                <c:pt idx="13">
                  <c:v>330</c:v>
                </c:pt>
                <c:pt idx="14">
                  <c:v>360</c:v>
                </c:pt>
                <c:pt idx="15">
                  <c:v>390</c:v>
                </c:pt>
                <c:pt idx="16">
                  <c:v>420</c:v>
                </c:pt>
                <c:pt idx="17">
                  <c:v>450</c:v>
                </c:pt>
                <c:pt idx="18">
                  <c:v>480</c:v>
                </c:pt>
                <c:pt idx="19">
                  <c:v>510</c:v>
                </c:pt>
                <c:pt idx="20">
                  <c:v>540</c:v>
                </c:pt>
              </c:numCache>
            </c:numRef>
          </c:cat>
          <c:val>
            <c:numRef>
              <c:f>SimulationResults4CDD!$I$5:$I$25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11</c:v>
                </c:pt>
                <c:pt idx="6">
                  <c:v>24</c:v>
                </c:pt>
                <c:pt idx="7">
                  <c:v>46</c:v>
                </c:pt>
                <c:pt idx="8">
                  <c:v>71</c:v>
                </c:pt>
                <c:pt idx="9">
                  <c:v>88</c:v>
                </c:pt>
                <c:pt idx="10">
                  <c:v>88</c:v>
                </c:pt>
                <c:pt idx="11">
                  <c:v>73</c:v>
                </c:pt>
                <c:pt idx="12">
                  <c:v>49</c:v>
                </c:pt>
                <c:pt idx="13">
                  <c:v>27</c:v>
                </c:pt>
                <c:pt idx="14">
                  <c:v>12</c:v>
                </c:pt>
                <c:pt idx="15">
                  <c:v>5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F-4CE1-8F6A-6E5C790BC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68390784"/>
        <c:axId val="268392704"/>
      </c:barChart>
      <c:catAx>
        <c:axId val="26839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68392704"/>
        <c:crosses val="autoZero"/>
        <c:auto val="1"/>
        <c:lblAlgn val="ctr"/>
        <c:lblOffset val="100"/>
        <c:noMultiLvlLbl val="0"/>
      </c:catAx>
      <c:valAx>
        <c:axId val="2683927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6839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SimulationResults5!$E$5:$E$25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SimulationResults5!$F$5:$F$25</c:f>
              <c:numCache>
                <c:formatCode>General</c:formatCode>
                <c:ptCount val="21"/>
                <c:pt idx="0">
                  <c:v>185.03114636254892</c:v>
                </c:pt>
                <c:pt idx="1">
                  <c:v>255.85428843065858</c:v>
                </c:pt>
                <c:pt idx="2">
                  <c:v>275.12372735225506</c:v>
                </c:pt>
                <c:pt idx="3">
                  <c:v>287.89167345700281</c:v>
                </c:pt>
                <c:pt idx="4">
                  <c:v>298.35706669064916</c:v>
                </c:pt>
                <c:pt idx="5">
                  <c:v>306.90420339444233</c:v>
                </c:pt>
                <c:pt idx="6">
                  <c:v>314.98041558698793</c:v>
                </c:pt>
                <c:pt idx="7">
                  <c:v>322.15805022180894</c:v>
                </c:pt>
                <c:pt idx="8">
                  <c:v>328.94344902022038</c:v>
                </c:pt>
                <c:pt idx="9">
                  <c:v>335.75184713106978</c:v>
                </c:pt>
                <c:pt idx="10">
                  <c:v>342.20922264708082</c:v>
                </c:pt>
                <c:pt idx="11">
                  <c:v>348.80303689777804</c:v>
                </c:pt>
                <c:pt idx="12">
                  <c:v>355.41961827956243</c:v>
                </c:pt>
                <c:pt idx="13">
                  <c:v>362.35401585418322</c:v>
                </c:pt>
                <c:pt idx="14">
                  <c:v>369.64401712103756</c:v>
                </c:pt>
                <c:pt idx="15">
                  <c:v>377.27056257548719</c:v>
                </c:pt>
                <c:pt idx="16">
                  <c:v>385.85730412891832</c:v>
                </c:pt>
                <c:pt idx="17">
                  <c:v>396.06854928824629</c:v>
                </c:pt>
                <c:pt idx="18">
                  <c:v>408.68535368444492</c:v>
                </c:pt>
                <c:pt idx="19">
                  <c:v>428.02468500436328</c:v>
                </c:pt>
                <c:pt idx="20">
                  <c:v>493.96941701139338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19A-86C5-001D4DF41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73152"/>
        <c:axId val="270291712"/>
      </c:barChart>
      <c:catAx>
        <c:axId val="270273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70291712"/>
        <c:crosses val="autoZero"/>
        <c:auto val="1"/>
        <c:lblAlgn val="ctr"/>
        <c:lblOffset val="100"/>
        <c:noMultiLvlLbl val="0"/>
      </c:catAx>
      <c:valAx>
        <c:axId val="270291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027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Previous CDD</c:v>
          </c:tx>
          <c:invertIfNegative val="0"/>
          <c:cat>
            <c:strRef>
              <c:f>Summary!$P$3:$P$14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Summary!$U$3:$U$14</c:f>
              <c:numCache>
                <c:formatCode>0</c:formatCode>
                <c:ptCount val="12"/>
                <c:pt idx="0">
                  <c:v>86.329551016806491</c:v>
                </c:pt>
                <c:pt idx="1">
                  <c:v>58.06336720043587</c:v>
                </c:pt>
                <c:pt idx="2">
                  <c:v>111.81983017908748</c:v>
                </c:pt>
                <c:pt idx="3">
                  <c:v>210.3156095124414</c:v>
                </c:pt>
                <c:pt idx="4">
                  <c:v>343.51443796647976</c:v>
                </c:pt>
                <c:pt idx="5">
                  <c:v>491.04154430888644</c:v>
                </c:pt>
                <c:pt idx="6">
                  <c:v>557.31156356404347</c:v>
                </c:pt>
                <c:pt idx="7">
                  <c:v>562.95483385290777</c:v>
                </c:pt>
                <c:pt idx="8">
                  <c:v>574.36961303249245</c:v>
                </c:pt>
                <c:pt idx="9">
                  <c:v>482.92323311905636</c:v>
                </c:pt>
                <c:pt idx="10">
                  <c:v>288.91739154940677</c:v>
                </c:pt>
                <c:pt idx="11">
                  <c:v>138.36453066142204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D-4FE3-984C-2C72F527C7D3}"/>
            </c:ext>
          </c:extLst>
        </c:ser>
        <c:ser>
          <c:idx val="2"/>
          <c:order val="1"/>
          <c:tx>
            <c:strRef>
              <c:f>Summary!$R$2</c:f>
              <c:strCache>
                <c:ptCount val="1"/>
                <c:pt idx="0">
                  <c:v>CDD</c:v>
                </c:pt>
              </c:strCache>
            </c:strRef>
          </c:tx>
          <c:invertIfNegative val="0"/>
          <c:val>
            <c:numRef>
              <c:f>Summary!$R$3:$R$14</c:f>
              <c:numCache>
                <c:formatCode>0</c:formatCode>
                <c:ptCount val="12"/>
                <c:pt idx="0">
                  <c:v>91.214666077085496</c:v>
                </c:pt>
                <c:pt idx="1">
                  <c:v>55.935799096532421</c:v>
                </c:pt>
                <c:pt idx="2">
                  <c:v>119.11329559876835</c:v>
                </c:pt>
                <c:pt idx="3">
                  <c:v>211.6710179730396</c:v>
                </c:pt>
                <c:pt idx="4">
                  <c:v>342.20922264708082</c:v>
                </c:pt>
                <c:pt idx="5">
                  <c:v>494.52856718952984</c:v>
                </c:pt>
                <c:pt idx="6">
                  <c:v>562.57908755409608</c:v>
                </c:pt>
                <c:pt idx="7">
                  <c:v>566.96967228201515</c:v>
                </c:pt>
                <c:pt idx="8">
                  <c:v>577.95402363879919</c:v>
                </c:pt>
                <c:pt idx="9">
                  <c:v>478.36003099911193</c:v>
                </c:pt>
                <c:pt idx="10">
                  <c:v>289.56662188390453</c:v>
                </c:pt>
                <c:pt idx="11">
                  <c:v>146.11095254995999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D-4FE3-984C-2C72F527C7D3}"/>
            </c:ext>
          </c:extLst>
        </c:ser>
        <c:ser>
          <c:idx val="0"/>
          <c:order val="2"/>
          <c:tx>
            <c:v>20yrAvgDegDayFile</c:v>
          </c:tx>
          <c:invertIfNegative val="0"/>
          <c:val>
            <c:numRef>
              <c:f>Summary!$AA$3:$AA$14</c:f>
              <c:numCache>
                <c:formatCode>0</c:formatCode>
                <c:ptCount val="12"/>
                <c:pt idx="0">
                  <c:v>91.295454545454547</c:v>
                </c:pt>
                <c:pt idx="1">
                  <c:v>56.014772727272728</c:v>
                </c:pt>
                <c:pt idx="2">
                  <c:v>119.20795454545456</c:v>
                </c:pt>
                <c:pt idx="3">
                  <c:v>211.82613636363635</c:v>
                </c:pt>
                <c:pt idx="4">
                  <c:v>342.33522727272731</c:v>
                </c:pt>
                <c:pt idx="5">
                  <c:v>494.65681818181821</c:v>
                </c:pt>
                <c:pt idx="6">
                  <c:v>562.65681818181815</c:v>
                </c:pt>
                <c:pt idx="7">
                  <c:v>567.0454545454545</c:v>
                </c:pt>
                <c:pt idx="8">
                  <c:v>578.07386363636374</c:v>
                </c:pt>
                <c:pt idx="9">
                  <c:v>478.46590909090912</c:v>
                </c:pt>
                <c:pt idx="10">
                  <c:v>289.62159090909091</c:v>
                </c:pt>
                <c:pt idx="11">
                  <c:v>146.14431818181816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0-48D6-9734-50477B32E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axId val="275836928"/>
        <c:axId val="275881344"/>
      </c:barChart>
      <c:catAx>
        <c:axId val="27583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5881344"/>
        <c:crosses val="autoZero"/>
        <c:auto val="1"/>
        <c:lblAlgn val="ctr"/>
        <c:lblOffset val="100"/>
        <c:noMultiLvlLbl val="0"/>
      </c:catAx>
      <c:valAx>
        <c:axId val="2758813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758369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SimulationResults5!$H$5:$H$25</c:f>
              <c:numCache>
                <c:formatCode>General</c:formatCode>
                <c:ptCount val="21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  <c:pt idx="5">
                  <c:v>260</c:v>
                </c:pt>
                <c:pt idx="6">
                  <c:v>280</c:v>
                </c:pt>
                <c:pt idx="7">
                  <c:v>300</c:v>
                </c:pt>
                <c:pt idx="8">
                  <c:v>320</c:v>
                </c:pt>
                <c:pt idx="9">
                  <c:v>340</c:v>
                </c:pt>
                <c:pt idx="10">
                  <c:v>360</c:v>
                </c:pt>
                <c:pt idx="11">
                  <c:v>380</c:v>
                </c:pt>
                <c:pt idx="12">
                  <c:v>400</c:v>
                </c:pt>
                <c:pt idx="13">
                  <c:v>420</c:v>
                </c:pt>
                <c:pt idx="14">
                  <c:v>440</c:v>
                </c:pt>
                <c:pt idx="15">
                  <c:v>460</c:v>
                </c:pt>
                <c:pt idx="16">
                  <c:v>480</c:v>
                </c:pt>
                <c:pt idx="17">
                  <c:v>500</c:v>
                </c:pt>
                <c:pt idx="18">
                  <c:v>520</c:v>
                </c:pt>
                <c:pt idx="19">
                  <c:v>540</c:v>
                </c:pt>
                <c:pt idx="20">
                  <c:v>560</c:v>
                </c:pt>
              </c:numCache>
            </c:numRef>
          </c:cat>
          <c:val>
            <c:numRef>
              <c:f>SimulationResults5!$I$5:$I$25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16</c:v>
                </c:pt>
                <c:pt idx="6">
                  <c:v>29</c:v>
                </c:pt>
                <c:pt idx="7">
                  <c:v>46</c:v>
                </c:pt>
                <c:pt idx="8">
                  <c:v>63</c:v>
                </c:pt>
                <c:pt idx="9">
                  <c:v>74</c:v>
                </c:pt>
                <c:pt idx="10">
                  <c:v>75</c:v>
                </c:pt>
                <c:pt idx="11">
                  <c:v>66</c:v>
                </c:pt>
                <c:pt idx="12">
                  <c:v>51</c:v>
                </c:pt>
                <c:pt idx="13">
                  <c:v>33</c:v>
                </c:pt>
                <c:pt idx="14">
                  <c:v>19</c:v>
                </c:pt>
                <c:pt idx="15">
                  <c:v>10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4-4A89-AE34-A62320B96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70299904"/>
        <c:axId val="270301824"/>
      </c:barChart>
      <c:catAx>
        <c:axId val="27029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0301824"/>
        <c:crosses val="autoZero"/>
        <c:auto val="1"/>
        <c:lblAlgn val="ctr"/>
        <c:lblOffset val="100"/>
        <c:noMultiLvlLbl val="0"/>
      </c:catAx>
      <c:valAx>
        <c:axId val="27030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70299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SimulationResults6!$E$5:$E$25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SimulationResults6!$F$5:$F$25</c:f>
              <c:numCache>
                <c:formatCode>General</c:formatCode>
                <c:ptCount val="21"/>
                <c:pt idx="0">
                  <c:v>391.68160760074716</c:v>
                </c:pt>
                <c:pt idx="1">
                  <c:v>435.59173374783006</c:v>
                </c:pt>
                <c:pt idx="2">
                  <c:v>448.53827566172771</c:v>
                </c:pt>
                <c:pt idx="3">
                  <c:v>457.40880027649098</c:v>
                </c:pt>
                <c:pt idx="4">
                  <c:v>464.49562219576012</c:v>
                </c:pt>
                <c:pt idx="5">
                  <c:v>470.46239389756545</c:v>
                </c:pt>
                <c:pt idx="6">
                  <c:v>475.89458421809911</c:v>
                </c:pt>
                <c:pt idx="7">
                  <c:v>480.86584067694491</c:v>
                </c:pt>
                <c:pt idx="8">
                  <c:v>485.51918891837227</c:v>
                </c:pt>
                <c:pt idx="9">
                  <c:v>490.0790574965161</c:v>
                </c:pt>
                <c:pt idx="10">
                  <c:v>494.52856718952984</c:v>
                </c:pt>
                <c:pt idx="11">
                  <c:v>499.05599158840914</c:v>
                </c:pt>
                <c:pt idx="12">
                  <c:v>503.57871104752689</c:v>
                </c:pt>
                <c:pt idx="13">
                  <c:v>508.29681758899352</c:v>
                </c:pt>
                <c:pt idx="14">
                  <c:v>513.1963096820333</c:v>
                </c:pt>
                <c:pt idx="15">
                  <c:v>518.61327451080797</c:v>
                </c:pt>
                <c:pt idx="16">
                  <c:v>524.5719411853612</c:v>
                </c:pt>
                <c:pt idx="17">
                  <c:v>531.49615372055837</c:v>
                </c:pt>
                <c:pt idx="18">
                  <c:v>540.11051382443316</c:v>
                </c:pt>
                <c:pt idx="19">
                  <c:v>553.02771912767639</c:v>
                </c:pt>
                <c:pt idx="20">
                  <c:v>599.88167511565825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1-43DC-8D9C-B1A4533C1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774464"/>
        <c:axId val="275780736"/>
      </c:barChart>
      <c:catAx>
        <c:axId val="27577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75780736"/>
        <c:crosses val="autoZero"/>
        <c:auto val="1"/>
        <c:lblAlgn val="ctr"/>
        <c:lblOffset val="100"/>
        <c:noMultiLvlLbl val="0"/>
      </c:catAx>
      <c:valAx>
        <c:axId val="275780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577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SimulationResults6!$H$5:$H$25</c:f>
              <c:numCache>
                <c:formatCode>General</c:formatCode>
                <c:ptCount val="21"/>
                <c:pt idx="0">
                  <c:v>300</c:v>
                </c:pt>
                <c:pt idx="1">
                  <c:v>320</c:v>
                </c:pt>
                <c:pt idx="2">
                  <c:v>340</c:v>
                </c:pt>
                <c:pt idx="3">
                  <c:v>360</c:v>
                </c:pt>
                <c:pt idx="4">
                  <c:v>380</c:v>
                </c:pt>
                <c:pt idx="5">
                  <c:v>400</c:v>
                </c:pt>
                <c:pt idx="6">
                  <c:v>420</c:v>
                </c:pt>
                <c:pt idx="7">
                  <c:v>440</c:v>
                </c:pt>
                <c:pt idx="8">
                  <c:v>460</c:v>
                </c:pt>
                <c:pt idx="9">
                  <c:v>480</c:v>
                </c:pt>
                <c:pt idx="10">
                  <c:v>500</c:v>
                </c:pt>
                <c:pt idx="11">
                  <c:v>520</c:v>
                </c:pt>
                <c:pt idx="12">
                  <c:v>540</c:v>
                </c:pt>
                <c:pt idx="13">
                  <c:v>560</c:v>
                </c:pt>
                <c:pt idx="14">
                  <c:v>580</c:v>
                </c:pt>
                <c:pt idx="15">
                  <c:v>600</c:v>
                </c:pt>
                <c:pt idx="16">
                  <c:v>620</c:v>
                </c:pt>
                <c:pt idx="17">
                  <c:v>640</c:v>
                </c:pt>
                <c:pt idx="18">
                  <c:v>660</c:v>
                </c:pt>
                <c:pt idx="19">
                  <c:v>680</c:v>
                </c:pt>
                <c:pt idx="20">
                  <c:v>700</c:v>
                </c:pt>
              </c:numCache>
            </c:numRef>
          </c:cat>
          <c:val>
            <c:numRef>
              <c:f>SimulationResults6!$I$5:$I$25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7</c:v>
                </c:pt>
                <c:pt idx="7">
                  <c:v>23</c:v>
                </c:pt>
                <c:pt idx="8">
                  <c:v>51</c:v>
                </c:pt>
                <c:pt idx="9">
                  <c:v>87</c:v>
                </c:pt>
                <c:pt idx="10">
                  <c:v>110</c:v>
                </c:pt>
                <c:pt idx="11">
                  <c:v>100</c:v>
                </c:pt>
                <c:pt idx="12">
                  <c:v>68</c:v>
                </c:pt>
                <c:pt idx="13">
                  <c:v>36</c:v>
                </c:pt>
                <c:pt idx="14">
                  <c:v>12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D-49F2-A1AB-8DFB874C7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75813504"/>
        <c:axId val="275815424"/>
      </c:barChart>
      <c:catAx>
        <c:axId val="27581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5815424"/>
        <c:crosses val="autoZero"/>
        <c:auto val="1"/>
        <c:lblAlgn val="ctr"/>
        <c:lblOffset val="100"/>
        <c:noMultiLvlLbl val="0"/>
      </c:catAx>
      <c:valAx>
        <c:axId val="275815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75813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SimulationResults7!$E$5:$E$25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SimulationResults7!$F$5:$F$25</c:f>
              <c:numCache>
                <c:formatCode>General</c:formatCode>
                <c:ptCount val="21"/>
                <c:pt idx="0">
                  <c:v>454.87655568435429</c:v>
                </c:pt>
                <c:pt idx="1">
                  <c:v>507.30970449575722</c:v>
                </c:pt>
                <c:pt idx="2">
                  <c:v>519.81291416247609</c:v>
                </c:pt>
                <c:pt idx="3">
                  <c:v>528.02125754290216</c:v>
                </c:pt>
                <c:pt idx="4">
                  <c:v>534.54905812993945</c:v>
                </c:pt>
                <c:pt idx="5">
                  <c:v>540.05153931606412</c:v>
                </c:pt>
                <c:pt idx="6">
                  <c:v>544.99001806015326</c:v>
                </c:pt>
                <c:pt idx="7">
                  <c:v>549.70422036402067</c:v>
                </c:pt>
                <c:pt idx="8">
                  <c:v>554.13685030382203</c:v>
                </c:pt>
                <c:pt idx="9">
                  <c:v>558.32433417738912</c:v>
                </c:pt>
                <c:pt idx="10">
                  <c:v>562.57908755409608</c:v>
                </c:pt>
                <c:pt idx="11">
                  <c:v>566.78366391576697</c:v>
                </c:pt>
                <c:pt idx="12">
                  <c:v>570.97257307683162</c:v>
                </c:pt>
                <c:pt idx="13">
                  <c:v>575.39040724623601</c:v>
                </c:pt>
                <c:pt idx="14">
                  <c:v>579.97326808231321</c:v>
                </c:pt>
                <c:pt idx="15">
                  <c:v>585.12530564438282</c:v>
                </c:pt>
                <c:pt idx="16">
                  <c:v>590.61692417889651</c:v>
                </c:pt>
                <c:pt idx="17">
                  <c:v>596.96451824653616</c:v>
                </c:pt>
                <c:pt idx="18">
                  <c:v>605.37279298118528</c:v>
                </c:pt>
                <c:pt idx="19">
                  <c:v>617.4794957862681</c:v>
                </c:pt>
                <c:pt idx="20">
                  <c:v>668.14498036454336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8-4C7A-B0D3-6DA31FF49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041088"/>
        <c:axId val="276043264"/>
      </c:barChart>
      <c:catAx>
        <c:axId val="27604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76043264"/>
        <c:crosses val="autoZero"/>
        <c:auto val="1"/>
        <c:lblAlgn val="ctr"/>
        <c:lblOffset val="100"/>
        <c:noMultiLvlLbl val="0"/>
      </c:catAx>
      <c:valAx>
        <c:axId val="2760432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041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SimulationResults7!$H$5:$H$25</c:f>
              <c:numCache>
                <c:formatCode>General</c:formatCode>
                <c:ptCount val="21"/>
                <c:pt idx="0">
                  <c:v>380</c:v>
                </c:pt>
                <c:pt idx="1">
                  <c:v>400</c:v>
                </c:pt>
                <c:pt idx="2">
                  <c:v>420</c:v>
                </c:pt>
                <c:pt idx="3">
                  <c:v>440</c:v>
                </c:pt>
                <c:pt idx="4">
                  <c:v>460</c:v>
                </c:pt>
                <c:pt idx="5">
                  <c:v>480</c:v>
                </c:pt>
                <c:pt idx="6">
                  <c:v>500</c:v>
                </c:pt>
                <c:pt idx="7">
                  <c:v>520</c:v>
                </c:pt>
                <c:pt idx="8">
                  <c:v>540</c:v>
                </c:pt>
                <c:pt idx="9">
                  <c:v>560</c:v>
                </c:pt>
                <c:pt idx="10">
                  <c:v>580</c:v>
                </c:pt>
                <c:pt idx="11">
                  <c:v>600</c:v>
                </c:pt>
                <c:pt idx="12">
                  <c:v>620</c:v>
                </c:pt>
                <c:pt idx="13">
                  <c:v>640</c:v>
                </c:pt>
                <c:pt idx="14">
                  <c:v>660</c:v>
                </c:pt>
                <c:pt idx="15">
                  <c:v>680</c:v>
                </c:pt>
                <c:pt idx="16">
                  <c:v>700</c:v>
                </c:pt>
                <c:pt idx="17">
                  <c:v>720</c:v>
                </c:pt>
                <c:pt idx="18">
                  <c:v>740</c:v>
                </c:pt>
                <c:pt idx="19">
                  <c:v>760</c:v>
                </c:pt>
                <c:pt idx="20">
                  <c:v>780</c:v>
                </c:pt>
              </c:numCache>
            </c:numRef>
          </c:cat>
          <c:val>
            <c:numRef>
              <c:f>SimulationResults7!$I$5:$I$25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12</c:v>
                </c:pt>
                <c:pt idx="7">
                  <c:v>35</c:v>
                </c:pt>
                <c:pt idx="8">
                  <c:v>74</c:v>
                </c:pt>
                <c:pt idx="9">
                  <c:v>110</c:v>
                </c:pt>
                <c:pt idx="10">
                  <c:v>116</c:v>
                </c:pt>
                <c:pt idx="11">
                  <c:v>85</c:v>
                </c:pt>
                <c:pt idx="12">
                  <c:v>44</c:v>
                </c:pt>
                <c:pt idx="13">
                  <c:v>16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1-4A9E-B9F0-4564DB53F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76092416"/>
        <c:axId val="276094336"/>
      </c:barChart>
      <c:catAx>
        <c:axId val="27609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094336"/>
        <c:crosses val="autoZero"/>
        <c:auto val="1"/>
        <c:lblAlgn val="ctr"/>
        <c:lblOffset val="100"/>
        <c:noMultiLvlLbl val="0"/>
      </c:catAx>
      <c:valAx>
        <c:axId val="276094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76092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SimulationResults8!$E$5:$E$25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SimulationResults8!$F$5:$F$25</c:f>
              <c:numCache>
                <c:formatCode>General</c:formatCode>
                <c:ptCount val="21"/>
                <c:pt idx="0">
                  <c:v>455.0530657861911</c:v>
                </c:pt>
                <c:pt idx="1">
                  <c:v>504.82160948443135</c:v>
                </c:pt>
                <c:pt idx="2">
                  <c:v>518.33567022955094</c:v>
                </c:pt>
                <c:pt idx="3">
                  <c:v>527.84342968429075</c:v>
                </c:pt>
                <c:pt idx="4">
                  <c:v>535.03501568175966</c:v>
                </c:pt>
                <c:pt idx="5">
                  <c:v>541.47580461797213</c:v>
                </c:pt>
                <c:pt idx="6">
                  <c:v>547.19357158143487</c:v>
                </c:pt>
                <c:pt idx="7">
                  <c:v>552.48906371721921</c:v>
                </c:pt>
                <c:pt idx="8">
                  <c:v>557.34379555122325</c:v>
                </c:pt>
                <c:pt idx="9">
                  <c:v>562.22397051510779</c:v>
                </c:pt>
                <c:pt idx="10">
                  <c:v>566.96967228201515</c:v>
                </c:pt>
                <c:pt idx="11">
                  <c:v>571.64713543739913</c:v>
                </c:pt>
                <c:pt idx="12">
                  <c:v>576.58708334981804</c:v>
                </c:pt>
                <c:pt idx="13">
                  <c:v>581.44104587156062</c:v>
                </c:pt>
                <c:pt idx="14">
                  <c:v>586.68328363266107</c:v>
                </c:pt>
                <c:pt idx="15">
                  <c:v>592.48457086344251</c:v>
                </c:pt>
                <c:pt idx="16">
                  <c:v>598.5893468553802</c:v>
                </c:pt>
                <c:pt idx="17">
                  <c:v>606.00290025147297</c:v>
                </c:pt>
                <c:pt idx="18">
                  <c:v>615.074042966805</c:v>
                </c:pt>
                <c:pt idx="19">
                  <c:v>628.72267187032844</c:v>
                </c:pt>
                <c:pt idx="20">
                  <c:v>681.19243360235464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3-4E06-A530-9A856021F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144128"/>
        <c:axId val="276146048"/>
      </c:barChart>
      <c:catAx>
        <c:axId val="27614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76146048"/>
        <c:crosses val="autoZero"/>
        <c:auto val="1"/>
        <c:lblAlgn val="ctr"/>
        <c:lblOffset val="100"/>
        <c:noMultiLvlLbl val="0"/>
      </c:catAx>
      <c:valAx>
        <c:axId val="276146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144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SimulationResults8!$H$5:$H$25</c:f>
              <c:numCache>
                <c:formatCode>General</c:formatCode>
                <c:ptCount val="21"/>
                <c:pt idx="0">
                  <c:v>380</c:v>
                </c:pt>
                <c:pt idx="1">
                  <c:v>400</c:v>
                </c:pt>
                <c:pt idx="2">
                  <c:v>420</c:v>
                </c:pt>
                <c:pt idx="3">
                  <c:v>440</c:v>
                </c:pt>
                <c:pt idx="4">
                  <c:v>460</c:v>
                </c:pt>
                <c:pt idx="5">
                  <c:v>480</c:v>
                </c:pt>
                <c:pt idx="6">
                  <c:v>500</c:v>
                </c:pt>
                <c:pt idx="7">
                  <c:v>520</c:v>
                </c:pt>
                <c:pt idx="8">
                  <c:v>540</c:v>
                </c:pt>
                <c:pt idx="9">
                  <c:v>560</c:v>
                </c:pt>
                <c:pt idx="10">
                  <c:v>580</c:v>
                </c:pt>
                <c:pt idx="11">
                  <c:v>600</c:v>
                </c:pt>
                <c:pt idx="12">
                  <c:v>620</c:v>
                </c:pt>
                <c:pt idx="13">
                  <c:v>640</c:v>
                </c:pt>
                <c:pt idx="14">
                  <c:v>660</c:v>
                </c:pt>
                <c:pt idx="15">
                  <c:v>680</c:v>
                </c:pt>
                <c:pt idx="16">
                  <c:v>700</c:v>
                </c:pt>
                <c:pt idx="17">
                  <c:v>720</c:v>
                </c:pt>
                <c:pt idx="18">
                  <c:v>740</c:v>
                </c:pt>
                <c:pt idx="19">
                  <c:v>760</c:v>
                </c:pt>
                <c:pt idx="20">
                  <c:v>780</c:v>
                </c:pt>
              </c:numCache>
            </c:numRef>
          </c:cat>
          <c:val>
            <c:numRef>
              <c:f>SimulationResults8!$I$5:$I$25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14</c:v>
                </c:pt>
                <c:pt idx="7">
                  <c:v>34</c:v>
                </c:pt>
                <c:pt idx="8">
                  <c:v>65</c:v>
                </c:pt>
                <c:pt idx="9">
                  <c:v>95</c:v>
                </c:pt>
                <c:pt idx="10">
                  <c:v>104</c:v>
                </c:pt>
                <c:pt idx="11">
                  <c:v>88</c:v>
                </c:pt>
                <c:pt idx="12">
                  <c:v>55</c:v>
                </c:pt>
                <c:pt idx="13">
                  <c:v>27</c:v>
                </c:pt>
                <c:pt idx="14">
                  <c:v>9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7-4763-9879-B912C888E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0366464"/>
        <c:axId val="320368640"/>
      </c:barChart>
      <c:catAx>
        <c:axId val="32036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0368640"/>
        <c:crosses val="autoZero"/>
        <c:auto val="1"/>
        <c:lblAlgn val="ctr"/>
        <c:lblOffset val="100"/>
        <c:noMultiLvlLbl val="0"/>
      </c:catAx>
      <c:valAx>
        <c:axId val="320368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20366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SimulationResults9!$E$5:$E$25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SimulationResults9!$F$5:$F$25</c:f>
              <c:numCache>
                <c:formatCode>General</c:formatCode>
                <c:ptCount val="21"/>
                <c:pt idx="0">
                  <c:v>453.96935742937933</c:v>
                </c:pt>
                <c:pt idx="1">
                  <c:v>513.58088589269653</c:v>
                </c:pt>
                <c:pt idx="2">
                  <c:v>527.83910333096367</c:v>
                </c:pt>
                <c:pt idx="3">
                  <c:v>537.27389191577515</c:v>
                </c:pt>
                <c:pt idx="4">
                  <c:v>545.07853640184794</c:v>
                </c:pt>
                <c:pt idx="5">
                  <c:v>551.628443852896</c:v>
                </c:pt>
                <c:pt idx="6">
                  <c:v>557.37455241009889</c:v>
                </c:pt>
                <c:pt idx="7">
                  <c:v>562.97513620244024</c:v>
                </c:pt>
                <c:pt idx="8">
                  <c:v>568.05302430118752</c:v>
                </c:pt>
                <c:pt idx="9">
                  <c:v>573.02381810966222</c:v>
                </c:pt>
                <c:pt idx="10">
                  <c:v>577.95402363879919</c:v>
                </c:pt>
                <c:pt idx="11">
                  <c:v>582.91467882236213</c:v>
                </c:pt>
                <c:pt idx="12">
                  <c:v>587.93289526032174</c:v>
                </c:pt>
                <c:pt idx="13">
                  <c:v>593.0654848870862</c:v>
                </c:pt>
                <c:pt idx="14">
                  <c:v>598.39023672210351</c:v>
                </c:pt>
                <c:pt idx="15">
                  <c:v>604.28955305576471</c:v>
                </c:pt>
                <c:pt idx="16">
                  <c:v>610.86360206124471</c:v>
                </c:pt>
                <c:pt idx="17">
                  <c:v>618.33721414935917</c:v>
                </c:pt>
                <c:pt idx="18">
                  <c:v>627.81426775091586</c:v>
                </c:pt>
                <c:pt idx="19">
                  <c:v>641.74519339547885</c:v>
                </c:pt>
                <c:pt idx="20">
                  <c:v>692.11091980788649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D-444B-B15B-603029A6D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208704"/>
        <c:axId val="321210624"/>
      </c:barChart>
      <c:catAx>
        <c:axId val="3212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21210624"/>
        <c:crosses val="autoZero"/>
        <c:auto val="1"/>
        <c:lblAlgn val="ctr"/>
        <c:lblOffset val="100"/>
        <c:noMultiLvlLbl val="0"/>
      </c:catAx>
      <c:valAx>
        <c:axId val="3212106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120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SimulationResults9!$H$5:$H$25</c:f>
              <c:numCache>
                <c:formatCode>General</c:formatCode>
                <c:ptCount val="21"/>
                <c:pt idx="0">
                  <c:v>380</c:v>
                </c:pt>
                <c:pt idx="1">
                  <c:v>400</c:v>
                </c:pt>
                <c:pt idx="2">
                  <c:v>420</c:v>
                </c:pt>
                <c:pt idx="3">
                  <c:v>440</c:v>
                </c:pt>
                <c:pt idx="4">
                  <c:v>460</c:v>
                </c:pt>
                <c:pt idx="5">
                  <c:v>480</c:v>
                </c:pt>
                <c:pt idx="6">
                  <c:v>500</c:v>
                </c:pt>
                <c:pt idx="7">
                  <c:v>520</c:v>
                </c:pt>
                <c:pt idx="8">
                  <c:v>540</c:v>
                </c:pt>
                <c:pt idx="9">
                  <c:v>560</c:v>
                </c:pt>
                <c:pt idx="10">
                  <c:v>580</c:v>
                </c:pt>
                <c:pt idx="11">
                  <c:v>600</c:v>
                </c:pt>
                <c:pt idx="12">
                  <c:v>620</c:v>
                </c:pt>
                <c:pt idx="13">
                  <c:v>640</c:v>
                </c:pt>
                <c:pt idx="14">
                  <c:v>660</c:v>
                </c:pt>
                <c:pt idx="15">
                  <c:v>680</c:v>
                </c:pt>
                <c:pt idx="16">
                  <c:v>700</c:v>
                </c:pt>
                <c:pt idx="17">
                  <c:v>720</c:v>
                </c:pt>
                <c:pt idx="18">
                  <c:v>740</c:v>
                </c:pt>
                <c:pt idx="19">
                  <c:v>760</c:v>
                </c:pt>
                <c:pt idx="20">
                  <c:v>780</c:v>
                </c:pt>
              </c:numCache>
            </c:numRef>
          </c:cat>
          <c:val>
            <c:numRef>
              <c:f>SimulationResults9!$I$5:$I$25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9</c:v>
                </c:pt>
                <c:pt idx="7">
                  <c:v>22</c:v>
                </c:pt>
                <c:pt idx="8">
                  <c:v>48</c:v>
                </c:pt>
                <c:pt idx="9">
                  <c:v>79</c:v>
                </c:pt>
                <c:pt idx="10">
                  <c:v>99</c:v>
                </c:pt>
                <c:pt idx="11">
                  <c:v>96</c:v>
                </c:pt>
                <c:pt idx="12">
                  <c:v>73</c:v>
                </c:pt>
                <c:pt idx="13">
                  <c:v>43</c:v>
                </c:pt>
                <c:pt idx="14">
                  <c:v>19</c:v>
                </c:pt>
                <c:pt idx="15">
                  <c:v>6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7-4C74-8657-8B45BD550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1317120"/>
        <c:axId val="322453888"/>
      </c:barChart>
      <c:catAx>
        <c:axId val="32131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2453888"/>
        <c:crosses val="autoZero"/>
        <c:auto val="1"/>
        <c:lblAlgn val="ctr"/>
        <c:lblOffset val="100"/>
        <c:noMultiLvlLbl val="0"/>
      </c:catAx>
      <c:valAx>
        <c:axId val="3224538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2131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SimulationResults10!$E$5:$E$25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SimulationResults10!$F$5:$F$25</c:f>
              <c:numCache>
                <c:formatCode>General</c:formatCode>
                <c:ptCount val="21"/>
                <c:pt idx="0">
                  <c:v>330.96608360962523</c:v>
                </c:pt>
                <c:pt idx="1">
                  <c:v>409.42678670375926</c:v>
                </c:pt>
                <c:pt idx="2">
                  <c:v>424.59491479014196</c:v>
                </c:pt>
                <c:pt idx="3">
                  <c:v>435.19657265116109</c:v>
                </c:pt>
                <c:pt idx="4">
                  <c:v>443.18518929513635</c:v>
                </c:pt>
                <c:pt idx="5">
                  <c:v>450.27081596404071</c:v>
                </c:pt>
                <c:pt idx="6">
                  <c:v>456.51270475195417</c:v>
                </c:pt>
                <c:pt idx="7">
                  <c:v>462.35850925979787</c:v>
                </c:pt>
                <c:pt idx="8">
                  <c:v>467.78926417865785</c:v>
                </c:pt>
                <c:pt idx="9">
                  <c:v>473.1481017726033</c:v>
                </c:pt>
                <c:pt idx="10">
                  <c:v>478.36003099911193</c:v>
                </c:pt>
                <c:pt idx="11">
                  <c:v>483.63897953473605</c:v>
                </c:pt>
                <c:pt idx="12">
                  <c:v>488.91496891699529</c:v>
                </c:pt>
                <c:pt idx="13">
                  <c:v>494.45036080152209</c:v>
                </c:pt>
                <c:pt idx="14">
                  <c:v>500.25437583619026</c:v>
                </c:pt>
                <c:pt idx="15">
                  <c:v>506.47571422431662</c:v>
                </c:pt>
                <c:pt idx="16">
                  <c:v>513.4834026422941</c:v>
                </c:pt>
                <c:pt idx="17">
                  <c:v>521.53813190141784</c:v>
                </c:pt>
                <c:pt idx="18">
                  <c:v>531.76458752234612</c:v>
                </c:pt>
                <c:pt idx="19">
                  <c:v>546.89179922444271</c:v>
                </c:pt>
                <c:pt idx="20">
                  <c:v>607.18560703943444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0-4179-9F1F-FCA46BCF3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482944"/>
        <c:axId val="322484864"/>
      </c:barChart>
      <c:catAx>
        <c:axId val="32248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22484864"/>
        <c:crosses val="autoZero"/>
        <c:auto val="1"/>
        <c:lblAlgn val="ctr"/>
        <c:lblOffset val="100"/>
        <c:noMultiLvlLbl val="0"/>
      </c:catAx>
      <c:valAx>
        <c:axId val="322484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2482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SimulationResults1HDD!$E$5:$E$25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SimulationResults1HDD!$F$5:$F$25</c:f>
              <c:numCache>
                <c:formatCode>General</c:formatCode>
                <c:ptCount val="21"/>
                <c:pt idx="0">
                  <c:v>-98.303983966039056</c:v>
                </c:pt>
                <c:pt idx="1">
                  <c:v>1.6461167350478263</c:v>
                </c:pt>
                <c:pt idx="2">
                  <c:v>30.990794562747396</c:v>
                </c:pt>
                <c:pt idx="3">
                  <c:v>50.851789591339525</c:v>
                </c:pt>
                <c:pt idx="4">
                  <c:v>66.101206339810773</c:v>
                </c:pt>
                <c:pt idx="5">
                  <c:v>79.399355264843905</c:v>
                </c:pt>
                <c:pt idx="6">
                  <c:v>91.452728145465016</c:v>
                </c:pt>
                <c:pt idx="7">
                  <c:v>102.42716115109641</c:v>
                </c:pt>
                <c:pt idx="8">
                  <c:v>112.79520861335709</c:v>
                </c:pt>
                <c:pt idx="9">
                  <c:v>122.8702695873605</c:v>
                </c:pt>
                <c:pt idx="10">
                  <c:v>132.82803863570774</c:v>
                </c:pt>
                <c:pt idx="11">
                  <c:v>142.69524580828488</c:v>
                </c:pt>
                <c:pt idx="12">
                  <c:v>152.7458985278337</c:v>
                </c:pt>
                <c:pt idx="13">
                  <c:v>163.12294515826164</c:v>
                </c:pt>
                <c:pt idx="14">
                  <c:v>174.38266145472554</c:v>
                </c:pt>
                <c:pt idx="15">
                  <c:v>186.23546168414197</c:v>
                </c:pt>
                <c:pt idx="16">
                  <c:v>199.03138621242792</c:v>
                </c:pt>
                <c:pt idx="17">
                  <c:v>214.96685230266158</c:v>
                </c:pt>
                <c:pt idx="18">
                  <c:v>233.68794701687301</c:v>
                </c:pt>
                <c:pt idx="19">
                  <c:v>261.79344240923103</c:v>
                </c:pt>
                <c:pt idx="20">
                  <c:v>392.37618618618887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6-4788-B5E0-2796E12AF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998592"/>
        <c:axId val="276074880"/>
      </c:barChart>
      <c:catAx>
        <c:axId val="27599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76074880"/>
        <c:crosses val="autoZero"/>
        <c:auto val="1"/>
        <c:lblAlgn val="ctr"/>
        <c:lblOffset val="100"/>
        <c:noMultiLvlLbl val="0"/>
      </c:catAx>
      <c:valAx>
        <c:axId val="276074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599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SimulationResults10!$H$5:$H$25</c:f>
              <c:numCache>
                <c:formatCode>General</c:formatCode>
                <c:ptCount val="21"/>
                <c:pt idx="0">
                  <c:v>280</c:v>
                </c:pt>
                <c:pt idx="1">
                  <c:v>300</c:v>
                </c:pt>
                <c:pt idx="2">
                  <c:v>320</c:v>
                </c:pt>
                <c:pt idx="3">
                  <c:v>340</c:v>
                </c:pt>
                <c:pt idx="4">
                  <c:v>360</c:v>
                </c:pt>
                <c:pt idx="5">
                  <c:v>380</c:v>
                </c:pt>
                <c:pt idx="6">
                  <c:v>400</c:v>
                </c:pt>
                <c:pt idx="7">
                  <c:v>420</c:v>
                </c:pt>
                <c:pt idx="8">
                  <c:v>440</c:v>
                </c:pt>
                <c:pt idx="9">
                  <c:v>460</c:v>
                </c:pt>
                <c:pt idx="10">
                  <c:v>480</c:v>
                </c:pt>
                <c:pt idx="11">
                  <c:v>500</c:v>
                </c:pt>
                <c:pt idx="12">
                  <c:v>520</c:v>
                </c:pt>
                <c:pt idx="13">
                  <c:v>540</c:v>
                </c:pt>
                <c:pt idx="14">
                  <c:v>560</c:v>
                </c:pt>
                <c:pt idx="15">
                  <c:v>580</c:v>
                </c:pt>
                <c:pt idx="16">
                  <c:v>600</c:v>
                </c:pt>
                <c:pt idx="17">
                  <c:v>620</c:v>
                </c:pt>
                <c:pt idx="18">
                  <c:v>640</c:v>
                </c:pt>
                <c:pt idx="19">
                  <c:v>660</c:v>
                </c:pt>
                <c:pt idx="20">
                  <c:v>680</c:v>
                </c:pt>
              </c:numCache>
            </c:numRef>
          </c:cat>
          <c:val>
            <c:numRef>
              <c:f>SimulationResults10!$I$5:$I$25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10</c:v>
                </c:pt>
                <c:pt idx="7">
                  <c:v>25</c:v>
                </c:pt>
                <c:pt idx="8">
                  <c:v>49</c:v>
                </c:pt>
                <c:pt idx="9">
                  <c:v>76</c:v>
                </c:pt>
                <c:pt idx="10">
                  <c:v>92</c:v>
                </c:pt>
                <c:pt idx="11">
                  <c:v>91</c:v>
                </c:pt>
                <c:pt idx="12">
                  <c:v>72</c:v>
                </c:pt>
                <c:pt idx="13">
                  <c:v>45</c:v>
                </c:pt>
                <c:pt idx="14">
                  <c:v>22</c:v>
                </c:pt>
                <c:pt idx="15">
                  <c:v>10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6-4D63-B780-71473AA8D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2878080"/>
        <c:axId val="323494656"/>
      </c:barChart>
      <c:catAx>
        <c:axId val="32287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494656"/>
        <c:crosses val="autoZero"/>
        <c:auto val="1"/>
        <c:lblAlgn val="ctr"/>
        <c:lblOffset val="100"/>
        <c:noMultiLvlLbl val="0"/>
      </c:catAx>
      <c:valAx>
        <c:axId val="3234946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2287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SimulationResults11HDD!$E$5:$E$25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SimulationResults11HDD!$F$5:$F$25</c:f>
              <c:numCache>
                <c:formatCode>General</c:formatCode>
                <c:ptCount val="21"/>
                <c:pt idx="0">
                  <c:v>-14.661097176753676</c:v>
                </c:pt>
                <c:pt idx="1">
                  <c:v>-4.2141120629592344</c:v>
                </c:pt>
                <c:pt idx="2">
                  <c:v>-1.0496448303895018</c:v>
                </c:pt>
                <c:pt idx="3">
                  <c:v>0.95116949199170264</c:v>
                </c:pt>
                <c:pt idx="4">
                  <c:v>2.5972276678177302</c:v>
                </c:pt>
                <c:pt idx="5">
                  <c:v>3.981649671872292</c:v>
                </c:pt>
                <c:pt idx="6">
                  <c:v>5.2799737162472145</c:v>
                </c:pt>
                <c:pt idx="7">
                  <c:v>6.4526316567831774</c:v>
                </c:pt>
                <c:pt idx="8">
                  <c:v>7.5356498000580627</c:v>
                </c:pt>
                <c:pt idx="9">
                  <c:v>8.6130534431260912</c:v>
                </c:pt>
                <c:pt idx="10">
                  <c:v>9.6502146851488693</c:v>
                </c:pt>
                <c:pt idx="11">
                  <c:v>10.70132219031791</c:v>
                </c:pt>
                <c:pt idx="12">
                  <c:v>11.764205763488093</c:v>
                </c:pt>
                <c:pt idx="13">
                  <c:v>12.872964265999297</c:v>
                </c:pt>
                <c:pt idx="14">
                  <c:v>14.049099415643699</c:v>
                </c:pt>
                <c:pt idx="15">
                  <c:v>15.272288621175024</c:v>
                </c:pt>
                <c:pt idx="16">
                  <c:v>16.673697320206408</c:v>
                </c:pt>
                <c:pt idx="17">
                  <c:v>18.316516298352923</c:v>
                </c:pt>
                <c:pt idx="18">
                  <c:v>20.370804869746237</c:v>
                </c:pt>
                <c:pt idx="19">
                  <c:v>23.415649656073363</c:v>
                </c:pt>
                <c:pt idx="20">
                  <c:v>35.029269584308182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7-4EBC-85EB-37F89FBE4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556480"/>
        <c:axId val="323558400"/>
      </c:barChart>
      <c:catAx>
        <c:axId val="32355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23558400"/>
        <c:crosses val="autoZero"/>
        <c:auto val="1"/>
        <c:lblAlgn val="ctr"/>
        <c:lblOffset val="100"/>
        <c:noMultiLvlLbl val="0"/>
      </c:catAx>
      <c:valAx>
        <c:axId val="323558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556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SimulationResults11HDD!$H$5:$H$25</c:f>
              <c:numCache>
                <c:formatCode>General</c:formatCode>
                <c:ptCount val="21"/>
                <c:pt idx="0">
                  <c:v>-15</c:v>
                </c:pt>
                <c:pt idx="1">
                  <c:v>-12</c:v>
                </c:pt>
                <c:pt idx="2">
                  <c:v>-9</c:v>
                </c:pt>
                <c:pt idx="3">
                  <c:v>-6</c:v>
                </c:pt>
                <c:pt idx="4">
                  <c:v>-3</c:v>
                </c:pt>
                <c:pt idx="5">
                  <c:v>0</c:v>
                </c:pt>
                <c:pt idx="6">
                  <c:v>3</c:v>
                </c:pt>
                <c:pt idx="7">
                  <c:v>6</c:v>
                </c:pt>
                <c:pt idx="8">
                  <c:v>9</c:v>
                </c:pt>
                <c:pt idx="9">
                  <c:v>12</c:v>
                </c:pt>
                <c:pt idx="10">
                  <c:v>15</c:v>
                </c:pt>
                <c:pt idx="11">
                  <c:v>18</c:v>
                </c:pt>
                <c:pt idx="12">
                  <c:v>21</c:v>
                </c:pt>
                <c:pt idx="13">
                  <c:v>24</c:v>
                </c:pt>
                <c:pt idx="14">
                  <c:v>27</c:v>
                </c:pt>
                <c:pt idx="15">
                  <c:v>30</c:v>
                </c:pt>
                <c:pt idx="16">
                  <c:v>33</c:v>
                </c:pt>
                <c:pt idx="17">
                  <c:v>36</c:v>
                </c:pt>
                <c:pt idx="18">
                  <c:v>39</c:v>
                </c:pt>
                <c:pt idx="19">
                  <c:v>42</c:v>
                </c:pt>
                <c:pt idx="20">
                  <c:v>45</c:v>
                </c:pt>
              </c:numCache>
            </c:numRef>
          </c:cat>
          <c:val>
            <c:numRef>
              <c:f>SimulationResults11HDD!$I$5:$I$25</c:f>
              <c:numCache>
                <c:formatCode>0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17</c:v>
                </c:pt>
                <c:pt idx="5">
                  <c:v>30</c:v>
                </c:pt>
                <c:pt idx="6">
                  <c:v>44</c:v>
                </c:pt>
                <c:pt idx="7">
                  <c:v>59</c:v>
                </c:pt>
                <c:pt idx="8">
                  <c:v>69</c:v>
                </c:pt>
                <c:pt idx="9">
                  <c:v>71</c:v>
                </c:pt>
                <c:pt idx="10">
                  <c:v>64</c:v>
                </c:pt>
                <c:pt idx="11">
                  <c:v>51</c:v>
                </c:pt>
                <c:pt idx="12">
                  <c:v>35</c:v>
                </c:pt>
                <c:pt idx="13">
                  <c:v>23</c:v>
                </c:pt>
                <c:pt idx="14">
                  <c:v>12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D-4DAE-966C-2E37EC849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3591168"/>
        <c:axId val="323605632"/>
      </c:barChart>
      <c:catAx>
        <c:axId val="32359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605632"/>
        <c:crosses val="autoZero"/>
        <c:auto val="1"/>
        <c:lblAlgn val="ctr"/>
        <c:lblOffset val="100"/>
        <c:noMultiLvlLbl val="0"/>
      </c:catAx>
      <c:valAx>
        <c:axId val="323605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23591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SimulationResults11CDD!$E$5:$E$25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SimulationResults11CDD!$F$5:$F$25</c:f>
              <c:numCache>
                <c:formatCode>General</c:formatCode>
                <c:ptCount val="21"/>
                <c:pt idx="0">
                  <c:v>108.59519773401109</c:v>
                </c:pt>
                <c:pt idx="1">
                  <c:v>186.6478692704714</c:v>
                </c:pt>
                <c:pt idx="2">
                  <c:v>209.82382157426639</c:v>
                </c:pt>
                <c:pt idx="3">
                  <c:v>224.94269697664492</c:v>
                </c:pt>
                <c:pt idx="4">
                  <c:v>236.84336466559574</c:v>
                </c:pt>
                <c:pt idx="5">
                  <c:v>247.44858407801371</c:v>
                </c:pt>
                <c:pt idx="6">
                  <c:v>256.73516699066113</c:v>
                </c:pt>
                <c:pt idx="7">
                  <c:v>265.46450959735557</c:v>
                </c:pt>
                <c:pt idx="8">
                  <c:v>273.71858181376314</c:v>
                </c:pt>
                <c:pt idx="9">
                  <c:v>281.608471667667</c:v>
                </c:pt>
                <c:pt idx="10">
                  <c:v>289.56662188390453</c:v>
                </c:pt>
                <c:pt idx="11">
                  <c:v>297.21883844544908</c:v>
                </c:pt>
                <c:pt idx="12">
                  <c:v>305.23076640436568</c:v>
                </c:pt>
                <c:pt idx="13">
                  <c:v>313.33172058522632</c:v>
                </c:pt>
                <c:pt idx="14">
                  <c:v>322.14872899995612</c:v>
                </c:pt>
                <c:pt idx="15">
                  <c:v>331.23728676954579</c:v>
                </c:pt>
                <c:pt idx="16">
                  <c:v>341.96302433313105</c:v>
                </c:pt>
                <c:pt idx="17">
                  <c:v>353.63577586519762</c:v>
                </c:pt>
                <c:pt idx="18">
                  <c:v>368.86093140749011</c:v>
                </c:pt>
                <c:pt idx="19">
                  <c:v>391.26323057549831</c:v>
                </c:pt>
                <c:pt idx="20">
                  <c:v>483.43657156287895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9-4402-8D39-258B26BE7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708416"/>
        <c:axId val="323710336"/>
      </c:barChart>
      <c:catAx>
        <c:axId val="32370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23710336"/>
        <c:crosses val="autoZero"/>
        <c:auto val="1"/>
        <c:lblAlgn val="ctr"/>
        <c:lblOffset val="100"/>
        <c:noMultiLvlLbl val="0"/>
      </c:catAx>
      <c:valAx>
        <c:axId val="323710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70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SimulationResults11CDD!$H$5:$H$25</c:f>
              <c:numCache>
                <c:formatCode>General</c:formatCode>
                <c:ptCount val="21"/>
                <c:pt idx="0">
                  <c:v>100</c:v>
                </c:pt>
                <c:pt idx="1">
                  <c:v>120</c:v>
                </c:pt>
                <c:pt idx="2">
                  <c:v>140</c:v>
                </c:pt>
                <c:pt idx="3">
                  <c:v>160</c:v>
                </c:pt>
                <c:pt idx="4">
                  <c:v>180</c:v>
                </c:pt>
                <c:pt idx="5">
                  <c:v>200</c:v>
                </c:pt>
                <c:pt idx="6">
                  <c:v>220</c:v>
                </c:pt>
                <c:pt idx="7">
                  <c:v>240</c:v>
                </c:pt>
                <c:pt idx="8">
                  <c:v>260</c:v>
                </c:pt>
                <c:pt idx="9">
                  <c:v>280</c:v>
                </c:pt>
                <c:pt idx="10">
                  <c:v>300</c:v>
                </c:pt>
                <c:pt idx="11">
                  <c:v>320</c:v>
                </c:pt>
                <c:pt idx="12">
                  <c:v>340</c:v>
                </c:pt>
                <c:pt idx="13">
                  <c:v>360</c:v>
                </c:pt>
                <c:pt idx="14">
                  <c:v>380</c:v>
                </c:pt>
                <c:pt idx="15">
                  <c:v>400</c:v>
                </c:pt>
                <c:pt idx="16">
                  <c:v>420</c:v>
                </c:pt>
                <c:pt idx="17">
                  <c:v>440</c:v>
                </c:pt>
                <c:pt idx="18">
                  <c:v>460</c:v>
                </c:pt>
                <c:pt idx="19">
                  <c:v>480</c:v>
                </c:pt>
                <c:pt idx="20">
                  <c:v>500</c:v>
                </c:pt>
              </c:numCache>
            </c:numRef>
          </c:cat>
          <c:val>
            <c:numRef>
              <c:f>SimulationResults11CDD!$I$5:$I$25</c:f>
              <c:numCache>
                <c:formatCode>0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11</c:v>
                </c:pt>
                <c:pt idx="5">
                  <c:v>17</c:v>
                </c:pt>
                <c:pt idx="6">
                  <c:v>28</c:v>
                </c:pt>
                <c:pt idx="7">
                  <c:v>42</c:v>
                </c:pt>
                <c:pt idx="8">
                  <c:v>52</c:v>
                </c:pt>
                <c:pt idx="9">
                  <c:v>60</c:v>
                </c:pt>
                <c:pt idx="10">
                  <c:v>64</c:v>
                </c:pt>
                <c:pt idx="11">
                  <c:v>61</c:v>
                </c:pt>
                <c:pt idx="12">
                  <c:v>52</c:v>
                </c:pt>
                <c:pt idx="13">
                  <c:v>40</c:v>
                </c:pt>
                <c:pt idx="14">
                  <c:v>27</c:v>
                </c:pt>
                <c:pt idx="15">
                  <c:v>18</c:v>
                </c:pt>
                <c:pt idx="16">
                  <c:v>10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0-4C85-8A98-361318DC3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3759488"/>
        <c:axId val="323765760"/>
      </c:barChart>
      <c:catAx>
        <c:axId val="32375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765760"/>
        <c:crosses val="autoZero"/>
        <c:auto val="1"/>
        <c:lblAlgn val="ctr"/>
        <c:lblOffset val="100"/>
        <c:noMultiLvlLbl val="0"/>
      </c:catAx>
      <c:valAx>
        <c:axId val="323765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2375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SimulationResults12HDD!$E$5:$E$25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SimulationResults12HDD!$F$5:$F$25</c:f>
              <c:numCache>
                <c:formatCode>General</c:formatCode>
                <c:ptCount val="21"/>
                <c:pt idx="0">
                  <c:v>-63.274449849255376</c:v>
                </c:pt>
                <c:pt idx="1">
                  <c:v>-4.2052379714330357</c:v>
                </c:pt>
                <c:pt idx="2">
                  <c:v>10.212324360865502</c:v>
                </c:pt>
                <c:pt idx="3">
                  <c:v>19.689598246343856</c:v>
                </c:pt>
                <c:pt idx="4">
                  <c:v>27.423436099090928</c:v>
                </c:pt>
                <c:pt idx="5">
                  <c:v>33.889698935360535</c:v>
                </c:pt>
                <c:pt idx="6">
                  <c:v>39.886739439512652</c:v>
                </c:pt>
                <c:pt idx="7">
                  <c:v>45.242009720717633</c:v>
                </c:pt>
                <c:pt idx="8">
                  <c:v>50.477071727536142</c:v>
                </c:pt>
                <c:pt idx="9">
                  <c:v>55.415001354467485</c:v>
                </c:pt>
                <c:pt idx="10">
                  <c:v>60.277405179385376</c:v>
                </c:pt>
                <c:pt idx="11">
                  <c:v>65.266992262019087</c:v>
                </c:pt>
                <c:pt idx="12">
                  <c:v>70.058709035544581</c:v>
                </c:pt>
                <c:pt idx="13">
                  <c:v>75.266904746226899</c:v>
                </c:pt>
                <c:pt idx="14">
                  <c:v>80.814006880270114</c:v>
                </c:pt>
                <c:pt idx="15">
                  <c:v>86.649272957450663</c:v>
                </c:pt>
                <c:pt idx="16">
                  <c:v>93.144380465229631</c:v>
                </c:pt>
                <c:pt idx="17">
                  <c:v>100.76822544452091</c:v>
                </c:pt>
                <c:pt idx="18">
                  <c:v>110.15110855613973</c:v>
                </c:pt>
                <c:pt idx="19">
                  <c:v>124.0944159019531</c:v>
                </c:pt>
                <c:pt idx="20">
                  <c:v>190.74212659056252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F-4A1A-8203-6403B473A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153728"/>
        <c:axId val="354820096"/>
      </c:barChart>
      <c:catAx>
        <c:axId val="34815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54820096"/>
        <c:crosses val="autoZero"/>
        <c:auto val="1"/>
        <c:lblAlgn val="ctr"/>
        <c:lblOffset val="100"/>
        <c:noMultiLvlLbl val="0"/>
      </c:catAx>
      <c:valAx>
        <c:axId val="3548200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8153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SimulationResults12HDD!$H$5:$H$25</c:f>
              <c:numCache>
                <c:formatCode>General</c:formatCode>
                <c:ptCount val="21"/>
                <c:pt idx="0">
                  <c:v>-120</c:v>
                </c:pt>
                <c:pt idx="1">
                  <c:v>-100</c:v>
                </c:pt>
                <c:pt idx="2">
                  <c:v>-80</c:v>
                </c:pt>
                <c:pt idx="3">
                  <c:v>-60</c:v>
                </c:pt>
                <c:pt idx="4">
                  <c:v>-40</c:v>
                </c:pt>
                <c:pt idx="5">
                  <c:v>-20</c:v>
                </c:pt>
                <c:pt idx="6">
                  <c:v>0</c:v>
                </c:pt>
                <c:pt idx="7">
                  <c:v>20</c:v>
                </c:pt>
                <c:pt idx="8">
                  <c:v>40</c:v>
                </c:pt>
                <c:pt idx="9">
                  <c:v>60</c:v>
                </c:pt>
                <c:pt idx="10">
                  <c:v>80</c:v>
                </c:pt>
                <c:pt idx="11">
                  <c:v>100</c:v>
                </c:pt>
                <c:pt idx="12">
                  <c:v>120</c:v>
                </c:pt>
                <c:pt idx="13">
                  <c:v>140</c:v>
                </c:pt>
                <c:pt idx="14">
                  <c:v>160</c:v>
                </c:pt>
                <c:pt idx="15">
                  <c:v>180</c:v>
                </c:pt>
                <c:pt idx="16">
                  <c:v>200</c:v>
                </c:pt>
                <c:pt idx="17">
                  <c:v>220</c:v>
                </c:pt>
                <c:pt idx="18">
                  <c:v>240</c:v>
                </c:pt>
                <c:pt idx="19">
                  <c:v>260</c:v>
                </c:pt>
                <c:pt idx="20">
                  <c:v>280</c:v>
                </c:pt>
              </c:numCache>
            </c:numRef>
          </c:cat>
          <c:val>
            <c:numRef>
              <c:f>SimulationResults12HDD!$I$5:$I$25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8</c:v>
                </c:pt>
                <c:pt idx="6">
                  <c:v>20</c:v>
                </c:pt>
                <c:pt idx="7">
                  <c:v>45</c:v>
                </c:pt>
                <c:pt idx="8">
                  <c:v>76</c:v>
                </c:pt>
                <c:pt idx="9">
                  <c:v>97</c:v>
                </c:pt>
                <c:pt idx="10">
                  <c:v>98</c:v>
                </c:pt>
                <c:pt idx="11">
                  <c:v>77</c:v>
                </c:pt>
                <c:pt idx="12">
                  <c:v>45</c:v>
                </c:pt>
                <c:pt idx="13">
                  <c:v>22</c:v>
                </c:pt>
                <c:pt idx="14">
                  <c:v>7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E-447A-97D5-3304BC885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54832384"/>
        <c:axId val="354834304"/>
      </c:barChart>
      <c:catAx>
        <c:axId val="35483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54834304"/>
        <c:crosses val="autoZero"/>
        <c:auto val="1"/>
        <c:lblAlgn val="ctr"/>
        <c:lblOffset val="100"/>
        <c:noMultiLvlLbl val="0"/>
      </c:catAx>
      <c:valAx>
        <c:axId val="35483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54832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SimulationResults12CDD!$E$5:$E$25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SimulationResults12CDD!$F$5:$F$25</c:f>
              <c:numCache>
                <c:formatCode>General</c:formatCode>
                <c:ptCount val="21"/>
                <c:pt idx="0">
                  <c:v>-71.128876629266728</c:v>
                </c:pt>
                <c:pt idx="1">
                  <c:v>68.498632606931537</c:v>
                </c:pt>
                <c:pt idx="2">
                  <c:v>85.894021515934597</c:v>
                </c:pt>
                <c:pt idx="3">
                  <c:v>97.476373087073753</c:v>
                </c:pt>
                <c:pt idx="4">
                  <c:v>106.76217609188409</c:v>
                </c:pt>
                <c:pt idx="5">
                  <c:v>114.49941279036703</c:v>
                </c:pt>
                <c:pt idx="6">
                  <c:v>121.63062656173848</c:v>
                </c:pt>
                <c:pt idx="7">
                  <c:v>128.11299838857275</c:v>
                </c:pt>
                <c:pt idx="8">
                  <c:v>134.29472926367268</c:v>
                </c:pt>
                <c:pt idx="9">
                  <c:v>140.25651449704654</c:v>
                </c:pt>
                <c:pt idx="10">
                  <c:v>146.11095254995999</c:v>
                </c:pt>
                <c:pt idx="11">
                  <c:v>151.88321914838684</c:v>
                </c:pt>
                <c:pt idx="12">
                  <c:v>157.79294700429813</c:v>
                </c:pt>
                <c:pt idx="13">
                  <c:v>164.04537773443974</c:v>
                </c:pt>
                <c:pt idx="14">
                  <c:v>170.46282687671388</c:v>
                </c:pt>
                <c:pt idx="15">
                  <c:v>177.46706053668566</c:v>
                </c:pt>
                <c:pt idx="16">
                  <c:v>185.45218843826183</c:v>
                </c:pt>
                <c:pt idx="17">
                  <c:v>194.17427553479789</c:v>
                </c:pt>
                <c:pt idx="18">
                  <c:v>205.56058514529292</c:v>
                </c:pt>
                <c:pt idx="19">
                  <c:v>222.22822252318213</c:v>
                </c:pt>
                <c:pt idx="20">
                  <c:v>285.04911103719178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6-4E24-8DE7-CA54F8AAC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404032"/>
        <c:axId val="355422592"/>
      </c:barChart>
      <c:catAx>
        <c:axId val="35540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55422592"/>
        <c:crosses val="autoZero"/>
        <c:auto val="1"/>
        <c:lblAlgn val="ctr"/>
        <c:lblOffset val="100"/>
        <c:noMultiLvlLbl val="0"/>
      </c:catAx>
      <c:valAx>
        <c:axId val="355422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55404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SimulationResults12CDD!$H$5:$H$25</c:f>
              <c:numCache>
                <c:formatCode>General</c:formatCode>
                <c:ptCount val="21"/>
                <c:pt idx="0">
                  <c:v>-60</c:v>
                </c:pt>
                <c:pt idx="1">
                  <c:v>-40</c:v>
                </c:pt>
                <c:pt idx="2">
                  <c:v>-20</c:v>
                </c:pt>
                <c:pt idx="3">
                  <c:v>0</c:v>
                </c:pt>
                <c:pt idx="4">
                  <c:v>20</c:v>
                </c:pt>
                <c:pt idx="5">
                  <c:v>40</c:v>
                </c:pt>
                <c:pt idx="6">
                  <c:v>60</c:v>
                </c:pt>
                <c:pt idx="7">
                  <c:v>80</c:v>
                </c:pt>
                <c:pt idx="8">
                  <c:v>100</c:v>
                </c:pt>
                <c:pt idx="9">
                  <c:v>120</c:v>
                </c:pt>
                <c:pt idx="10">
                  <c:v>140</c:v>
                </c:pt>
                <c:pt idx="11">
                  <c:v>160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240</c:v>
                </c:pt>
                <c:pt idx="16">
                  <c:v>260</c:v>
                </c:pt>
                <c:pt idx="17">
                  <c:v>280</c:v>
                </c:pt>
                <c:pt idx="18">
                  <c:v>300</c:v>
                </c:pt>
                <c:pt idx="19">
                  <c:v>320</c:v>
                </c:pt>
                <c:pt idx="20">
                  <c:v>340</c:v>
                </c:pt>
              </c:numCache>
            </c:numRef>
          </c:cat>
          <c:val>
            <c:numRef>
              <c:f>SimulationResults12CDD!$I$5:$I$25</c:f>
              <c:numCache>
                <c:formatCode>0</c:formatCode>
                <c:ptCount val="2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11</c:v>
                </c:pt>
                <c:pt idx="7">
                  <c:v>23</c:v>
                </c:pt>
                <c:pt idx="8">
                  <c:v>41</c:v>
                </c:pt>
                <c:pt idx="9">
                  <c:v>63</c:v>
                </c:pt>
                <c:pt idx="10">
                  <c:v>80</c:v>
                </c:pt>
                <c:pt idx="11">
                  <c:v>84</c:v>
                </c:pt>
                <c:pt idx="12">
                  <c:v>74</c:v>
                </c:pt>
                <c:pt idx="13">
                  <c:v>56</c:v>
                </c:pt>
                <c:pt idx="14">
                  <c:v>34</c:v>
                </c:pt>
                <c:pt idx="15">
                  <c:v>17</c:v>
                </c:pt>
                <c:pt idx="16">
                  <c:v>7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5-4E44-8E3C-6E0152C62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55451264"/>
        <c:axId val="355453184"/>
      </c:barChart>
      <c:catAx>
        <c:axId val="35545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55453184"/>
        <c:crosses val="autoZero"/>
        <c:auto val="1"/>
        <c:lblAlgn val="ctr"/>
        <c:lblOffset val="100"/>
        <c:noMultiLvlLbl val="0"/>
      </c:catAx>
      <c:valAx>
        <c:axId val="355453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55451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SimulationResults1HDD!$H$5:$H$25</c:f>
              <c:numCache>
                <c:formatCode>General</c:formatCode>
                <c:ptCount val="21"/>
                <c:pt idx="0">
                  <c:v>-120</c:v>
                </c:pt>
                <c:pt idx="1">
                  <c:v>-90</c:v>
                </c:pt>
                <c:pt idx="2">
                  <c:v>-60</c:v>
                </c:pt>
                <c:pt idx="3">
                  <c:v>-30</c:v>
                </c:pt>
                <c:pt idx="4">
                  <c:v>0</c:v>
                </c:pt>
                <c:pt idx="5">
                  <c:v>30</c:v>
                </c:pt>
                <c:pt idx="6">
                  <c:v>60</c:v>
                </c:pt>
                <c:pt idx="7">
                  <c:v>90</c:v>
                </c:pt>
                <c:pt idx="8">
                  <c:v>120</c:v>
                </c:pt>
                <c:pt idx="9">
                  <c:v>150</c:v>
                </c:pt>
                <c:pt idx="10">
                  <c:v>180</c:v>
                </c:pt>
                <c:pt idx="11">
                  <c:v>210</c:v>
                </c:pt>
                <c:pt idx="12">
                  <c:v>240</c:v>
                </c:pt>
                <c:pt idx="13">
                  <c:v>270</c:v>
                </c:pt>
                <c:pt idx="14">
                  <c:v>300</c:v>
                </c:pt>
                <c:pt idx="15">
                  <c:v>330</c:v>
                </c:pt>
                <c:pt idx="16">
                  <c:v>360</c:v>
                </c:pt>
                <c:pt idx="17">
                  <c:v>390</c:v>
                </c:pt>
                <c:pt idx="18">
                  <c:v>420</c:v>
                </c:pt>
                <c:pt idx="19">
                  <c:v>450</c:v>
                </c:pt>
                <c:pt idx="20">
                  <c:v>480</c:v>
                </c:pt>
              </c:numCache>
            </c:numRef>
          </c:cat>
          <c:val>
            <c:numRef>
              <c:f>SimulationResults1HDD!$I$5:$I$25</c:f>
              <c:numCache>
                <c:formatCode>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13</c:v>
                </c:pt>
                <c:pt idx="5">
                  <c:v>26</c:v>
                </c:pt>
                <c:pt idx="6">
                  <c:v>40</c:v>
                </c:pt>
                <c:pt idx="7">
                  <c:v>58</c:v>
                </c:pt>
                <c:pt idx="8">
                  <c:v>70</c:v>
                </c:pt>
                <c:pt idx="9">
                  <c:v>75</c:v>
                </c:pt>
                <c:pt idx="10">
                  <c:v>70</c:v>
                </c:pt>
                <c:pt idx="11">
                  <c:v>56</c:v>
                </c:pt>
                <c:pt idx="12">
                  <c:v>38</c:v>
                </c:pt>
                <c:pt idx="13">
                  <c:v>23</c:v>
                </c:pt>
                <c:pt idx="14">
                  <c:v>12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E-464B-894F-6C0A95065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76109568"/>
        <c:axId val="276157568"/>
      </c:barChart>
      <c:catAx>
        <c:axId val="27610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157568"/>
        <c:crosses val="autoZero"/>
        <c:auto val="1"/>
        <c:lblAlgn val="ctr"/>
        <c:lblOffset val="100"/>
        <c:noMultiLvlLbl val="0"/>
      </c:catAx>
      <c:valAx>
        <c:axId val="2761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76109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SimulationResults1CDD!$E$5:$E$25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SimulationResults1CDD!$F$5:$F$25</c:f>
              <c:numCache>
                <c:formatCode>General</c:formatCode>
                <c:ptCount val="21"/>
                <c:pt idx="0">
                  <c:v>-102.7828761036544</c:v>
                </c:pt>
                <c:pt idx="1">
                  <c:v>-2.4671319859806999</c:v>
                </c:pt>
                <c:pt idx="2">
                  <c:v>18.451651769217875</c:v>
                </c:pt>
                <c:pt idx="3">
                  <c:v>32.591801157657649</c:v>
                </c:pt>
                <c:pt idx="4">
                  <c:v>43.431618568342067</c:v>
                </c:pt>
                <c:pt idx="5">
                  <c:v>52.832340128151259</c:v>
                </c:pt>
                <c:pt idx="6">
                  <c:v>61.366059074811247</c:v>
                </c:pt>
                <c:pt idx="7">
                  <c:v>69.370149345409416</c:v>
                </c:pt>
                <c:pt idx="8">
                  <c:v>76.815506645204707</c:v>
                </c:pt>
                <c:pt idx="9">
                  <c:v>83.94885117345126</c:v>
                </c:pt>
                <c:pt idx="10">
                  <c:v>91.214666077085496</c:v>
                </c:pt>
                <c:pt idx="11">
                  <c:v>98.186349060791841</c:v>
                </c:pt>
                <c:pt idx="12">
                  <c:v>105.49006674926521</c:v>
                </c:pt>
                <c:pt idx="13">
                  <c:v>112.78117395509935</c:v>
                </c:pt>
                <c:pt idx="14">
                  <c:v>120.64973437654371</c:v>
                </c:pt>
                <c:pt idx="15">
                  <c:v>129.15115260293436</c:v>
                </c:pt>
                <c:pt idx="16">
                  <c:v>138.72056345761922</c:v>
                </c:pt>
                <c:pt idx="17">
                  <c:v>149.66210600325275</c:v>
                </c:pt>
                <c:pt idx="18">
                  <c:v>163.57528358745685</c:v>
                </c:pt>
                <c:pt idx="19">
                  <c:v>183.36054382878777</c:v>
                </c:pt>
                <c:pt idx="20">
                  <c:v>283.95572032778188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F-4F66-BF13-0CA71864F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200448"/>
        <c:axId val="320356736"/>
      </c:barChart>
      <c:catAx>
        <c:axId val="27620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20356736"/>
        <c:crosses val="autoZero"/>
        <c:auto val="1"/>
        <c:lblAlgn val="ctr"/>
        <c:lblOffset val="100"/>
        <c:noMultiLvlLbl val="0"/>
      </c:catAx>
      <c:valAx>
        <c:axId val="320356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20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SimulationResults1CDD!$H$5:$H$25</c:f>
              <c:numCache>
                <c:formatCode>General</c:formatCode>
                <c:ptCount val="21"/>
                <c:pt idx="0">
                  <c:v>-100</c:v>
                </c:pt>
                <c:pt idx="1">
                  <c:v>-80</c:v>
                </c:pt>
                <c:pt idx="2">
                  <c:v>-60</c:v>
                </c:pt>
                <c:pt idx="3">
                  <c:v>-40</c:v>
                </c:pt>
                <c:pt idx="4">
                  <c:v>-20</c:v>
                </c:pt>
                <c:pt idx="5">
                  <c:v>0</c:v>
                </c:pt>
                <c:pt idx="6">
                  <c:v>20</c:v>
                </c:pt>
                <c:pt idx="7">
                  <c:v>40</c:v>
                </c:pt>
                <c:pt idx="8">
                  <c:v>60</c:v>
                </c:pt>
                <c:pt idx="9">
                  <c:v>80</c:v>
                </c:pt>
                <c:pt idx="10">
                  <c:v>100</c:v>
                </c:pt>
                <c:pt idx="11">
                  <c:v>120</c:v>
                </c:pt>
                <c:pt idx="12">
                  <c:v>140</c:v>
                </c:pt>
                <c:pt idx="13">
                  <c:v>160</c:v>
                </c:pt>
                <c:pt idx="14">
                  <c:v>180</c:v>
                </c:pt>
                <c:pt idx="15">
                  <c:v>200</c:v>
                </c:pt>
                <c:pt idx="16">
                  <c:v>220</c:v>
                </c:pt>
                <c:pt idx="17">
                  <c:v>240</c:v>
                </c:pt>
                <c:pt idx="18">
                  <c:v>260</c:v>
                </c:pt>
                <c:pt idx="19">
                  <c:v>280</c:v>
                </c:pt>
                <c:pt idx="20">
                  <c:v>300</c:v>
                </c:pt>
              </c:numCache>
            </c:numRef>
          </c:cat>
          <c:val>
            <c:numRef>
              <c:f>SimulationResults1CDD!$I$5:$I$25</c:f>
              <c:numCache>
                <c:formatCode>0</c:formatCode>
                <c:ptCount val="21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14</c:v>
                </c:pt>
                <c:pt idx="6">
                  <c:v>26</c:v>
                </c:pt>
                <c:pt idx="7">
                  <c:v>39</c:v>
                </c:pt>
                <c:pt idx="8">
                  <c:v>54</c:v>
                </c:pt>
                <c:pt idx="9">
                  <c:v>66</c:v>
                </c:pt>
                <c:pt idx="10">
                  <c:v>70</c:v>
                </c:pt>
                <c:pt idx="11">
                  <c:v>66</c:v>
                </c:pt>
                <c:pt idx="12">
                  <c:v>55</c:v>
                </c:pt>
                <c:pt idx="13">
                  <c:v>42</c:v>
                </c:pt>
                <c:pt idx="14">
                  <c:v>27</c:v>
                </c:pt>
                <c:pt idx="15">
                  <c:v>15</c:v>
                </c:pt>
                <c:pt idx="16">
                  <c:v>8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6-431C-B571-A753B194B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0395136"/>
        <c:axId val="320475520"/>
      </c:barChart>
      <c:catAx>
        <c:axId val="32039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0475520"/>
        <c:crosses val="autoZero"/>
        <c:auto val="1"/>
        <c:lblAlgn val="ctr"/>
        <c:lblOffset val="100"/>
        <c:noMultiLvlLbl val="0"/>
      </c:catAx>
      <c:valAx>
        <c:axId val="320475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20395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SimulationResults2HDD!$E$5:$E$25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SimulationResults2HDD!$F$5:$F$25</c:f>
              <c:numCache>
                <c:formatCode>General</c:formatCode>
                <c:ptCount val="21"/>
                <c:pt idx="0">
                  <c:v>-13.946057834670256</c:v>
                </c:pt>
                <c:pt idx="1">
                  <c:v>55.683735321026347</c:v>
                </c:pt>
                <c:pt idx="2">
                  <c:v>73.458368464549139</c:v>
                </c:pt>
                <c:pt idx="3">
                  <c:v>85.75798007137459</c:v>
                </c:pt>
                <c:pt idx="4">
                  <c:v>95.430451643851853</c:v>
                </c:pt>
                <c:pt idx="5">
                  <c:v>103.68943992069583</c:v>
                </c:pt>
                <c:pt idx="6">
                  <c:v>111.29295642838903</c:v>
                </c:pt>
                <c:pt idx="7">
                  <c:v>118.1492058168682</c:v>
                </c:pt>
                <c:pt idx="8">
                  <c:v>124.75926506866315</c:v>
                </c:pt>
                <c:pt idx="9">
                  <c:v>130.87092040276957</c:v>
                </c:pt>
                <c:pt idx="10">
                  <c:v>137.22572828663817</c:v>
                </c:pt>
                <c:pt idx="11">
                  <c:v>143.35153115245711</c:v>
                </c:pt>
                <c:pt idx="12">
                  <c:v>149.61889571944923</c:v>
                </c:pt>
                <c:pt idx="13">
                  <c:v>156.24661093962803</c:v>
                </c:pt>
                <c:pt idx="14">
                  <c:v>162.97417583096336</c:v>
                </c:pt>
                <c:pt idx="15">
                  <c:v>170.35323522845792</c:v>
                </c:pt>
                <c:pt idx="16">
                  <c:v>178.6333958917096</c:v>
                </c:pt>
                <c:pt idx="17">
                  <c:v>188.2279007567283</c:v>
                </c:pt>
                <c:pt idx="18">
                  <c:v>200.15970135323886</c:v>
                </c:pt>
                <c:pt idx="19">
                  <c:v>217.87637728223262</c:v>
                </c:pt>
                <c:pt idx="20">
                  <c:v>281.32607822781392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4-4B41-AFBE-F00AC6268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175936"/>
        <c:axId val="321177856"/>
      </c:barChart>
      <c:catAx>
        <c:axId val="32117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21177856"/>
        <c:crosses val="autoZero"/>
        <c:auto val="1"/>
        <c:lblAlgn val="ctr"/>
        <c:lblOffset val="100"/>
        <c:noMultiLvlLbl val="0"/>
      </c:catAx>
      <c:valAx>
        <c:axId val="321177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117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SimulationResults2HDD!$H$5:$H$25</c:f>
              <c:numCache>
                <c:formatCode>General</c:formatCode>
                <c:ptCount val="21"/>
                <c:pt idx="0">
                  <c:v>-40</c:v>
                </c:pt>
                <c:pt idx="1">
                  <c:v>-20</c:v>
                </c:pt>
                <c:pt idx="2">
                  <c:v>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120</c:v>
                </c:pt>
                <c:pt idx="9">
                  <c:v>140</c:v>
                </c:pt>
                <c:pt idx="10">
                  <c:v>160</c:v>
                </c:pt>
                <c:pt idx="11">
                  <c:v>180</c:v>
                </c:pt>
                <c:pt idx="12">
                  <c:v>200</c:v>
                </c:pt>
                <c:pt idx="13">
                  <c:v>220</c:v>
                </c:pt>
                <c:pt idx="14">
                  <c:v>240</c:v>
                </c:pt>
                <c:pt idx="15">
                  <c:v>260</c:v>
                </c:pt>
                <c:pt idx="16">
                  <c:v>280</c:v>
                </c:pt>
                <c:pt idx="17">
                  <c:v>300</c:v>
                </c:pt>
                <c:pt idx="18">
                  <c:v>320</c:v>
                </c:pt>
                <c:pt idx="19">
                  <c:v>340</c:v>
                </c:pt>
                <c:pt idx="20">
                  <c:v>360</c:v>
                </c:pt>
              </c:numCache>
            </c:numRef>
          </c:cat>
          <c:val>
            <c:numRef>
              <c:f>SimulationResults2HDD!$I$5:$I$25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17</c:v>
                </c:pt>
                <c:pt idx="6">
                  <c:v>33</c:v>
                </c:pt>
                <c:pt idx="7">
                  <c:v>51</c:v>
                </c:pt>
                <c:pt idx="8">
                  <c:v>69</c:v>
                </c:pt>
                <c:pt idx="9">
                  <c:v>79</c:v>
                </c:pt>
                <c:pt idx="10">
                  <c:v>78</c:v>
                </c:pt>
                <c:pt idx="11">
                  <c:v>64</c:v>
                </c:pt>
                <c:pt idx="12">
                  <c:v>45</c:v>
                </c:pt>
                <c:pt idx="13">
                  <c:v>28</c:v>
                </c:pt>
                <c:pt idx="14">
                  <c:v>15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4-4C43-9EA9-7CC16515B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3700224"/>
        <c:axId val="323722240"/>
      </c:barChart>
      <c:catAx>
        <c:axId val="32370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722240"/>
        <c:crosses val="autoZero"/>
        <c:auto val="1"/>
        <c:lblAlgn val="ctr"/>
        <c:lblOffset val="100"/>
        <c:noMultiLvlLbl val="0"/>
      </c:catAx>
      <c:valAx>
        <c:axId val="323722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2370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SimulationResults2CDD!$E$5:$E$25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SimulationResults2CDD!$F$5:$F$25</c:f>
              <c:numCache>
                <c:formatCode>General</c:formatCode>
                <c:ptCount val="21"/>
                <c:pt idx="0">
                  <c:v>-56.904803913428566</c:v>
                </c:pt>
                <c:pt idx="1">
                  <c:v>0.30174776464526332</c:v>
                </c:pt>
                <c:pt idx="2">
                  <c:v>12.453930641474749</c:v>
                </c:pt>
                <c:pt idx="3">
                  <c:v>20.859419273300297</c:v>
                </c:pt>
                <c:pt idx="4">
                  <c:v>27.419338749684268</c:v>
                </c:pt>
                <c:pt idx="5">
                  <c:v>33.10481795503653</c:v>
                </c:pt>
                <c:pt idx="6">
                  <c:v>38.14255964851106</c:v>
                </c:pt>
                <c:pt idx="7">
                  <c:v>42.898230170781865</c:v>
                </c:pt>
                <c:pt idx="8">
                  <c:v>47.310303444691272</c:v>
                </c:pt>
                <c:pt idx="9">
                  <c:v>51.596070171704923</c:v>
                </c:pt>
                <c:pt idx="10">
                  <c:v>55.935799096532421</c:v>
                </c:pt>
                <c:pt idx="11">
                  <c:v>60.198332427875457</c:v>
                </c:pt>
                <c:pt idx="12">
                  <c:v>64.466278033261503</c:v>
                </c:pt>
                <c:pt idx="13">
                  <c:v>69.019641158537311</c:v>
                </c:pt>
                <c:pt idx="14">
                  <c:v>73.745294370944748</c:v>
                </c:pt>
                <c:pt idx="15">
                  <c:v>78.794943951136474</c:v>
                </c:pt>
                <c:pt idx="16">
                  <c:v>84.456873019767499</c:v>
                </c:pt>
                <c:pt idx="17">
                  <c:v>90.95925842901994</c:v>
                </c:pt>
                <c:pt idx="18">
                  <c:v>99.157182286098276</c:v>
                </c:pt>
                <c:pt idx="19">
                  <c:v>111.33516513895772</c:v>
                </c:pt>
                <c:pt idx="20">
                  <c:v>156.99504897302739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9-417D-BC2F-6D8317A47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923456"/>
        <c:axId val="356231808"/>
      </c:barChart>
      <c:catAx>
        <c:axId val="35592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56231808"/>
        <c:crosses val="autoZero"/>
        <c:auto val="1"/>
        <c:lblAlgn val="ctr"/>
        <c:lblOffset val="100"/>
        <c:noMultiLvlLbl val="0"/>
      </c:catAx>
      <c:valAx>
        <c:axId val="356231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55923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3</xdr:row>
      <xdr:rowOff>47625</xdr:rowOff>
    </xdr:from>
    <xdr:to>
      <xdr:col>19</xdr:col>
      <xdr:colOff>372341</xdr:colOff>
      <xdr:row>11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948164-D993-03A7-DDA3-536FFCA082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603" b="85700"/>
        <a:stretch/>
      </xdr:blipFill>
      <xdr:spPr>
        <a:xfrm>
          <a:off x="209550" y="619125"/>
          <a:ext cx="11135591" cy="1590675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514351</xdr:colOff>
      <xdr:row>16</xdr:row>
      <xdr:rowOff>75902</xdr:rowOff>
    </xdr:from>
    <xdr:to>
      <xdr:col>6</xdr:col>
      <xdr:colOff>561975</xdr:colOff>
      <xdr:row>24</xdr:row>
      <xdr:rowOff>199688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B86827-34FB-66DE-C9C7-FB27D48B97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430" b="-1"/>
        <a:stretch/>
      </xdr:blipFill>
      <xdr:spPr>
        <a:xfrm>
          <a:off x="762001" y="3276302"/>
          <a:ext cx="3095624" cy="17239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</xdr:row>
      <xdr:rowOff>63500</xdr:rowOff>
    </xdr:from>
    <xdr:to>
      <xdr:col>13</xdr:col>
      <xdr:colOff>174625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606425</xdr:colOff>
      <xdr:row>19</xdr:row>
      <xdr:rowOff>63500</xdr:rowOff>
    </xdr:from>
    <xdr:to>
      <xdr:col>13</xdr:col>
      <xdr:colOff>174625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</xdr:row>
      <xdr:rowOff>63500</xdr:rowOff>
    </xdr:from>
    <xdr:to>
      <xdr:col>13</xdr:col>
      <xdr:colOff>174625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606425</xdr:colOff>
      <xdr:row>19</xdr:row>
      <xdr:rowOff>63500</xdr:rowOff>
    </xdr:from>
    <xdr:to>
      <xdr:col>13</xdr:col>
      <xdr:colOff>174625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</xdr:row>
      <xdr:rowOff>63500</xdr:rowOff>
    </xdr:from>
    <xdr:to>
      <xdr:col>13</xdr:col>
      <xdr:colOff>174625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606425</xdr:colOff>
      <xdr:row>19</xdr:row>
      <xdr:rowOff>63500</xdr:rowOff>
    </xdr:from>
    <xdr:to>
      <xdr:col>13</xdr:col>
      <xdr:colOff>174625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</xdr:row>
      <xdr:rowOff>63500</xdr:rowOff>
    </xdr:from>
    <xdr:to>
      <xdr:col>13</xdr:col>
      <xdr:colOff>174625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606425</xdr:colOff>
      <xdr:row>19</xdr:row>
      <xdr:rowOff>63500</xdr:rowOff>
    </xdr:from>
    <xdr:to>
      <xdr:col>13</xdr:col>
      <xdr:colOff>174625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</xdr:row>
      <xdr:rowOff>63500</xdr:rowOff>
    </xdr:from>
    <xdr:to>
      <xdr:col>13</xdr:col>
      <xdr:colOff>174625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606425</xdr:colOff>
      <xdr:row>19</xdr:row>
      <xdr:rowOff>63500</xdr:rowOff>
    </xdr:from>
    <xdr:to>
      <xdr:col>13</xdr:col>
      <xdr:colOff>174625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</xdr:row>
      <xdr:rowOff>63500</xdr:rowOff>
    </xdr:from>
    <xdr:to>
      <xdr:col>13</xdr:col>
      <xdr:colOff>174625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606425</xdr:colOff>
      <xdr:row>19</xdr:row>
      <xdr:rowOff>63500</xdr:rowOff>
    </xdr:from>
    <xdr:to>
      <xdr:col>13</xdr:col>
      <xdr:colOff>174625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</xdr:row>
      <xdr:rowOff>63500</xdr:rowOff>
    </xdr:from>
    <xdr:to>
      <xdr:col>13</xdr:col>
      <xdr:colOff>174625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606425</xdr:colOff>
      <xdr:row>19</xdr:row>
      <xdr:rowOff>63500</xdr:rowOff>
    </xdr:from>
    <xdr:to>
      <xdr:col>13</xdr:col>
      <xdr:colOff>174625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1</xdr:row>
      <xdr:rowOff>63500</xdr:rowOff>
    </xdr:from>
    <xdr:to>
      <xdr:col>13</xdr:col>
      <xdr:colOff>127000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558800</xdr:colOff>
      <xdr:row>19</xdr:row>
      <xdr:rowOff>63500</xdr:rowOff>
    </xdr:from>
    <xdr:to>
      <xdr:col>13</xdr:col>
      <xdr:colOff>127000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</xdr:row>
      <xdr:rowOff>63500</xdr:rowOff>
    </xdr:from>
    <xdr:to>
      <xdr:col>13</xdr:col>
      <xdr:colOff>174625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606425</xdr:colOff>
      <xdr:row>19</xdr:row>
      <xdr:rowOff>63500</xdr:rowOff>
    </xdr:from>
    <xdr:to>
      <xdr:col>13</xdr:col>
      <xdr:colOff>174625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1</xdr:row>
      <xdr:rowOff>63500</xdr:rowOff>
    </xdr:from>
    <xdr:to>
      <xdr:col>13</xdr:col>
      <xdr:colOff>127000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558800</xdr:colOff>
      <xdr:row>19</xdr:row>
      <xdr:rowOff>63500</xdr:rowOff>
    </xdr:from>
    <xdr:to>
      <xdr:col>13</xdr:col>
      <xdr:colOff>127000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29455</xdr:colOff>
      <xdr:row>18</xdr:row>
      <xdr:rowOff>109537</xdr:rowOff>
    </xdr:from>
    <xdr:to>
      <xdr:col>20</xdr:col>
      <xdr:colOff>511178</xdr:colOff>
      <xdr:row>41</xdr:row>
      <xdr:rowOff>137583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467910</xdr:colOff>
      <xdr:row>18</xdr:row>
      <xdr:rowOff>127909</xdr:rowOff>
    </xdr:from>
    <xdr:to>
      <xdr:col>30</xdr:col>
      <xdr:colOff>38968</xdr:colOff>
      <xdr:row>41</xdr:row>
      <xdr:rowOff>181884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1</xdr:row>
      <xdr:rowOff>63500</xdr:rowOff>
    </xdr:from>
    <xdr:to>
      <xdr:col>13</xdr:col>
      <xdr:colOff>127000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558800</xdr:colOff>
      <xdr:row>19</xdr:row>
      <xdr:rowOff>63500</xdr:rowOff>
    </xdr:from>
    <xdr:to>
      <xdr:col>13</xdr:col>
      <xdr:colOff>127000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</xdr:colOff>
      <xdr:row>1</xdr:row>
      <xdr:rowOff>63500</xdr:rowOff>
    </xdr:from>
    <xdr:to>
      <xdr:col>20</xdr:col>
      <xdr:colOff>184150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6350</xdr:colOff>
      <xdr:row>19</xdr:row>
      <xdr:rowOff>63500</xdr:rowOff>
    </xdr:from>
    <xdr:to>
      <xdr:col>20</xdr:col>
      <xdr:colOff>184150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</xdr:colOff>
      <xdr:row>1</xdr:row>
      <xdr:rowOff>63500</xdr:rowOff>
    </xdr:from>
    <xdr:to>
      <xdr:col>20</xdr:col>
      <xdr:colOff>184150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6350</xdr:colOff>
      <xdr:row>19</xdr:row>
      <xdr:rowOff>63500</xdr:rowOff>
    </xdr:from>
    <xdr:to>
      <xdr:col>20</xdr:col>
      <xdr:colOff>184150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</xdr:colOff>
      <xdr:row>1</xdr:row>
      <xdr:rowOff>63500</xdr:rowOff>
    </xdr:from>
    <xdr:to>
      <xdr:col>20</xdr:col>
      <xdr:colOff>184150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6350</xdr:colOff>
      <xdr:row>19</xdr:row>
      <xdr:rowOff>63500</xdr:rowOff>
    </xdr:from>
    <xdr:to>
      <xdr:col>20</xdr:col>
      <xdr:colOff>184150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</xdr:colOff>
      <xdr:row>2</xdr:row>
      <xdr:rowOff>6350</xdr:rowOff>
    </xdr:from>
    <xdr:to>
      <xdr:col>20</xdr:col>
      <xdr:colOff>184150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6350</xdr:colOff>
      <xdr:row>18</xdr:row>
      <xdr:rowOff>139700</xdr:rowOff>
    </xdr:from>
    <xdr:to>
      <xdr:col>20</xdr:col>
      <xdr:colOff>184150</xdr:colOff>
      <xdr:row>35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1</xdr:row>
      <xdr:rowOff>63500</xdr:rowOff>
    </xdr:from>
    <xdr:to>
      <xdr:col>13</xdr:col>
      <xdr:colOff>127000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558800</xdr:colOff>
      <xdr:row>19</xdr:row>
      <xdr:rowOff>63500</xdr:rowOff>
    </xdr:from>
    <xdr:to>
      <xdr:col>13</xdr:col>
      <xdr:colOff>127000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1</xdr:row>
      <xdr:rowOff>63500</xdr:rowOff>
    </xdr:from>
    <xdr:to>
      <xdr:col>13</xdr:col>
      <xdr:colOff>127000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558800</xdr:colOff>
      <xdr:row>19</xdr:row>
      <xdr:rowOff>63500</xdr:rowOff>
    </xdr:from>
    <xdr:to>
      <xdr:col>13</xdr:col>
      <xdr:colOff>127000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1</xdr:row>
      <xdr:rowOff>63500</xdr:rowOff>
    </xdr:from>
    <xdr:to>
      <xdr:col>13</xdr:col>
      <xdr:colOff>127000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558800</xdr:colOff>
      <xdr:row>19</xdr:row>
      <xdr:rowOff>63500</xdr:rowOff>
    </xdr:from>
    <xdr:to>
      <xdr:col>13</xdr:col>
      <xdr:colOff>127000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yborfs.tec.net\PLAZA7\SYS\RESP\SHARDATA\FORECASTING\2023\Variance\Weather\degdayhistory2023.xlsx" TargetMode="External"/><Relationship Id="rId1" Type="http://schemas.openxmlformats.org/officeDocument/2006/relationships/externalLinkPath" Target="/SYS/RESP/SHARDATA/FORECASTING/2023/Variance/Weather/degdayhistory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yborfs.tec.net\PLAZA7\SYS\RESP\SHARDATA\FORECASTING\MetrixND_2024Fcst\Data\Sales\MODEL_INPUTS_FcstMgr.xlsx" TargetMode="External"/><Relationship Id="rId1" Type="http://schemas.openxmlformats.org/officeDocument/2006/relationships/externalLinkPath" Target="/SYS/RESP/SHARDATA/FORECASTING/MetrixND_2024Fcst/Data/Sales/MODEL_INPUTS_FcstMg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ME"/>
      <sheetName val="DDY History"/>
      <sheetName val="Current Year"/>
      <sheetName val="DDY Normals"/>
      <sheetName val="LookBackGraphs_Annual"/>
      <sheetName val="LookBackGraphs_Monthly"/>
      <sheetName val="CalendarDD"/>
      <sheetName val="Cal to Bill Ratio"/>
    </sheetNames>
    <sheetDataSet>
      <sheetData sheetId="0"/>
      <sheetData sheetId="1">
        <row r="84">
          <cell r="O84">
            <v>360</v>
          </cell>
        </row>
        <row r="85">
          <cell r="O85">
            <v>540</v>
          </cell>
        </row>
        <row r="86">
          <cell r="O86">
            <v>441</v>
          </cell>
        </row>
        <row r="87">
          <cell r="O87">
            <v>430</v>
          </cell>
        </row>
        <row r="88">
          <cell r="O88">
            <v>547</v>
          </cell>
        </row>
        <row r="89">
          <cell r="O89">
            <v>792</v>
          </cell>
        </row>
        <row r="90">
          <cell r="O90">
            <v>343</v>
          </cell>
        </row>
        <row r="91">
          <cell r="O91">
            <v>406</v>
          </cell>
        </row>
        <row r="92">
          <cell r="O92">
            <v>342</v>
          </cell>
        </row>
        <row r="93">
          <cell r="O93">
            <v>417</v>
          </cell>
        </row>
        <row r="94">
          <cell r="O94">
            <v>572</v>
          </cell>
        </row>
        <row r="95">
          <cell r="O95">
            <v>447</v>
          </cell>
        </row>
        <row r="96">
          <cell r="O96">
            <v>605</v>
          </cell>
        </row>
        <row r="97">
          <cell r="O97">
            <v>547</v>
          </cell>
        </row>
        <row r="98">
          <cell r="O98">
            <v>534</v>
          </cell>
        </row>
        <row r="99">
          <cell r="O99">
            <v>499</v>
          </cell>
        </row>
        <row r="100">
          <cell r="O100">
            <v>381</v>
          </cell>
        </row>
        <row r="101">
          <cell r="O101">
            <v>420</v>
          </cell>
        </row>
        <row r="102">
          <cell r="O102">
            <v>457</v>
          </cell>
        </row>
        <row r="103">
          <cell r="O103">
            <v>1003</v>
          </cell>
        </row>
        <row r="104">
          <cell r="O104">
            <v>575</v>
          </cell>
        </row>
        <row r="105">
          <cell r="O105">
            <v>243</v>
          </cell>
        </row>
        <row r="106">
          <cell r="O106">
            <v>408</v>
          </cell>
        </row>
        <row r="107">
          <cell r="O107">
            <v>555</v>
          </cell>
        </row>
        <row r="108">
          <cell r="O108">
            <v>357</v>
          </cell>
        </row>
        <row r="109">
          <cell r="O109">
            <v>350</v>
          </cell>
        </row>
        <row r="110">
          <cell r="O110">
            <v>177</v>
          </cell>
        </row>
        <row r="111">
          <cell r="O111">
            <v>409</v>
          </cell>
        </row>
        <row r="112">
          <cell r="O112">
            <v>309</v>
          </cell>
        </row>
        <row r="113">
          <cell r="O113">
            <v>279</v>
          </cell>
        </row>
        <row r="114">
          <cell r="O114">
            <v>332.54545454545456</v>
          </cell>
        </row>
        <row r="115">
          <cell r="O115">
            <v>241.31818181818178</v>
          </cell>
        </row>
        <row r="124">
          <cell r="O124">
            <v>3967</v>
          </cell>
        </row>
        <row r="125">
          <cell r="O125">
            <v>3302</v>
          </cell>
        </row>
        <row r="126">
          <cell r="O126">
            <v>3453</v>
          </cell>
        </row>
        <row r="127">
          <cell r="O127">
            <v>3762</v>
          </cell>
        </row>
        <row r="128">
          <cell r="O128">
            <v>3689</v>
          </cell>
        </row>
        <row r="129">
          <cell r="O129">
            <v>3479</v>
          </cell>
        </row>
        <row r="130">
          <cell r="O130">
            <v>3754</v>
          </cell>
        </row>
        <row r="131">
          <cell r="O131">
            <v>4011</v>
          </cell>
        </row>
        <row r="132">
          <cell r="O132">
            <v>3719</v>
          </cell>
        </row>
        <row r="133">
          <cell r="O133">
            <v>3689</v>
          </cell>
        </row>
        <row r="134">
          <cell r="O134">
            <v>3613</v>
          </cell>
        </row>
        <row r="135">
          <cell r="O135">
            <v>3982</v>
          </cell>
        </row>
        <row r="136">
          <cell r="O136">
            <v>3736</v>
          </cell>
        </row>
        <row r="137">
          <cell r="O137">
            <v>3490</v>
          </cell>
        </row>
        <row r="138">
          <cell r="O138">
            <v>3469</v>
          </cell>
        </row>
        <row r="139">
          <cell r="O139">
            <v>3513</v>
          </cell>
        </row>
        <row r="140">
          <cell r="O140">
            <v>3849</v>
          </cell>
        </row>
        <row r="141">
          <cell r="O141">
            <v>3523</v>
          </cell>
        </row>
        <row r="142">
          <cell r="O142">
            <v>3823</v>
          </cell>
        </row>
        <row r="143">
          <cell r="O143">
            <v>3643</v>
          </cell>
        </row>
        <row r="144">
          <cell r="O144">
            <v>3844</v>
          </cell>
        </row>
        <row r="145">
          <cell r="O145">
            <v>3944</v>
          </cell>
        </row>
        <row r="146">
          <cell r="O146">
            <v>3780</v>
          </cell>
        </row>
        <row r="147">
          <cell r="O147">
            <v>3484</v>
          </cell>
        </row>
        <row r="148">
          <cell r="O148">
            <v>4290</v>
          </cell>
        </row>
        <row r="149">
          <cell r="O149">
            <v>4152</v>
          </cell>
        </row>
        <row r="150">
          <cell r="O150">
            <v>4349</v>
          </cell>
        </row>
        <row r="151">
          <cell r="O151">
            <v>4292</v>
          </cell>
        </row>
        <row r="152">
          <cell r="O152">
            <v>4263</v>
          </cell>
        </row>
        <row r="153">
          <cell r="O153">
            <v>4518</v>
          </cell>
        </row>
        <row r="154">
          <cell r="O154">
            <v>4209.522727272727</v>
          </cell>
        </row>
        <row r="155">
          <cell r="O155">
            <v>4575.3636363636369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ME"/>
      <sheetName val="Sales"/>
      <sheetName val="Customers"/>
      <sheetName val="BC_DegDays"/>
      <sheetName val="Cal_DegDays"/>
      <sheetName val="Billing_Days"/>
    </sheetNames>
    <sheetDataSet>
      <sheetData sheetId="0"/>
      <sheetData sheetId="1"/>
      <sheetData sheetId="2"/>
      <sheetData sheetId="3">
        <row r="2">
          <cell r="C2">
            <v>144</v>
          </cell>
          <cell r="D2">
            <v>43</v>
          </cell>
        </row>
        <row r="3">
          <cell r="C3">
            <v>151</v>
          </cell>
          <cell r="D3">
            <v>32</v>
          </cell>
        </row>
        <row r="4">
          <cell r="C4">
            <v>63</v>
          </cell>
          <cell r="D4">
            <v>79</v>
          </cell>
        </row>
        <row r="5">
          <cell r="C5">
            <v>53</v>
          </cell>
          <cell r="D5">
            <v>100</v>
          </cell>
        </row>
        <row r="6">
          <cell r="C6">
            <v>20</v>
          </cell>
          <cell r="D6">
            <v>200</v>
          </cell>
        </row>
        <row r="7">
          <cell r="C7">
            <v>2</v>
          </cell>
          <cell r="D7">
            <v>433</v>
          </cell>
        </row>
        <row r="8">
          <cell r="C8">
            <v>0</v>
          </cell>
          <cell r="D8">
            <v>556</v>
          </cell>
        </row>
        <row r="9">
          <cell r="C9">
            <v>0</v>
          </cell>
          <cell r="D9">
            <v>539</v>
          </cell>
        </row>
        <row r="10">
          <cell r="C10">
            <v>0</v>
          </cell>
          <cell r="D10">
            <v>532</v>
          </cell>
        </row>
        <row r="11">
          <cell r="C11">
            <v>0</v>
          </cell>
          <cell r="D11">
            <v>415</v>
          </cell>
        </row>
        <row r="12">
          <cell r="C12">
            <v>12</v>
          </cell>
          <cell r="D12">
            <v>219</v>
          </cell>
        </row>
        <row r="13">
          <cell r="C13">
            <v>95</v>
          </cell>
          <cell r="D13">
            <v>154</v>
          </cell>
        </row>
        <row r="14">
          <cell r="C14">
            <v>48</v>
          </cell>
          <cell r="D14">
            <v>145</v>
          </cell>
        </row>
        <row r="15">
          <cell r="C15">
            <v>112</v>
          </cell>
          <cell r="D15">
            <v>42</v>
          </cell>
        </row>
        <row r="16">
          <cell r="C16">
            <v>124</v>
          </cell>
          <cell r="D16">
            <v>26</v>
          </cell>
        </row>
        <row r="17">
          <cell r="C17">
            <v>39</v>
          </cell>
          <cell r="D17">
            <v>97</v>
          </cell>
        </row>
        <row r="18">
          <cell r="C18">
            <v>12</v>
          </cell>
          <cell r="D18">
            <v>216</v>
          </cell>
        </row>
        <row r="19">
          <cell r="C19">
            <v>0</v>
          </cell>
          <cell r="D19">
            <v>438</v>
          </cell>
        </row>
        <row r="20">
          <cell r="C20">
            <v>0</v>
          </cell>
          <cell r="D20">
            <v>544</v>
          </cell>
        </row>
        <row r="21">
          <cell r="C21">
            <v>0</v>
          </cell>
          <cell r="D21">
            <v>588</v>
          </cell>
        </row>
        <row r="22">
          <cell r="C22">
            <v>0</v>
          </cell>
          <cell r="D22">
            <v>549</v>
          </cell>
        </row>
        <row r="23">
          <cell r="C23">
            <v>0</v>
          </cell>
          <cell r="D23">
            <v>426</v>
          </cell>
        </row>
        <row r="24">
          <cell r="C24">
            <v>28</v>
          </cell>
          <cell r="D24">
            <v>261</v>
          </cell>
        </row>
        <row r="25">
          <cell r="C25">
            <v>78</v>
          </cell>
          <cell r="D25">
            <v>121</v>
          </cell>
        </row>
        <row r="26">
          <cell r="C26">
            <v>218</v>
          </cell>
          <cell r="D26">
            <v>13</v>
          </cell>
        </row>
        <row r="27">
          <cell r="C27">
            <v>115</v>
          </cell>
          <cell r="D27">
            <v>78</v>
          </cell>
        </row>
        <row r="28">
          <cell r="C28">
            <v>48</v>
          </cell>
          <cell r="D28">
            <v>113</v>
          </cell>
        </row>
        <row r="29">
          <cell r="C29">
            <v>22</v>
          </cell>
          <cell r="D29">
            <v>231</v>
          </cell>
        </row>
        <row r="30">
          <cell r="C30">
            <v>0</v>
          </cell>
          <cell r="D30">
            <v>385</v>
          </cell>
        </row>
        <row r="31">
          <cell r="C31">
            <v>0</v>
          </cell>
          <cell r="D31">
            <v>462</v>
          </cell>
        </row>
        <row r="32">
          <cell r="C32">
            <v>0</v>
          </cell>
          <cell r="D32">
            <v>537</v>
          </cell>
        </row>
        <row r="33">
          <cell r="C33">
            <v>0</v>
          </cell>
          <cell r="D33">
            <v>507</v>
          </cell>
        </row>
        <row r="34">
          <cell r="C34">
            <v>0</v>
          </cell>
          <cell r="D34">
            <v>506</v>
          </cell>
        </row>
        <row r="35">
          <cell r="C35">
            <v>0</v>
          </cell>
          <cell r="D35">
            <v>413</v>
          </cell>
        </row>
        <row r="36">
          <cell r="C36">
            <v>1</v>
          </cell>
          <cell r="D36">
            <v>301</v>
          </cell>
        </row>
        <row r="37">
          <cell r="C37">
            <v>26</v>
          </cell>
          <cell r="D37">
            <v>216</v>
          </cell>
        </row>
        <row r="38">
          <cell r="C38">
            <v>130</v>
          </cell>
          <cell r="D38">
            <v>45</v>
          </cell>
        </row>
        <row r="39">
          <cell r="C39">
            <v>220</v>
          </cell>
          <cell r="D39">
            <v>24</v>
          </cell>
        </row>
        <row r="40">
          <cell r="C40">
            <v>72</v>
          </cell>
          <cell r="D40">
            <v>93</v>
          </cell>
        </row>
        <row r="41">
          <cell r="C41">
            <v>9</v>
          </cell>
          <cell r="D41">
            <v>189</v>
          </cell>
        </row>
        <row r="42">
          <cell r="C42">
            <v>0</v>
          </cell>
          <cell r="D42">
            <v>393</v>
          </cell>
        </row>
        <row r="43">
          <cell r="C43">
            <v>0</v>
          </cell>
          <cell r="D43">
            <v>502</v>
          </cell>
        </row>
        <row r="44">
          <cell r="C44">
            <v>0</v>
          </cell>
          <cell r="D44">
            <v>516</v>
          </cell>
        </row>
        <row r="45">
          <cell r="C45">
            <v>0</v>
          </cell>
          <cell r="D45">
            <v>533</v>
          </cell>
        </row>
        <row r="46">
          <cell r="C46">
            <v>0</v>
          </cell>
          <cell r="D46">
            <v>547</v>
          </cell>
        </row>
        <row r="47">
          <cell r="C47">
            <v>0</v>
          </cell>
          <cell r="D47">
            <v>499</v>
          </cell>
        </row>
        <row r="48">
          <cell r="C48">
            <v>23</v>
          </cell>
          <cell r="D48">
            <v>280</v>
          </cell>
        </row>
        <row r="49">
          <cell r="C49">
            <v>93</v>
          </cell>
          <cell r="D49">
            <v>68</v>
          </cell>
        </row>
        <row r="50">
          <cell r="C50">
            <v>277</v>
          </cell>
          <cell r="D50">
            <v>46</v>
          </cell>
        </row>
        <row r="51">
          <cell r="C51">
            <v>198</v>
          </cell>
          <cell r="D51">
            <v>32</v>
          </cell>
        </row>
        <row r="52">
          <cell r="C52">
            <v>159</v>
          </cell>
          <cell r="D52">
            <v>54</v>
          </cell>
        </row>
        <row r="53">
          <cell r="C53">
            <v>72</v>
          </cell>
          <cell r="D53">
            <v>110</v>
          </cell>
        </row>
        <row r="54">
          <cell r="C54">
            <v>5</v>
          </cell>
          <cell r="D54">
            <v>319</v>
          </cell>
        </row>
        <row r="55">
          <cell r="C55">
            <v>0</v>
          </cell>
          <cell r="D55">
            <v>472</v>
          </cell>
        </row>
        <row r="56">
          <cell r="C56">
            <v>0</v>
          </cell>
          <cell r="D56">
            <v>531</v>
          </cell>
        </row>
        <row r="57">
          <cell r="C57">
            <v>0</v>
          </cell>
          <cell r="D57">
            <v>576</v>
          </cell>
        </row>
        <row r="58">
          <cell r="C58">
            <v>0</v>
          </cell>
          <cell r="D58">
            <v>572</v>
          </cell>
        </row>
        <row r="59">
          <cell r="C59">
            <v>1</v>
          </cell>
          <cell r="D59">
            <v>421</v>
          </cell>
        </row>
        <row r="60">
          <cell r="C60">
            <v>20</v>
          </cell>
          <cell r="D60">
            <v>254</v>
          </cell>
        </row>
        <row r="61">
          <cell r="C61">
            <v>60</v>
          </cell>
          <cell r="D61">
            <v>92</v>
          </cell>
        </row>
        <row r="62">
          <cell r="C62">
            <v>116</v>
          </cell>
          <cell r="D62">
            <v>78</v>
          </cell>
        </row>
        <row r="63">
          <cell r="C63">
            <v>101</v>
          </cell>
          <cell r="D63">
            <v>75</v>
          </cell>
        </row>
        <row r="64">
          <cell r="C64">
            <v>13</v>
          </cell>
          <cell r="D64">
            <v>242</v>
          </cell>
        </row>
        <row r="65">
          <cell r="C65">
            <v>2</v>
          </cell>
          <cell r="D65">
            <v>252</v>
          </cell>
        </row>
        <row r="66">
          <cell r="C66">
            <v>4</v>
          </cell>
          <cell r="D66">
            <v>281</v>
          </cell>
        </row>
        <row r="67">
          <cell r="C67">
            <v>0</v>
          </cell>
          <cell r="D67">
            <v>467</v>
          </cell>
        </row>
        <row r="68">
          <cell r="C68">
            <v>0</v>
          </cell>
          <cell r="D68">
            <v>568</v>
          </cell>
        </row>
        <row r="69">
          <cell r="C69">
            <v>0</v>
          </cell>
          <cell r="D69">
            <v>533</v>
          </cell>
        </row>
        <row r="70">
          <cell r="C70">
            <v>0</v>
          </cell>
          <cell r="D70">
            <v>556</v>
          </cell>
        </row>
        <row r="71">
          <cell r="C71">
            <v>0</v>
          </cell>
          <cell r="D71">
            <v>437</v>
          </cell>
        </row>
        <row r="72">
          <cell r="C72">
            <v>22</v>
          </cell>
          <cell r="D72">
            <v>189</v>
          </cell>
        </row>
        <row r="73">
          <cell r="C73">
            <v>85</v>
          </cell>
          <cell r="D73">
            <v>76</v>
          </cell>
        </row>
        <row r="74">
          <cell r="C74">
            <v>119</v>
          </cell>
          <cell r="D74">
            <v>91</v>
          </cell>
        </row>
        <row r="75">
          <cell r="C75">
            <v>117</v>
          </cell>
          <cell r="D75">
            <v>42</v>
          </cell>
        </row>
        <row r="76">
          <cell r="C76">
            <v>102</v>
          </cell>
          <cell r="D76">
            <v>70</v>
          </cell>
        </row>
        <row r="77">
          <cell r="C77">
            <v>49</v>
          </cell>
          <cell r="D77">
            <v>182</v>
          </cell>
        </row>
        <row r="78">
          <cell r="C78">
            <v>1</v>
          </cell>
          <cell r="D78">
            <v>311</v>
          </cell>
        </row>
        <row r="79">
          <cell r="C79">
            <v>0</v>
          </cell>
          <cell r="D79">
            <v>545</v>
          </cell>
        </row>
        <row r="80">
          <cell r="C80">
            <v>0</v>
          </cell>
          <cell r="D80">
            <v>621</v>
          </cell>
        </row>
        <row r="81">
          <cell r="C81">
            <v>0</v>
          </cell>
          <cell r="D81">
            <v>552</v>
          </cell>
        </row>
        <row r="82">
          <cell r="C82">
            <v>0</v>
          </cell>
          <cell r="D82">
            <v>581</v>
          </cell>
        </row>
        <row r="83">
          <cell r="C83">
            <v>0</v>
          </cell>
          <cell r="D83">
            <v>476</v>
          </cell>
        </row>
        <row r="84">
          <cell r="C84">
            <v>3</v>
          </cell>
          <cell r="D84">
            <v>291</v>
          </cell>
        </row>
        <row r="85">
          <cell r="C85">
            <v>15</v>
          </cell>
          <cell r="D85">
            <v>249</v>
          </cell>
        </row>
        <row r="86">
          <cell r="C86">
            <v>114</v>
          </cell>
          <cell r="D86">
            <v>94</v>
          </cell>
        </row>
        <row r="87">
          <cell r="C87">
            <v>52</v>
          </cell>
          <cell r="D87">
            <v>118</v>
          </cell>
        </row>
        <row r="88">
          <cell r="C88">
            <v>89</v>
          </cell>
          <cell r="D88">
            <v>48</v>
          </cell>
        </row>
        <row r="89">
          <cell r="C89">
            <v>16</v>
          </cell>
          <cell r="D89">
            <v>187</v>
          </cell>
        </row>
        <row r="90">
          <cell r="C90">
            <v>9</v>
          </cell>
          <cell r="D90">
            <v>308</v>
          </cell>
        </row>
        <row r="91">
          <cell r="C91">
            <v>0</v>
          </cell>
          <cell r="D91">
            <v>479</v>
          </cell>
        </row>
        <row r="92">
          <cell r="C92">
            <v>0</v>
          </cell>
          <cell r="D92">
            <v>519</v>
          </cell>
        </row>
        <row r="93">
          <cell r="C93">
            <v>0</v>
          </cell>
          <cell r="D93">
            <v>599</v>
          </cell>
        </row>
        <row r="94">
          <cell r="C94">
            <v>0</v>
          </cell>
          <cell r="D94">
            <v>553</v>
          </cell>
        </row>
        <row r="95">
          <cell r="C95">
            <v>1</v>
          </cell>
          <cell r="D95">
            <v>445</v>
          </cell>
        </row>
        <row r="96">
          <cell r="C96">
            <v>13</v>
          </cell>
          <cell r="D96">
            <v>242</v>
          </cell>
        </row>
        <row r="97">
          <cell r="C97">
            <v>48</v>
          </cell>
          <cell r="D97">
            <v>127</v>
          </cell>
        </row>
        <row r="98">
          <cell r="C98">
            <v>87</v>
          </cell>
          <cell r="D98">
            <v>71</v>
          </cell>
        </row>
        <row r="99">
          <cell r="C99">
            <v>184</v>
          </cell>
          <cell r="D99">
            <v>32</v>
          </cell>
        </row>
        <row r="100">
          <cell r="C100">
            <v>29</v>
          </cell>
          <cell r="D100">
            <v>132</v>
          </cell>
        </row>
        <row r="101">
          <cell r="C101">
            <v>8</v>
          </cell>
          <cell r="D101">
            <v>220</v>
          </cell>
        </row>
        <row r="102">
          <cell r="C102">
            <v>3</v>
          </cell>
          <cell r="D102">
            <v>322</v>
          </cell>
        </row>
        <row r="103">
          <cell r="C103">
            <v>0</v>
          </cell>
          <cell r="D103">
            <v>535</v>
          </cell>
        </row>
        <row r="104">
          <cell r="C104">
            <v>0</v>
          </cell>
          <cell r="D104">
            <v>531</v>
          </cell>
        </row>
        <row r="105">
          <cell r="C105">
            <v>0</v>
          </cell>
          <cell r="D105">
            <v>530</v>
          </cell>
        </row>
        <row r="106">
          <cell r="C106">
            <v>0</v>
          </cell>
          <cell r="D106">
            <v>550</v>
          </cell>
        </row>
        <row r="107">
          <cell r="C107">
            <v>0</v>
          </cell>
          <cell r="D107">
            <v>437</v>
          </cell>
        </row>
        <row r="108">
          <cell r="C108">
            <v>7</v>
          </cell>
          <cell r="D108">
            <v>233</v>
          </cell>
        </row>
        <row r="109">
          <cell r="C109">
            <v>99</v>
          </cell>
          <cell r="D109">
            <v>96</v>
          </cell>
        </row>
        <row r="110">
          <cell r="C110">
            <v>312</v>
          </cell>
          <cell r="D110">
            <v>38</v>
          </cell>
        </row>
        <row r="111">
          <cell r="C111">
            <v>157</v>
          </cell>
          <cell r="D111">
            <v>70</v>
          </cell>
        </row>
        <row r="112">
          <cell r="C112">
            <v>52</v>
          </cell>
          <cell r="D112">
            <v>136</v>
          </cell>
        </row>
        <row r="113">
          <cell r="C113">
            <v>29</v>
          </cell>
          <cell r="D113">
            <v>152</v>
          </cell>
        </row>
        <row r="114">
          <cell r="C114">
            <v>4</v>
          </cell>
          <cell r="D114">
            <v>261</v>
          </cell>
        </row>
        <row r="115">
          <cell r="C115">
            <v>0</v>
          </cell>
          <cell r="D115">
            <v>479</v>
          </cell>
        </row>
        <row r="116">
          <cell r="C116">
            <v>0</v>
          </cell>
          <cell r="D116">
            <v>551</v>
          </cell>
        </row>
        <row r="117">
          <cell r="C117">
            <v>0</v>
          </cell>
          <cell r="D117">
            <v>540</v>
          </cell>
        </row>
        <row r="118">
          <cell r="C118">
            <v>0</v>
          </cell>
          <cell r="D118">
            <v>564</v>
          </cell>
        </row>
        <row r="119">
          <cell r="C119">
            <v>0</v>
          </cell>
          <cell r="D119">
            <v>375</v>
          </cell>
        </row>
        <row r="120">
          <cell r="C120">
            <v>10</v>
          </cell>
          <cell r="D120">
            <v>234</v>
          </cell>
        </row>
        <row r="121">
          <cell r="C121">
            <v>8</v>
          </cell>
          <cell r="D121">
            <v>213</v>
          </cell>
        </row>
        <row r="122">
          <cell r="C122">
            <v>164</v>
          </cell>
          <cell r="D122">
            <v>79</v>
          </cell>
        </row>
        <row r="123">
          <cell r="C123">
            <v>68</v>
          </cell>
          <cell r="D123">
            <v>104</v>
          </cell>
        </row>
        <row r="124">
          <cell r="C124">
            <v>93</v>
          </cell>
          <cell r="D124">
            <v>80</v>
          </cell>
        </row>
        <row r="125">
          <cell r="C125">
            <v>5</v>
          </cell>
          <cell r="D125">
            <v>275</v>
          </cell>
        </row>
        <row r="126">
          <cell r="C126">
            <v>0</v>
          </cell>
          <cell r="D126">
            <v>435</v>
          </cell>
        </row>
        <row r="127">
          <cell r="C127">
            <v>0</v>
          </cell>
          <cell r="D127">
            <v>485</v>
          </cell>
        </row>
        <row r="128">
          <cell r="C128">
            <v>0</v>
          </cell>
          <cell r="D128">
            <v>534</v>
          </cell>
        </row>
        <row r="129">
          <cell r="C129">
            <v>0</v>
          </cell>
          <cell r="D129">
            <v>553</v>
          </cell>
        </row>
        <row r="130">
          <cell r="C130">
            <v>0</v>
          </cell>
          <cell r="D130">
            <v>553</v>
          </cell>
        </row>
        <row r="131">
          <cell r="C131">
            <v>0</v>
          </cell>
          <cell r="D131">
            <v>529</v>
          </cell>
        </row>
        <row r="132">
          <cell r="C132">
            <v>10</v>
          </cell>
          <cell r="D132">
            <v>301</v>
          </cell>
        </row>
        <row r="133">
          <cell r="C133">
            <v>107</v>
          </cell>
          <cell r="D133">
            <v>54</v>
          </cell>
        </row>
        <row r="134">
          <cell r="C134">
            <v>250</v>
          </cell>
          <cell r="D134">
            <v>13</v>
          </cell>
        </row>
        <row r="135">
          <cell r="C135">
            <v>198</v>
          </cell>
          <cell r="D135">
            <v>17</v>
          </cell>
        </row>
        <row r="136">
          <cell r="C136">
            <v>24</v>
          </cell>
          <cell r="D136">
            <v>166</v>
          </cell>
        </row>
        <row r="137">
          <cell r="C137">
            <v>22</v>
          </cell>
          <cell r="D137">
            <v>201</v>
          </cell>
        </row>
        <row r="138">
          <cell r="C138">
            <v>2</v>
          </cell>
          <cell r="D138">
            <v>360</v>
          </cell>
        </row>
        <row r="139">
          <cell r="C139">
            <v>0</v>
          </cell>
          <cell r="D139">
            <v>501</v>
          </cell>
        </row>
        <row r="140">
          <cell r="C140">
            <v>0</v>
          </cell>
          <cell r="D140">
            <v>549</v>
          </cell>
        </row>
        <row r="141">
          <cell r="C141">
            <v>0</v>
          </cell>
          <cell r="D141">
            <v>551</v>
          </cell>
        </row>
        <row r="142">
          <cell r="C142">
            <v>0</v>
          </cell>
          <cell r="D142">
            <v>521</v>
          </cell>
        </row>
        <row r="143">
          <cell r="C143">
            <v>0</v>
          </cell>
          <cell r="D143">
            <v>424</v>
          </cell>
        </row>
        <row r="144">
          <cell r="C144">
            <v>2</v>
          </cell>
          <cell r="D144">
            <v>322</v>
          </cell>
        </row>
        <row r="145">
          <cell r="C145">
            <v>107</v>
          </cell>
          <cell r="D145">
            <v>111</v>
          </cell>
        </row>
        <row r="146">
          <cell r="C146">
            <v>192</v>
          </cell>
          <cell r="D146">
            <v>34</v>
          </cell>
        </row>
        <row r="147">
          <cell r="C147">
            <v>171</v>
          </cell>
          <cell r="D147">
            <v>31</v>
          </cell>
        </row>
        <row r="148">
          <cell r="C148">
            <v>92</v>
          </cell>
          <cell r="D148">
            <v>86</v>
          </cell>
        </row>
        <row r="149">
          <cell r="C149">
            <v>24</v>
          </cell>
          <cell r="D149">
            <v>117</v>
          </cell>
        </row>
        <row r="150">
          <cell r="C150">
            <v>5</v>
          </cell>
          <cell r="D150">
            <v>283</v>
          </cell>
        </row>
        <row r="151">
          <cell r="C151">
            <v>0</v>
          </cell>
          <cell r="D151">
            <v>512</v>
          </cell>
        </row>
        <row r="152">
          <cell r="C152">
            <v>0</v>
          </cell>
          <cell r="D152">
            <v>549</v>
          </cell>
        </row>
        <row r="153">
          <cell r="C153">
            <v>0</v>
          </cell>
          <cell r="D153">
            <v>509</v>
          </cell>
        </row>
        <row r="154">
          <cell r="C154">
            <v>0</v>
          </cell>
          <cell r="D154">
            <v>529</v>
          </cell>
        </row>
        <row r="155">
          <cell r="C155">
            <v>0</v>
          </cell>
          <cell r="D155">
            <v>435</v>
          </cell>
        </row>
        <row r="156">
          <cell r="C156">
            <v>0</v>
          </cell>
          <cell r="D156">
            <v>280</v>
          </cell>
        </row>
        <row r="157">
          <cell r="C157">
            <v>63</v>
          </cell>
          <cell r="D157">
            <v>125</v>
          </cell>
        </row>
        <row r="158">
          <cell r="C158">
            <v>147</v>
          </cell>
          <cell r="D158">
            <v>60</v>
          </cell>
        </row>
        <row r="159">
          <cell r="C159">
            <v>142</v>
          </cell>
          <cell r="D159">
            <v>28</v>
          </cell>
        </row>
        <row r="160">
          <cell r="C160">
            <v>95</v>
          </cell>
          <cell r="D160">
            <v>55</v>
          </cell>
        </row>
        <row r="161">
          <cell r="C161">
            <v>37</v>
          </cell>
          <cell r="D161">
            <v>138</v>
          </cell>
        </row>
        <row r="162">
          <cell r="C162">
            <v>8</v>
          </cell>
          <cell r="D162">
            <v>196</v>
          </cell>
        </row>
        <row r="163">
          <cell r="C163">
            <v>0</v>
          </cell>
          <cell r="D163">
            <v>429</v>
          </cell>
        </row>
        <row r="164">
          <cell r="C164">
            <v>0</v>
          </cell>
          <cell r="D164">
            <v>530</v>
          </cell>
        </row>
        <row r="165">
          <cell r="C165">
            <v>0</v>
          </cell>
          <cell r="D165">
            <v>583</v>
          </cell>
        </row>
        <row r="166">
          <cell r="C166">
            <v>0</v>
          </cell>
          <cell r="D166">
            <v>602</v>
          </cell>
        </row>
        <row r="167">
          <cell r="C167">
            <v>1</v>
          </cell>
          <cell r="D167">
            <v>498</v>
          </cell>
        </row>
        <row r="168">
          <cell r="C168">
            <v>15</v>
          </cell>
          <cell r="D168">
            <v>245</v>
          </cell>
        </row>
        <row r="169">
          <cell r="C169">
            <v>89</v>
          </cell>
          <cell r="D169">
            <v>105</v>
          </cell>
        </row>
        <row r="170">
          <cell r="C170">
            <v>171</v>
          </cell>
          <cell r="D170">
            <v>27</v>
          </cell>
        </row>
        <row r="171">
          <cell r="C171">
            <v>143</v>
          </cell>
          <cell r="D171">
            <v>30</v>
          </cell>
        </row>
        <row r="172">
          <cell r="C172">
            <v>76</v>
          </cell>
          <cell r="D172">
            <v>69</v>
          </cell>
        </row>
        <row r="173">
          <cell r="C173">
            <v>31</v>
          </cell>
          <cell r="D173">
            <v>172</v>
          </cell>
        </row>
        <row r="174">
          <cell r="C174">
            <v>0</v>
          </cell>
          <cell r="D174">
            <v>312</v>
          </cell>
        </row>
        <row r="175">
          <cell r="C175">
            <v>0</v>
          </cell>
          <cell r="D175">
            <v>449</v>
          </cell>
        </row>
        <row r="176">
          <cell r="C176">
            <v>0</v>
          </cell>
          <cell r="D176">
            <v>525</v>
          </cell>
        </row>
        <row r="177">
          <cell r="C177">
            <v>0</v>
          </cell>
          <cell r="D177">
            <v>543</v>
          </cell>
        </row>
        <row r="178">
          <cell r="C178">
            <v>0</v>
          </cell>
          <cell r="D178">
            <v>528</v>
          </cell>
        </row>
        <row r="179">
          <cell r="C179">
            <v>0</v>
          </cell>
          <cell r="D179">
            <v>456</v>
          </cell>
        </row>
        <row r="180">
          <cell r="C180">
            <v>14</v>
          </cell>
          <cell r="D180">
            <v>253</v>
          </cell>
        </row>
        <row r="181">
          <cell r="C181">
            <v>64</v>
          </cell>
          <cell r="D181">
            <v>149</v>
          </cell>
        </row>
        <row r="182">
          <cell r="C182">
            <v>44</v>
          </cell>
          <cell r="D182">
            <v>182</v>
          </cell>
        </row>
        <row r="183">
          <cell r="C183">
            <v>158</v>
          </cell>
          <cell r="D183">
            <v>37</v>
          </cell>
        </row>
        <row r="184">
          <cell r="C184">
            <v>93</v>
          </cell>
          <cell r="D184">
            <v>88</v>
          </cell>
        </row>
        <row r="185">
          <cell r="C185">
            <v>30</v>
          </cell>
          <cell r="D185">
            <v>192</v>
          </cell>
        </row>
        <row r="186">
          <cell r="C186">
            <v>9</v>
          </cell>
          <cell r="D186">
            <v>301</v>
          </cell>
        </row>
        <row r="187">
          <cell r="C187">
            <v>0</v>
          </cell>
          <cell r="D187">
            <v>432</v>
          </cell>
        </row>
        <row r="188">
          <cell r="C188">
            <v>0</v>
          </cell>
          <cell r="D188">
            <v>555</v>
          </cell>
        </row>
        <row r="189">
          <cell r="C189">
            <v>0</v>
          </cell>
          <cell r="D189">
            <v>566</v>
          </cell>
        </row>
        <row r="190">
          <cell r="C190">
            <v>0</v>
          </cell>
          <cell r="D190">
            <v>612</v>
          </cell>
        </row>
        <row r="191">
          <cell r="C191">
            <v>0</v>
          </cell>
          <cell r="D191">
            <v>494</v>
          </cell>
        </row>
        <row r="192">
          <cell r="C192">
            <v>12</v>
          </cell>
          <cell r="D192">
            <v>232</v>
          </cell>
        </row>
        <row r="193">
          <cell r="C193">
            <v>35</v>
          </cell>
          <cell r="D193">
            <v>158</v>
          </cell>
        </row>
        <row r="194">
          <cell r="C194">
            <v>107</v>
          </cell>
          <cell r="D194">
            <v>115</v>
          </cell>
        </row>
        <row r="195">
          <cell r="C195">
            <v>84</v>
          </cell>
          <cell r="D195">
            <v>71</v>
          </cell>
        </row>
        <row r="196">
          <cell r="C196">
            <v>62</v>
          </cell>
          <cell r="D196">
            <v>94</v>
          </cell>
        </row>
        <row r="197">
          <cell r="C197">
            <v>26</v>
          </cell>
          <cell r="D197">
            <v>182</v>
          </cell>
        </row>
        <row r="198">
          <cell r="C198">
            <v>8</v>
          </cell>
          <cell r="D198">
            <v>308</v>
          </cell>
        </row>
        <row r="199">
          <cell r="C199">
            <v>0</v>
          </cell>
          <cell r="D199">
            <v>501</v>
          </cell>
        </row>
        <row r="200">
          <cell r="C200">
            <v>0</v>
          </cell>
          <cell r="D200">
            <v>503</v>
          </cell>
        </row>
        <row r="201">
          <cell r="C201">
            <v>0</v>
          </cell>
          <cell r="D201">
            <v>483</v>
          </cell>
        </row>
        <row r="202">
          <cell r="C202">
            <v>0</v>
          </cell>
          <cell r="D202">
            <v>513</v>
          </cell>
        </row>
        <row r="203">
          <cell r="C203">
            <v>0</v>
          </cell>
          <cell r="D203">
            <v>445</v>
          </cell>
        </row>
        <row r="204">
          <cell r="C204">
            <v>18</v>
          </cell>
          <cell r="D204">
            <v>232</v>
          </cell>
        </row>
        <row r="205">
          <cell r="C205">
            <v>115</v>
          </cell>
          <cell r="D205">
            <v>76</v>
          </cell>
        </row>
        <row r="206">
          <cell r="C206">
            <v>80</v>
          </cell>
          <cell r="D206">
            <v>93</v>
          </cell>
        </row>
        <row r="207">
          <cell r="C207">
            <v>196</v>
          </cell>
          <cell r="D207">
            <v>36</v>
          </cell>
        </row>
        <row r="208">
          <cell r="C208">
            <v>86</v>
          </cell>
          <cell r="D208">
            <v>78</v>
          </cell>
        </row>
        <row r="209">
          <cell r="C209">
            <v>10</v>
          </cell>
          <cell r="D209">
            <v>229</v>
          </cell>
        </row>
        <row r="210">
          <cell r="C210">
            <v>3</v>
          </cell>
          <cell r="D210">
            <v>340</v>
          </cell>
        </row>
        <row r="211">
          <cell r="C211">
            <v>0</v>
          </cell>
          <cell r="D211">
            <v>456</v>
          </cell>
        </row>
        <row r="212">
          <cell r="C212">
            <v>0</v>
          </cell>
          <cell r="D212">
            <v>563</v>
          </cell>
        </row>
        <row r="213">
          <cell r="C213">
            <v>0</v>
          </cell>
          <cell r="D213">
            <v>553</v>
          </cell>
        </row>
        <row r="214">
          <cell r="C214">
            <v>0</v>
          </cell>
          <cell r="D214">
            <v>548</v>
          </cell>
        </row>
        <row r="215">
          <cell r="C215">
            <v>4</v>
          </cell>
          <cell r="D215">
            <v>489</v>
          </cell>
        </row>
        <row r="216">
          <cell r="C216">
            <v>10</v>
          </cell>
          <cell r="D216">
            <v>307</v>
          </cell>
        </row>
        <row r="217">
          <cell r="C217">
            <v>68</v>
          </cell>
          <cell r="D217">
            <v>131</v>
          </cell>
        </row>
        <row r="218">
          <cell r="C218">
            <v>302</v>
          </cell>
          <cell r="D218">
            <v>36</v>
          </cell>
        </row>
        <row r="219">
          <cell r="C219">
            <v>234</v>
          </cell>
          <cell r="D219">
            <v>17</v>
          </cell>
        </row>
        <row r="220">
          <cell r="C220">
            <v>254</v>
          </cell>
          <cell r="D220">
            <v>8</v>
          </cell>
        </row>
        <row r="221">
          <cell r="C221">
            <v>42</v>
          </cell>
          <cell r="D221">
            <v>110</v>
          </cell>
        </row>
        <row r="222">
          <cell r="C222">
            <v>0</v>
          </cell>
          <cell r="D222">
            <v>337</v>
          </cell>
        </row>
        <row r="223">
          <cell r="C223">
            <v>0</v>
          </cell>
          <cell r="D223">
            <v>535</v>
          </cell>
        </row>
        <row r="224">
          <cell r="C224">
            <v>0</v>
          </cell>
          <cell r="D224">
            <v>580</v>
          </cell>
        </row>
        <row r="225">
          <cell r="C225">
            <v>0</v>
          </cell>
          <cell r="D225">
            <v>603</v>
          </cell>
        </row>
        <row r="226">
          <cell r="C226">
            <v>0</v>
          </cell>
          <cell r="D226">
            <v>569</v>
          </cell>
        </row>
        <row r="227">
          <cell r="C227">
            <v>0</v>
          </cell>
          <cell r="D227">
            <v>456</v>
          </cell>
        </row>
        <row r="228">
          <cell r="C228">
            <v>16</v>
          </cell>
          <cell r="D228">
            <v>272</v>
          </cell>
        </row>
        <row r="229">
          <cell r="C229">
            <v>155</v>
          </cell>
          <cell r="D229">
            <v>120</v>
          </cell>
        </row>
        <row r="230">
          <cell r="C230">
            <v>300</v>
          </cell>
          <cell r="D230">
            <v>11</v>
          </cell>
        </row>
        <row r="231">
          <cell r="C231">
            <v>176</v>
          </cell>
          <cell r="D231">
            <v>33</v>
          </cell>
        </row>
        <row r="232">
          <cell r="C232">
            <v>55</v>
          </cell>
          <cell r="D232">
            <v>115</v>
          </cell>
        </row>
        <row r="233">
          <cell r="C233">
            <v>12</v>
          </cell>
          <cell r="D233">
            <v>221</v>
          </cell>
        </row>
        <row r="234">
          <cell r="C234">
            <v>0</v>
          </cell>
          <cell r="D234">
            <v>386</v>
          </cell>
        </row>
        <row r="235">
          <cell r="C235">
            <v>0</v>
          </cell>
          <cell r="D235">
            <v>501</v>
          </cell>
        </row>
        <row r="236">
          <cell r="C236">
            <v>0</v>
          </cell>
          <cell r="D236">
            <v>575</v>
          </cell>
        </row>
        <row r="237">
          <cell r="C237">
            <v>0</v>
          </cell>
          <cell r="D237">
            <v>611</v>
          </cell>
        </row>
        <row r="238">
          <cell r="C238">
            <v>0</v>
          </cell>
          <cell r="D238">
            <v>589</v>
          </cell>
        </row>
        <row r="239">
          <cell r="C239">
            <v>0</v>
          </cell>
          <cell r="D239">
            <v>435</v>
          </cell>
        </row>
        <row r="240">
          <cell r="C240">
            <v>6</v>
          </cell>
          <cell r="D240">
            <v>210</v>
          </cell>
        </row>
        <row r="241">
          <cell r="C241">
            <v>26</v>
          </cell>
          <cell r="D241">
            <v>157</v>
          </cell>
        </row>
        <row r="242">
          <cell r="C242">
            <v>98</v>
          </cell>
          <cell r="D242">
            <v>93</v>
          </cell>
        </row>
        <row r="243">
          <cell r="C243">
            <v>61</v>
          </cell>
          <cell r="D243">
            <v>88</v>
          </cell>
        </row>
        <row r="244">
          <cell r="C244">
            <v>27</v>
          </cell>
          <cell r="D244">
            <v>190</v>
          </cell>
        </row>
        <row r="245">
          <cell r="C245">
            <v>1</v>
          </cell>
          <cell r="D245">
            <v>318</v>
          </cell>
        </row>
        <row r="246">
          <cell r="C246">
            <v>2</v>
          </cell>
          <cell r="D246">
            <v>364</v>
          </cell>
        </row>
        <row r="247">
          <cell r="C247">
            <v>0</v>
          </cell>
          <cell r="D247">
            <v>490</v>
          </cell>
        </row>
        <row r="248">
          <cell r="C248">
            <v>0</v>
          </cell>
          <cell r="D248">
            <v>513</v>
          </cell>
        </row>
        <row r="249">
          <cell r="C249">
            <v>0</v>
          </cell>
          <cell r="D249">
            <v>560</v>
          </cell>
        </row>
        <row r="250">
          <cell r="C250">
            <v>0</v>
          </cell>
          <cell r="D250">
            <v>555</v>
          </cell>
        </row>
        <row r="251">
          <cell r="C251">
            <v>0</v>
          </cell>
          <cell r="D251">
            <v>458</v>
          </cell>
        </row>
        <row r="252">
          <cell r="C252">
            <v>18</v>
          </cell>
          <cell r="D252">
            <v>219</v>
          </cell>
        </row>
        <row r="253">
          <cell r="C253">
            <v>36</v>
          </cell>
          <cell r="D253">
            <v>96</v>
          </cell>
        </row>
        <row r="254">
          <cell r="C254">
            <v>97</v>
          </cell>
          <cell r="D254">
            <v>95</v>
          </cell>
        </row>
        <row r="255">
          <cell r="C255">
            <v>84</v>
          </cell>
          <cell r="D255">
            <v>89</v>
          </cell>
        </row>
        <row r="256">
          <cell r="C256">
            <v>118</v>
          </cell>
          <cell r="D256">
            <v>69</v>
          </cell>
        </row>
        <row r="257">
          <cell r="C257">
            <v>64</v>
          </cell>
          <cell r="D257">
            <v>163</v>
          </cell>
        </row>
        <row r="258">
          <cell r="C258">
            <v>0</v>
          </cell>
          <cell r="D258">
            <v>320</v>
          </cell>
        </row>
        <row r="259">
          <cell r="C259">
            <v>0</v>
          </cell>
          <cell r="D259">
            <v>477</v>
          </cell>
        </row>
        <row r="260">
          <cell r="C260">
            <v>0</v>
          </cell>
          <cell r="D260">
            <v>527</v>
          </cell>
        </row>
        <row r="261">
          <cell r="C261">
            <v>0</v>
          </cell>
          <cell r="D261">
            <v>562</v>
          </cell>
        </row>
        <row r="262">
          <cell r="C262">
            <v>0</v>
          </cell>
          <cell r="D262">
            <v>565</v>
          </cell>
        </row>
        <row r="263">
          <cell r="C263">
            <v>0</v>
          </cell>
          <cell r="D263">
            <v>464</v>
          </cell>
        </row>
        <row r="264">
          <cell r="C264">
            <v>3</v>
          </cell>
          <cell r="D264">
            <v>278</v>
          </cell>
        </row>
        <row r="265">
          <cell r="C265">
            <v>42</v>
          </cell>
          <cell r="D265">
            <v>171</v>
          </cell>
        </row>
        <row r="266">
          <cell r="C266">
            <v>139</v>
          </cell>
          <cell r="D266">
            <v>82</v>
          </cell>
        </row>
        <row r="267">
          <cell r="C267">
            <v>182</v>
          </cell>
          <cell r="D267">
            <v>43</v>
          </cell>
        </row>
        <row r="268">
          <cell r="C268">
            <v>68</v>
          </cell>
          <cell r="D268">
            <v>75</v>
          </cell>
        </row>
        <row r="269">
          <cell r="C269">
            <v>27</v>
          </cell>
          <cell r="D269">
            <v>130</v>
          </cell>
        </row>
        <row r="270">
          <cell r="C270">
            <v>0</v>
          </cell>
          <cell r="D270">
            <v>312</v>
          </cell>
        </row>
        <row r="271">
          <cell r="C271">
            <v>0</v>
          </cell>
          <cell r="D271">
            <v>465</v>
          </cell>
        </row>
        <row r="272">
          <cell r="C272">
            <v>0</v>
          </cell>
          <cell r="D272">
            <v>559</v>
          </cell>
        </row>
        <row r="273">
          <cell r="C273">
            <v>0</v>
          </cell>
          <cell r="D273">
            <v>555</v>
          </cell>
        </row>
        <row r="274">
          <cell r="C274">
            <v>0</v>
          </cell>
          <cell r="D274">
            <v>563</v>
          </cell>
        </row>
        <row r="275">
          <cell r="C275">
            <v>0</v>
          </cell>
          <cell r="D275">
            <v>423</v>
          </cell>
        </row>
        <row r="276">
          <cell r="C276">
            <v>35</v>
          </cell>
          <cell r="D276">
            <v>188</v>
          </cell>
        </row>
        <row r="277">
          <cell r="C277">
            <v>104</v>
          </cell>
          <cell r="D277">
            <v>89</v>
          </cell>
        </row>
        <row r="278">
          <cell r="C278">
            <v>99</v>
          </cell>
          <cell r="D278">
            <v>82</v>
          </cell>
        </row>
        <row r="279">
          <cell r="C279">
            <v>155</v>
          </cell>
          <cell r="D279">
            <v>18</v>
          </cell>
        </row>
        <row r="280">
          <cell r="C280">
            <v>85</v>
          </cell>
          <cell r="D280">
            <v>145</v>
          </cell>
        </row>
        <row r="281">
          <cell r="C281">
            <v>10</v>
          </cell>
          <cell r="D281">
            <v>309</v>
          </cell>
        </row>
        <row r="282">
          <cell r="C282">
            <v>0</v>
          </cell>
          <cell r="D282">
            <v>407</v>
          </cell>
        </row>
        <row r="283">
          <cell r="C283">
            <v>0</v>
          </cell>
          <cell r="D283">
            <v>513</v>
          </cell>
        </row>
        <row r="284">
          <cell r="C284">
            <v>0</v>
          </cell>
          <cell r="D284">
            <v>577</v>
          </cell>
        </row>
        <row r="285">
          <cell r="C285">
            <v>0</v>
          </cell>
          <cell r="D285">
            <v>520</v>
          </cell>
        </row>
        <row r="286">
          <cell r="C286">
            <v>0</v>
          </cell>
          <cell r="D286">
            <v>567</v>
          </cell>
        </row>
        <row r="287">
          <cell r="C287">
            <v>0</v>
          </cell>
          <cell r="D287">
            <v>478</v>
          </cell>
        </row>
        <row r="288">
          <cell r="C288">
            <v>1</v>
          </cell>
          <cell r="D288">
            <v>401</v>
          </cell>
        </row>
        <row r="289">
          <cell r="C289">
            <v>7</v>
          </cell>
          <cell r="D289">
            <v>273</v>
          </cell>
        </row>
        <row r="290">
          <cell r="C290">
            <v>76</v>
          </cell>
          <cell r="D290">
            <v>194</v>
          </cell>
        </row>
        <row r="291">
          <cell r="C291">
            <v>164</v>
          </cell>
          <cell r="D291">
            <v>35</v>
          </cell>
        </row>
        <row r="292">
          <cell r="C292">
            <v>76</v>
          </cell>
          <cell r="D292">
            <v>83</v>
          </cell>
        </row>
        <row r="293">
          <cell r="C293">
            <v>11</v>
          </cell>
          <cell r="D293">
            <v>235</v>
          </cell>
        </row>
        <row r="294">
          <cell r="C294">
            <v>0</v>
          </cell>
          <cell r="D294">
            <v>332</v>
          </cell>
        </row>
        <row r="295">
          <cell r="C295">
            <v>0</v>
          </cell>
          <cell r="D295">
            <v>482</v>
          </cell>
        </row>
        <row r="296">
          <cell r="C296">
            <v>0</v>
          </cell>
          <cell r="D296">
            <v>581</v>
          </cell>
        </row>
        <row r="297">
          <cell r="C297">
            <v>0</v>
          </cell>
          <cell r="D297">
            <v>580</v>
          </cell>
        </row>
        <row r="298">
          <cell r="C298">
            <v>0</v>
          </cell>
          <cell r="D298">
            <v>595</v>
          </cell>
        </row>
        <row r="299">
          <cell r="C299">
            <v>0</v>
          </cell>
          <cell r="D299">
            <v>522</v>
          </cell>
        </row>
        <row r="300">
          <cell r="C300">
            <v>2</v>
          </cell>
          <cell r="D300">
            <v>318</v>
          </cell>
        </row>
        <row r="301">
          <cell r="C301">
            <v>21</v>
          </cell>
          <cell r="D301">
            <v>195</v>
          </cell>
        </row>
        <row r="302">
          <cell r="C302">
            <v>49</v>
          </cell>
          <cell r="D302">
            <v>165</v>
          </cell>
        </row>
        <row r="303">
          <cell r="C303">
            <v>59</v>
          </cell>
          <cell r="D303">
            <v>100</v>
          </cell>
        </row>
        <row r="304">
          <cell r="C304">
            <v>21</v>
          </cell>
          <cell r="D304">
            <v>148</v>
          </cell>
        </row>
        <row r="305">
          <cell r="C305">
            <v>17</v>
          </cell>
          <cell r="D305">
            <v>245</v>
          </cell>
        </row>
        <row r="306">
          <cell r="C306">
            <v>0</v>
          </cell>
          <cell r="D306">
            <v>407</v>
          </cell>
        </row>
        <row r="307">
          <cell r="C307">
            <v>0</v>
          </cell>
          <cell r="D307">
            <v>511</v>
          </cell>
        </row>
        <row r="308">
          <cell r="C308">
            <v>0</v>
          </cell>
          <cell r="D308">
            <v>574</v>
          </cell>
        </row>
        <row r="309">
          <cell r="C309">
            <v>0</v>
          </cell>
          <cell r="D309">
            <v>578</v>
          </cell>
        </row>
        <row r="310">
          <cell r="C310">
            <v>0</v>
          </cell>
          <cell r="D310">
            <v>607</v>
          </cell>
        </row>
        <row r="311">
          <cell r="C311">
            <v>0</v>
          </cell>
          <cell r="D311">
            <v>535</v>
          </cell>
        </row>
        <row r="312">
          <cell r="C312">
            <v>7</v>
          </cell>
          <cell r="D312">
            <v>298</v>
          </cell>
        </row>
        <row r="313">
          <cell r="C313">
            <v>24</v>
          </cell>
          <cell r="D313">
            <v>181</v>
          </cell>
        </row>
        <row r="314">
          <cell r="C314">
            <v>165</v>
          </cell>
          <cell r="D314">
            <v>85</v>
          </cell>
        </row>
        <row r="315">
          <cell r="C315">
            <v>81</v>
          </cell>
          <cell r="D315">
            <v>134</v>
          </cell>
        </row>
        <row r="316">
          <cell r="C316">
            <v>41</v>
          </cell>
          <cell r="D316">
            <v>190</v>
          </cell>
        </row>
        <row r="317">
          <cell r="C317">
            <v>32</v>
          </cell>
          <cell r="D317">
            <v>206</v>
          </cell>
        </row>
        <row r="318">
          <cell r="C318">
            <v>0</v>
          </cell>
          <cell r="D318">
            <v>339</v>
          </cell>
        </row>
        <row r="319">
          <cell r="C319">
            <v>0</v>
          </cell>
          <cell r="D319">
            <v>493</v>
          </cell>
        </row>
        <row r="320">
          <cell r="C320">
            <v>0</v>
          </cell>
          <cell r="D320">
            <v>579</v>
          </cell>
        </row>
        <row r="321">
          <cell r="C321">
            <v>0</v>
          </cell>
          <cell r="D321">
            <v>566</v>
          </cell>
        </row>
        <row r="322">
          <cell r="C322">
            <v>0</v>
          </cell>
          <cell r="D322">
            <v>655</v>
          </cell>
        </row>
        <row r="323">
          <cell r="C323">
            <v>0</v>
          </cell>
          <cell r="D323">
            <v>571</v>
          </cell>
        </row>
        <row r="324">
          <cell r="C324">
            <v>7</v>
          </cell>
          <cell r="D324">
            <v>332</v>
          </cell>
        </row>
        <row r="325">
          <cell r="C325">
            <v>83</v>
          </cell>
          <cell r="D325">
            <v>142</v>
          </cell>
        </row>
        <row r="326">
          <cell r="C326">
            <v>100</v>
          </cell>
          <cell r="D326">
            <v>94</v>
          </cell>
        </row>
        <row r="327">
          <cell r="C327">
            <v>118</v>
          </cell>
          <cell r="D327">
            <v>80</v>
          </cell>
        </row>
        <row r="328">
          <cell r="C328">
            <v>27</v>
          </cell>
          <cell r="D328">
            <v>183</v>
          </cell>
        </row>
        <row r="329">
          <cell r="C329">
            <v>7</v>
          </cell>
          <cell r="D329">
            <v>207</v>
          </cell>
        </row>
        <row r="330">
          <cell r="C330">
            <v>0</v>
          </cell>
          <cell r="D330">
            <v>391</v>
          </cell>
        </row>
        <row r="331">
          <cell r="C331">
            <v>0</v>
          </cell>
          <cell r="D331">
            <v>552</v>
          </cell>
        </row>
        <row r="332">
          <cell r="C332">
            <v>0</v>
          </cell>
          <cell r="D332">
            <v>576</v>
          </cell>
        </row>
        <row r="333">
          <cell r="C333">
            <v>0</v>
          </cell>
          <cell r="D333">
            <v>556</v>
          </cell>
        </row>
        <row r="334">
          <cell r="C334">
            <v>0</v>
          </cell>
          <cell r="D334">
            <v>624</v>
          </cell>
        </row>
        <row r="335">
          <cell r="C335">
            <v>0</v>
          </cell>
          <cell r="D335">
            <v>522</v>
          </cell>
        </row>
        <row r="336">
          <cell r="C336">
            <v>10</v>
          </cell>
          <cell r="D336">
            <v>370</v>
          </cell>
        </row>
        <row r="337">
          <cell r="C337">
            <v>47</v>
          </cell>
          <cell r="D337">
            <v>108</v>
          </cell>
        </row>
        <row r="338">
          <cell r="C338">
            <v>59</v>
          </cell>
          <cell r="D338">
            <v>144</v>
          </cell>
        </row>
        <row r="339">
          <cell r="C339">
            <v>91</v>
          </cell>
          <cell r="D339">
            <v>102</v>
          </cell>
        </row>
        <row r="340">
          <cell r="C340">
            <v>54</v>
          </cell>
          <cell r="D340">
            <v>171</v>
          </cell>
        </row>
        <row r="341">
          <cell r="C341">
            <v>2</v>
          </cell>
          <cell r="D341">
            <v>330</v>
          </cell>
        </row>
        <row r="342">
          <cell r="C342">
            <v>0</v>
          </cell>
          <cell r="D342">
            <v>342</v>
          </cell>
        </row>
        <row r="343">
          <cell r="C343">
            <v>0</v>
          </cell>
          <cell r="D343">
            <v>507</v>
          </cell>
        </row>
        <row r="344">
          <cell r="C344">
            <v>0</v>
          </cell>
          <cell r="D344">
            <v>620</v>
          </cell>
        </row>
        <row r="345">
          <cell r="C345">
            <v>0</v>
          </cell>
          <cell r="D345">
            <v>630</v>
          </cell>
        </row>
        <row r="346">
          <cell r="C346">
            <v>0</v>
          </cell>
          <cell r="D346">
            <v>579</v>
          </cell>
        </row>
        <row r="347">
          <cell r="C347">
            <v>0</v>
          </cell>
          <cell r="D347">
            <v>504</v>
          </cell>
        </row>
        <row r="348">
          <cell r="C348">
            <v>0</v>
          </cell>
          <cell r="D348">
            <v>424</v>
          </cell>
        </row>
        <row r="349">
          <cell r="C349">
            <v>73</v>
          </cell>
          <cell r="D349">
            <v>165</v>
          </cell>
        </row>
        <row r="350">
          <cell r="C350">
            <v>153.00000000000003</v>
          </cell>
          <cell r="D350">
            <v>46.499999999999993</v>
          </cell>
        </row>
        <row r="351">
          <cell r="C351">
            <v>114.02272727272728</v>
          </cell>
          <cell r="D351">
            <v>69.295454545454561</v>
          </cell>
        </row>
        <row r="352">
          <cell r="C352">
            <v>22.43181818181818</v>
          </cell>
          <cell r="D352">
            <v>146.97727272727275</v>
          </cell>
        </row>
        <row r="353">
          <cell r="C353">
            <v>14.181818181818183</v>
          </cell>
          <cell r="D353">
            <v>231.95454545454552</v>
          </cell>
        </row>
        <row r="354">
          <cell r="C354">
            <v>0.95454545454545436</v>
          </cell>
          <cell r="D354">
            <v>399.65909090909082</v>
          </cell>
        </row>
        <row r="355">
          <cell r="C355">
            <v>0</v>
          </cell>
          <cell r="D355">
            <v>534.0454545454545</v>
          </cell>
        </row>
        <row r="356">
          <cell r="C356">
            <v>0</v>
          </cell>
          <cell r="D356">
            <v>579.70454545454538</v>
          </cell>
        </row>
        <row r="357">
          <cell r="C357">
            <v>0</v>
          </cell>
          <cell r="D357">
            <v>598.97727272727286</v>
          </cell>
        </row>
        <row r="358">
          <cell r="C358">
            <v>0</v>
          </cell>
          <cell r="D358">
            <v>615.15909090909099</v>
          </cell>
        </row>
        <row r="359">
          <cell r="C359">
            <v>0</v>
          </cell>
          <cell r="D359">
            <v>522.09090909090912</v>
          </cell>
        </row>
        <row r="360">
          <cell r="C360">
            <v>7.3636363636363642</v>
          </cell>
          <cell r="D360">
            <v>301.68181818181819</v>
          </cell>
        </row>
        <row r="361">
          <cell r="C361">
            <v>20.59090909090909</v>
          </cell>
          <cell r="D361">
            <v>163.47727272727269</v>
          </cell>
        </row>
        <row r="362">
          <cell r="C362">
            <v>31.409090909090907</v>
          </cell>
          <cell r="D362">
            <v>174.40909090909091</v>
          </cell>
        </row>
        <row r="363">
          <cell r="C363">
            <v>134.86363636363635</v>
          </cell>
          <cell r="D363">
            <v>62</v>
          </cell>
        </row>
        <row r="364">
          <cell r="C364">
            <v>29.227272727272727</v>
          </cell>
          <cell r="D364">
            <v>224.18181818181816</v>
          </cell>
        </row>
        <row r="365">
          <cell r="C365">
            <v>5.5</v>
          </cell>
          <cell r="D365">
            <v>299.56818181818187</v>
          </cell>
        </row>
        <row r="366">
          <cell r="C366">
            <v>0</v>
          </cell>
          <cell r="D366">
            <v>410.0454545454545</v>
          </cell>
        </row>
        <row r="367">
          <cell r="C367">
            <v>0</v>
          </cell>
          <cell r="D367">
            <v>553.09090909090901</v>
          </cell>
        </row>
        <row r="368">
          <cell r="C368">
            <v>0</v>
          </cell>
          <cell r="D368">
            <v>638.43181818181847</v>
          </cell>
        </row>
        <row r="369">
          <cell r="C369">
            <v>0</v>
          </cell>
          <cell r="D369">
            <v>632.93181818181824</v>
          </cell>
        </row>
        <row r="370">
          <cell r="C370">
            <v>0</v>
          </cell>
          <cell r="D370">
            <v>625.31818181818176</v>
          </cell>
        </row>
        <row r="371">
          <cell r="C371">
            <v>2.1363636363636362</v>
          </cell>
          <cell r="D371">
            <v>438.22727272727286</v>
          </cell>
        </row>
        <row r="372">
          <cell r="C372">
            <v>10.204545454545453</v>
          </cell>
          <cell r="D372">
            <v>309.74999999999994</v>
          </cell>
        </row>
        <row r="373">
          <cell r="C373">
            <v>27.977272727272727</v>
          </cell>
          <cell r="D373">
            <v>207.40909090909091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3CB1C-CBE4-455E-9930-2593B2E9673F}">
  <dimension ref="B2:B16"/>
  <sheetViews>
    <sheetView showGridLines="0" zoomScaleNormal="100" workbookViewId="0">
      <selection activeCell="I26" sqref="I26"/>
    </sheetView>
  </sheetViews>
  <sheetFormatPr defaultRowHeight="15.75" x14ac:dyDescent="0.25"/>
  <cols>
    <col min="1" max="1" width="3.7109375" style="53" customWidth="1"/>
    <col min="2" max="16384" width="9.140625" style="53"/>
  </cols>
  <sheetData>
    <row r="2" spans="2:2" x14ac:dyDescent="0.25">
      <c r="B2" s="53" t="s">
        <v>63</v>
      </c>
    </row>
    <row r="13" spans="2:2" x14ac:dyDescent="0.25">
      <c r="B13" s="53" t="s">
        <v>67</v>
      </c>
    </row>
    <row r="14" spans="2:2" x14ac:dyDescent="0.25">
      <c r="B14" s="53" t="s">
        <v>65</v>
      </c>
    </row>
    <row r="15" spans="2:2" x14ac:dyDescent="0.25">
      <c r="B15" s="53" t="s">
        <v>64</v>
      </c>
    </row>
    <row r="16" spans="2:2" x14ac:dyDescent="0.25">
      <c r="B16" s="53" t="s">
        <v>66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L25"/>
  <sheetViews>
    <sheetView workbookViewId="0">
      <selection activeCell="B13" sqref="B13:C13"/>
    </sheetView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21.246780952213452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-28.183557147470246</v>
      </c>
      <c r="H5">
        <v>-30</v>
      </c>
      <c r="I5" s="4">
        <v>0</v>
      </c>
      <c r="K5">
        <v>-30</v>
      </c>
      <c r="L5" s="5">
        <v>0</v>
      </c>
    </row>
    <row r="6" spans="2:12" x14ac:dyDescent="0.25">
      <c r="B6" t="s">
        <v>21</v>
      </c>
      <c r="C6">
        <v>0.69600763806847565</v>
      </c>
      <c r="E6" s="3">
        <v>0.05</v>
      </c>
      <c r="F6">
        <v>-4.4222469271490503</v>
      </c>
      <c r="H6">
        <v>-24</v>
      </c>
      <c r="I6" s="4">
        <v>1</v>
      </c>
      <c r="K6">
        <v>-24</v>
      </c>
      <c r="L6" s="5">
        <v>2E-3</v>
      </c>
    </row>
    <row r="7" spans="2:12" x14ac:dyDescent="0.25">
      <c r="E7" s="3">
        <v>0.1</v>
      </c>
      <c r="F7">
        <v>1.2868681832850903</v>
      </c>
      <c r="H7">
        <v>-18</v>
      </c>
      <c r="I7" s="4">
        <v>1</v>
      </c>
      <c r="K7">
        <v>-18</v>
      </c>
      <c r="L7" s="5">
        <v>2E-3</v>
      </c>
    </row>
    <row r="8" spans="2:12" x14ac:dyDescent="0.25">
      <c r="B8" t="s">
        <v>22</v>
      </c>
      <c r="C8">
        <v>-28.183557147470246</v>
      </c>
      <c r="E8" s="3">
        <v>0.15</v>
      </c>
      <c r="F8">
        <v>5.0172761300310071</v>
      </c>
      <c r="H8">
        <v>-12</v>
      </c>
      <c r="I8" s="4">
        <v>6</v>
      </c>
      <c r="K8">
        <v>-12</v>
      </c>
      <c r="L8" s="5">
        <v>1.2E-2</v>
      </c>
    </row>
    <row r="9" spans="2:12" x14ac:dyDescent="0.25">
      <c r="B9" t="s">
        <v>23</v>
      </c>
      <c r="C9">
        <v>71.916155323307805</v>
      </c>
      <c r="E9" s="3">
        <v>0.2</v>
      </c>
      <c r="F9">
        <v>8.0847239131204223</v>
      </c>
      <c r="H9">
        <v>-6</v>
      </c>
      <c r="I9" s="4">
        <v>12</v>
      </c>
      <c r="K9">
        <v>-6</v>
      </c>
      <c r="L9" s="5">
        <v>2.4E-2</v>
      </c>
    </row>
    <row r="10" spans="2:12" x14ac:dyDescent="0.25">
      <c r="B10" t="s">
        <v>24</v>
      </c>
      <c r="C10">
        <v>21.189393645254679</v>
      </c>
      <c r="E10" s="3">
        <v>0.25</v>
      </c>
      <c r="F10">
        <v>10.660280888133846</v>
      </c>
      <c r="H10">
        <v>0</v>
      </c>
      <c r="I10" s="4">
        <v>24</v>
      </c>
      <c r="K10">
        <v>0</v>
      </c>
      <c r="L10" s="5">
        <v>4.8000000000000001E-2</v>
      </c>
    </row>
    <row r="11" spans="2:12" x14ac:dyDescent="0.25">
      <c r="B11" t="s">
        <v>25</v>
      </c>
      <c r="C11">
        <v>100.09971247077806</v>
      </c>
      <c r="E11" s="3">
        <v>0.3</v>
      </c>
      <c r="F11">
        <v>13.050882933181363</v>
      </c>
      <c r="H11">
        <v>6</v>
      </c>
      <c r="I11" s="4">
        <v>38</v>
      </c>
      <c r="K11">
        <v>6</v>
      </c>
      <c r="L11" s="5">
        <v>7.5999999999999998E-2</v>
      </c>
    </row>
    <row r="12" spans="2:12" x14ac:dyDescent="0.25">
      <c r="E12" s="3">
        <v>0.35</v>
      </c>
      <c r="F12">
        <v>15.190284123815694</v>
      </c>
      <c r="H12">
        <v>12</v>
      </c>
      <c r="I12" s="4">
        <v>56</v>
      </c>
      <c r="K12">
        <v>12</v>
      </c>
      <c r="L12" s="5">
        <v>0.112</v>
      </c>
    </row>
    <row r="13" spans="2:12" x14ac:dyDescent="0.25">
      <c r="B13" s="1" t="s">
        <v>26</v>
      </c>
      <c r="C13" s="1">
        <v>15.578790503499718</v>
      </c>
      <c r="E13" s="3">
        <v>0.4</v>
      </c>
      <c r="F13">
        <v>17.248217051599966</v>
      </c>
      <c r="H13">
        <v>18</v>
      </c>
      <c r="I13" s="4">
        <v>70</v>
      </c>
      <c r="K13">
        <v>18</v>
      </c>
      <c r="L13" s="5">
        <v>0.14000000000000001</v>
      </c>
    </row>
    <row r="14" spans="2:12" x14ac:dyDescent="0.25">
      <c r="B14" t="s">
        <v>27</v>
      </c>
      <c r="C14">
        <v>242.698713551933</v>
      </c>
      <c r="E14" s="3">
        <v>0.45</v>
      </c>
      <c r="F14">
        <v>19.220979655800068</v>
      </c>
      <c r="H14">
        <v>24</v>
      </c>
      <c r="I14" s="4">
        <v>77</v>
      </c>
      <c r="K14">
        <v>24</v>
      </c>
      <c r="L14" s="5">
        <v>0.154</v>
      </c>
    </row>
    <row r="15" spans="2:12" x14ac:dyDescent="0.25">
      <c r="E15" s="3">
        <v>0.5</v>
      </c>
      <c r="F15">
        <v>21.189393645254679</v>
      </c>
      <c r="H15">
        <v>30</v>
      </c>
      <c r="I15" s="4">
        <v>72</v>
      </c>
      <c r="K15">
        <v>30</v>
      </c>
      <c r="L15" s="5">
        <v>0.14399999999999999</v>
      </c>
    </row>
    <row r="16" spans="2:12" x14ac:dyDescent="0.25">
      <c r="B16" t="s">
        <v>28</v>
      </c>
      <c r="C16" s="2">
        <v>1.1265018434259767E-2</v>
      </c>
      <c r="E16" s="3">
        <v>0.55000000000000004</v>
      </c>
      <c r="F16">
        <v>23.13729768192707</v>
      </c>
      <c r="H16">
        <v>36</v>
      </c>
      <c r="I16" s="4">
        <v>57</v>
      </c>
      <c r="K16">
        <v>36</v>
      </c>
      <c r="L16" s="5">
        <v>0.114</v>
      </c>
    </row>
    <row r="17" spans="2:12" x14ac:dyDescent="0.25">
      <c r="B17" t="s">
        <v>29</v>
      </c>
      <c r="C17" s="2">
        <v>2.9963845925482508</v>
      </c>
      <c r="E17" s="3">
        <v>0.6</v>
      </c>
      <c r="F17">
        <v>25.140187072486444</v>
      </c>
      <c r="H17">
        <v>42</v>
      </c>
      <c r="I17" s="4">
        <v>40</v>
      </c>
      <c r="K17">
        <v>42</v>
      </c>
      <c r="L17" s="5">
        <v>0.08</v>
      </c>
    </row>
    <row r="18" spans="2:12" x14ac:dyDescent="0.25">
      <c r="E18" s="3">
        <v>0.65</v>
      </c>
      <c r="F18">
        <v>27.164327110669113</v>
      </c>
      <c r="H18">
        <v>48</v>
      </c>
      <c r="I18" s="4">
        <v>24</v>
      </c>
      <c r="K18">
        <v>48</v>
      </c>
      <c r="L18" s="5">
        <v>4.8000000000000001E-2</v>
      </c>
    </row>
    <row r="19" spans="2:12" x14ac:dyDescent="0.25">
      <c r="E19" s="3">
        <v>0.7</v>
      </c>
      <c r="F19">
        <v>29.327345424679446</v>
      </c>
      <c r="H19">
        <v>54</v>
      </c>
      <c r="I19" s="4">
        <v>14</v>
      </c>
      <c r="K19">
        <v>54</v>
      </c>
      <c r="L19" s="5">
        <v>2.8000000000000001E-2</v>
      </c>
    </row>
    <row r="20" spans="2:12" x14ac:dyDescent="0.25">
      <c r="E20" s="3">
        <v>0.75</v>
      </c>
      <c r="F20">
        <v>31.714286422169131</v>
      </c>
      <c r="H20">
        <v>60</v>
      </c>
      <c r="I20" s="4">
        <v>5</v>
      </c>
      <c r="K20">
        <v>60</v>
      </c>
      <c r="L20" s="5">
        <v>0.01</v>
      </c>
    </row>
    <row r="21" spans="2:12" x14ac:dyDescent="0.25">
      <c r="E21" s="3">
        <v>0.8</v>
      </c>
      <c r="F21">
        <v>34.257278600704851</v>
      </c>
      <c r="H21">
        <v>66</v>
      </c>
      <c r="I21" s="4">
        <v>2</v>
      </c>
      <c r="K21">
        <v>66</v>
      </c>
      <c r="L21" s="5">
        <v>4.0000000000000001E-3</v>
      </c>
    </row>
    <row r="22" spans="2:12" x14ac:dyDescent="0.25">
      <c r="E22" s="3">
        <v>0.85</v>
      </c>
      <c r="F22">
        <v>37.263470388535531</v>
      </c>
      <c r="H22">
        <v>72</v>
      </c>
      <c r="I22" s="4">
        <v>1</v>
      </c>
      <c r="K22">
        <v>72</v>
      </c>
      <c r="L22" s="5">
        <v>2E-3</v>
      </c>
    </row>
    <row r="23" spans="2:12" x14ac:dyDescent="0.25">
      <c r="E23" s="3">
        <v>0.9</v>
      </c>
      <c r="F23">
        <v>41.006008436119728</v>
      </c>
      <c r="H23">
        <v>78</v>
      </c>
      <c r="I23" s="4">
        <v>0</v>
      </c>
      <c r="K23">
        <v>78</v>
      </c>
      <c r="L23" s="5">
        <v>0</v>
      </c>
    </row>
    <row r="24" spans="2:12" x14ac:dyDescent="0.25">
      <c r="E24" s="3">
        <v>0.95</v>
      </c>
      <c r="F24">
        <v>46.54266265012177</v>
      </c>
      <c r="H24">
        <v>84</v>
      </c>
      <c r="I24" s="4">
        <v>0</v>
      </c>
      <c r="K24">
        <v>84</v>
      </c>
      <c r="L24" s="5">
        <v>0</v>
      </c>
    </row>
    <row r="25" spans="2:12" x14ac:dyDescent="0.25">
      <c r="E25" s="3">
        <v>1</v>
      </c>
      <c r="F25">
        <v>71.916155323307805</v>
      </c>
      <c r="H25">
        <v>90</v>
      </c>
      <c r="I25" s="4">
        <v>0</v>
      </c>
      <c r="K25">
        <v>90</v>
      </c>
      <c r="L25" s="5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L25"/>
  <sheetViews>
    <sheetView workbookViewId="0">
      <selection activeCell="P35" sqref="P35"/>
    </sheetView>
  </sheetViews>
  <sheetFormatPr defaultRowHeight="15" x14ac:dyDescent="0.25"/>
  <cols>
    <col min="2" max="2" width="18.140625" bestFit="1" customWidth="1"/>
    <col min="3" max="3" width="12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211.83419287466677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-0.27801206205066364</v>
      </c>
      <c r="H5">
        <v>-60</v>
      </c>
      <c r="I5" s="4">
        <v>0</v>
      </c>
      <c r="K5">
        <v>-60</v>
      </c>
      <c r="L5" s="5">
        <v>0</v>
      </c>
    </row>
    <row r="6" spans="2:12" x14ac:dyDescent="0.25">
      <c r="B6" t="s">
        <v>21</v>
      </c>
      <c r="C6">
        <v>2.9323051679322254</v>
      </c>
      <c r="E6" s="3">
        <v>0.05</v>
      </c>
      <c r="F6">
        <v>102.77653097443962</v>
      </c>
      <c r="H6">
        <v>-30</v>
      </c>
      <c r="I6" s="4">
        <v>0</v>
      </c>
      <c r="K6">
        <v>-30</v>
      </c>
      <c r="L6" s="5">
        <v>0</v>
      </c>
    </row>
    <row r="7" spans="2:12" x14ac:dyDescent="0.25">
      <c r="E7" s="3">
        <v>0.1</v>
      </c>
      <c r="F7">
        <v>127.54854635321016</v>
      </c>
      <c r="H7">
        <v>0</v>
      </c>
      <c r="I7" s="4">
        <v>1</v>
      </c>
      <c r="K7">
        <v>0</v>
      </c>
      <c r="L7" s="5">
        <v>2E-3</v>
      </c>
    </row>
    <row r="8" spans="2:12" x14ac:dyDescent="0.25">
      <c r="B8" t="s">
        <v>22</v>
      </c>
      <c r="C8">
        <v>-0.27801206205066364</v>
      </c>
      <c r="E8" s="3">
        <v>0.15</v>
      </c>
      <c r="F8">
        <v>143.45225911489916</v>
      </c>
      <c r="H8">
        <v>30</v>
      </c>
      <c r="I8" s="4">
        <v>0</v>
      </c>
      <c r="K8">
        <v>30</v>
      </c>
      <c r="L8" s="5">
        <v>0</v>
      </c>
    </row>
    <row r="9" spans="2:12" x14ac:dyDescent="0.25">
      <c r="B9" t="s">
        <v>23</v>
      </c>
      <c r="C9">
        <v>423.65145943539494</v>
      </c>
      <c r="E9" s="3">
        <v>0.2</v>
      </c>
      <c r="F9">
        <v>156.20636773015553</v>
      </c>
      <c r="H9">
        <v>60</v>
      </c>
      <c r="I9" s="4">
        <v>4</v>
      </c>
      <c r="K9">
        <v>60</v>
      </c>
      <c r="L9" s="5">
        <v>8.0000000000000002E-3</v>
      </c>
    </row>
    <row r="10" spans="2:12" x14ac:dyDescent="0.25">
      <c r="B10" t="s">
        <v>24</v>
      </c>
      <c r="C10">
        <v>211.6710179730396</v>
      </c>
      <c r="E10" s="3">
        <v>0.25</v>
      </c>
      <c r="F10">
        <v>167.48207050689575</v>
      </c>
      <c r="H10">
        <v>90</v>
      </c>
      <c r="I10" s="4">
        <v>11</v>
      </c>
      <c r="K10">
        <v>90</v>
      </c>
      <c r="L10" s="5">
        <v>2.1999999999999999E-2</v>
      </c>
    </row>
    <row r="11" spans="2:12" x14ac:dyDescent="0.25">
      <c r="B11" t="s">
        <v>25</v>
      </c>
      <c r="C11">
        <v>423.9294714974456</v>
      </c>
      <c r="E11" s="3">
        <v>0.3</v>
      </c>
      <c r="F11">
        <v>177.28420140303797</v>
      </c>
      <c r="H11">
        <v>120</v>
      </c>
      <c r="I11" s="4">
        <v>24</v>
      </c>
      <c r="K11">
        <v>120</v>
      </c>
      <c r="L11" s="5">
        <v>4.8000000000000001E-2</v>
      </c>
    </row>
    <row r="12" spans="2:12" x14ac:dyDescent="0.25">
      <c r="E12" s="3">
        <v>0.35</v>
      </c>
      <c r="F12">
        <v>186.21574916620659</v>
      </c>
      <c r="H12">
        <v>150</v>
      </c>
      <c r="I12" s="4">
        <v>46</v>
      </c>
      <c r="K12">
        <v>150</v>
      </c>
      <c r="L12" s="5">
        <v>9.1999999999999998E-2</v>
      </c>
    </row>
    <row r="13" spans="2:12" x14ac:dyDescent="0.25">
      <c r="B13" s="1" t="s">
        <v>26</v>
      </c>
      <c r="C13" s="1">
        <v>65.634003716280148</v>
      </c>
      <c r="E13" s="3">
        <v>0.4</v>
      </c>
      <c r="F13">
        <v>195.10136356084587</v>
      </c>
      <c r="H13">
        <v>180</v>
      </c>
      <c r="I13" s="4">
        <v>71</v>
      </c>
      <c r="K13">
        <v>180</v>
      </c>
      <c r="L13" s="5">
        <v>0.14199999999999999</v>
      </c>
    </row>
    <row r="14" spans="2:12" x14ac:dyDescent="0.25">
      <c r="B14" t="s">
        <v>27</v>
      </c>
      <c r="C14">
        <v>4307.822443828677</v>
      </c>
      <c r="E14" s="3">
        <v>0.45</v>
      </c>
      <c r="F14">
        <v>203.3015385192104</v>
      </c>
      <c r="H14">
        <v>210</v>
      </c>
      <c r="I14" s="4">
        <v>88</v>
      </c>
      <c r="K14">
        <v>210</v>
      </c>
      <c r="L14" s="5">
        <v>0.17599999999999999</v>
      </c>
    </row>
    <row r="15" spans="2:12" x14ac:dyDescent="0.25">
      <c r="E15" s="3">
        <v>0.5</v>
      </c>
      <c r="F15">
        <v>211.6710179730396</v>
      </c>
      <c r="H15">
        <v>240</v>
      </c>
      <c r="I15" s="4">
        <v>88</v>
      </c>
      <c r="K15">
        <v>240</v>
      </c>
      <c r="L15" s="5">
        <v>0.17599999999999999</v>
      </c>
    </row>
    <row r="16" spans="2:12" x14ac:dyDescent="0.25">
      <c r="B16" t="s">
        <v>28</v>
      </c>
      <c r="C16" s="2">
        <v>-1.2446543877880347E-4</v>
      </c>
      <c r="E16" s="3">
        <v>0.55000000000000004</v>
      </c>
      <c r="F16">
        <v>219.89740353382149</v>
      </c>
      <c r="H16">
        <v>270</v>
      </c>
      <c r="I16" s="4">
        <v>73</v>
      </c>
      <c r="K16">
        <v>270</v>
      </c>
      <c r="L16" s="5">
        <v>0.14599999999999999</v>
      </c>
    </row>
    <row r="17" spans="2:12" x14ac:dyDescent="0.25">
      <c r="B17" t="s">
        <v>29</v>
      </c>
      <c r="C17" s="2">
        <v>2.9936396479007179</v>
      </c>
      <c r="E17" s="3">
        <v>0.6</v>
      </c>
      <c r="F17">
        <v>228.32085622693754</v>
      </c>
      <c r="H17">
        <v>300</v>
      </c>
      <c r="I17" s="4">
        <v>49</v>
      </c>
      <c r="K17">
        <v>300</v>
      </c>
      <c r="L17" s="5">
        <v>9.8000000000000004E-2</v>
      </c>
    </row>
    <row r="18" spans="2:12" x14ac:dyDescent="0.25">
      <c r="E18" s="3">
        <v>0.65</v>
      </c>
      <c r="F18">
        <v>236.840737780148</v>
      </c>
      <c r="H18">
        <v>330</v>
      </c>
      <c r="I18" s="4">
        <v>27</v>
      </c>
      <c r="K18">
        <v>330</v>
      </c>
      <c r="L18" s="5">
        <v>5.3999999999999999E-2</v>
      </c>
    </row>
    <row r="19" spans="2:12" x14ac:dyDescent="0.25">
      <c r="E19" s="3">
        <v>0.7</v>
      </c>
      <c r="F19">
        <v>246.02735168411203</v>
      </c>
      <c r="H19">
        <v>360</v>
      </c>
      <c r="I19" s="4">
        <v>12</v>
      </c>
      <c r="K19">
        <v>360</v>
      </c>
      <c r="L19" s="5">
        <v>2.4E-2</v>
      </c>
    </row>
    <row r="20" spans="2:12" x14ac:dyDescent="0.25">
      <c r="E20" s="3">
        <v>0.75</v>
      </c>
      <c r="F20">
        <v>255.86203358959693</v>
      </c>
      <c r="H20">
        <v>390</v>
      </c>
      <c r="I20" s="4">
        <v>5</v>
      </c>
      <c r="K20">
        <v>390</v>
      </c>
      <c r="L20" s="5">
        <v>0.01</v>
      </c>
    </row>
    <row r="21" spans="2:12" x14ac:dyDescent="0.25">
      <c r="E21" s="3">
        <v>0.8</v>
      </c>
      <c r="F21">
        <v>266.90866388798037</v>
      </c>
      <c r="H21">
        <v>420</v>
      </c>
      <c r="I21" s="4">
        <v>0</v>
      </c>
      <c r="K21">
        <v>420</v>
      </c>
      <c r="L21" s="5">
        <v>0</v>
      </c>
    </row>
    <row r="22" spans="2:12" x14ac:dyDescent="0.25">
      <c r="E22" s="3">
        <v>0.85</v>
      </c>
      <c r="F22">
        <v>279.43009003901034</v>
      </c>
      <c r="H22">
        <v>450</v>
      </c>
      <c r="I22" s="4">
        <v>1</v>
      </c>
      <c r="K22">
        <v>450</v>
      </c>
      <c r="L22" s="5">
        <v>2E-3</v>
      </c>
    </row>
    <row r="23" spans="2:12" x14ac:dyDescent="0.25">
      <c r="E23" s="3">
        <v>0.9</v>
      </c>
      <c r="F23">
        <v>295.38984718313327</v>
      </c>
      <c r="H23">
        <v>480</v>
      </c>
      <c r="I23" s="4">
        <v>0</v>
      </c>
      <c r="K23">
        <v>480</v>
      </c>
      <c r="L23" s="5">
        <v>0</v>
      </c>
    </row>
    <row r="24" spans="2:12" x14ac:dyDescent="0.25">
      <c r="E24" s="3">
        <v>0.95</v>
      </c>
      <c r="F24">
        <v>319.42186676271024</v>
      </c>
      <c r="H24">
        <v>510</v>
      </c>
      <c r="I24" s="4">
        <v>0</v>
      </c>
      <c r="K24">
        <v>510</v>
      </c>
      <c r="L24" s="5">
        <v>0</v>
      </c>
    </row>
    <row r="25" spans="2:12" x14ac:dyDescent="0.25">
      <c r="E25" s="3">
        <v>1</v>
      </c>
      <c r="F25">
        <v>423.65145943539494</v>
      </c>
      <c r="H25">
        <v>540</v>
      </c>
      <c r="I25" s="4">
        <v>0</v>
      </c>
      <c r="K25">
        <v>540</v>
      </c>
      <c r="L25" s="5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L25"/>
  <sheetViews>
    <sheetView workbookViewId="0">
      <selection activeCell="O34" sqref="O34"/>
    </sheetView>
  </sheetViews>
  <sheetFormatPr defaultRowHeight="15" x14ac:dyDescent="0.25"/>
  <cols>
    <col min="2" max="2" width="18.140625" bestFit="1" customWidth="1"/>
    <col min="3" max="3" width="12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342.32036196993374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185.03114636254892</v>
      </c>
      <c r="H5">
        <v>160</v>
      </c>
      <c r="I5" s="4">
        <v>0</v>
      </c>
      <c r="K5">
        <v>160</v>
      </c>
      <c r="L5" s="5">
        <v>0</v>
      </c>
    </row>
    <row r="6" spans="2:12" x14ac:dyDescent="0.25">
      <c r="B6" t="s">
        <v>21</v>
      </c>
      <c r="C6">
        <v>2.3253497686395952</v>
      </c>
      <c r="E6" s="3">
        <v>0.05</v>
      </c>
      <c r="F6">
        <v>255.85428843065858</v>
      </c>
      <c r="H6">
        <v>180</v>
      </c>
      <c r="I6" s="4">
        <v>0</v>
      </c>
      <c r="K6">
        <v>180</v>
      </c>
      <c r="L6" s="5">
        <v>0</v>
      </c>
    </row>
    <row r="7" spans="2:12" x14ac:dyDescent="0.25">
      <c r="E7" s="3">
        <v>0.1</v>
      </c>
      <c r="F7">
        <v>275.12372735225506</v>
      </c>
      <c r="H7">
        <v>200</v>
      </c>
      <c r="I7" s="4">
        <v>2</v>
      </c>
      <c r="K7">
        <v>200</v>
      </c>
      <c r="L7" s="5">
        <v>4.0000000000000001E-3</v>
      </c>
    </row>
    <row r="8" spans="2:12" x14ac:dyDescent="0.25">
      <c r="B8" t="s">
        <v>22</v>
      </c>
      <c r="C8">
        <v>185.03114636254892</v>
      </c>
      <c r="E8" s="3">
        <v>0.15</v>
      </c>
      <c r="F8">
        <v>287.89167345700281</v>
      </c>
      <c r="H8">
        <v>220</v>
      </c>
      <c r="I8" s="4">
        <v>3</v>
      </c>
      <c r="K8">
        <v>220</v>
      </c>
      <c r="L8" s="5">
        <v>6.0000000000000001E-3</v>
      </c>
    </row>
    <row r="9" spans="2:12" x14ac:dyDescent="0.25">
      <c r="B9" t="s">
        <v>23</v>
      </c>
      <c r="C9">
        <v>493.96941701139338</v>
      </c>
      <c r="E9" s="3">
        <v>0.2</v>
      </c>
      <c r="F9">
        <v>298.35706669064916</v>
      </c>
      <c r="H9">
        <v>240</v>
      </c>
      <c r="I9" s="4">
        <v>8</v>
      </c>
      <c r="K9">
        <v>240</v>
      </c>
      <c r="L9" s="5">
        <v>1.6E-2</v>
      </c>
    </row>
    <row r="10" spans="2:12" x14ac:dyDescent="0.25">
      <c r="B10" t="s">
        <v>24</v>
      </c>
      <c r="C10">
        <v>342.20922264708082</v>
      </c>
      <c r="E10" s="3">
        <v>0.25</v>
      </c>
      <c r="F10">
        <v>306.90420339444233</v>
      </c>
      <c r="H10">
        <v>260</v>
      </c>
      <c r="I10" s="4">
        <v>16</v>
      </c>
      <c r="K10">
        <v>260</v>
      </c>
      <c r="L10" s="5">
        <v>3.2000000000000001E-2</v>
      </c>
    </row>
    <row r="11" spans="2:12" x14ac:dyDescent="0.25">
      <c r="B11" t="s">
        <v>25</v>
      </c>
      <c r="C11">
        <v>308.93827064884442</v>
      </c>
      <c r="E11" s="3">
        <v>0.3</v>
      </c>
      <c r="F11">
        <v>314.98041558698793</v>
      </c>
      <c r="H11">
        <v>280</v>
      </c>
      <c r="I11" s="4">
        <v>29</v>
      </c>
      <c r="K11">
        <v>280</v>
      </c>
      <c r="L11" s="5">
        <v>5.8000000000000003E-2</v>
      </c>
    </row>
    <row r="12" spans="2:12" x14ac:dyDescent="0.25">
      <c r="E12" s="3">
        <v>0.35</v>
      </c>
      <c r="F12">
        <v>322.15805022180894</v>
      </c>
      <c r="H12">
        <v>300</v>
      </c>
      <c r="I12" s="4">
        <v>46</v>
      </c>
      <c r="K12">
        <v>300</v>
      </c>
      <c r="L12" s="5">
        <v>9.1999999999999998E-2</v>
      </c>
    </row>
    <row r="13" spans="2:12" x14ac:dyDescent="0.25">
      <c r="B13" s="1" t="s">
        <v>26</v>
      </c>
      <c r="C13" s="1">
        <v>52.048476067778061</v>
      </c>
      <c r="E13" s="3">
        <v>0.4</v>
      </c>
      <c r="F13">
        <v>328.94344902022038</v>
      </c>
      <c r="H13">
        <v>320</v>
      </c>
      <c r="I13" s="4">
        <v>63</v>
      </c>
      <c r="K13">
        <v>320</v>
      </c>
      <c r="L13" s="5">
        <v>0.126</v>
      </c>
    </row>
    <row r="14" spans="2:12" x14ac:dyDescent="0.25">
      <c r="B14" t="s">
        <v>27</v>
      </c>
      <c r="C14">
        <v>2709.0438609780658</v>
      </c>
      <c r="E14" s="3">
        <v>0.45</v>
      </c>
      <c r="F14">
        <v>335.75184713106978</v>
      </c>
      <c r="H14">
        <v>340</v>
      </c>
      <c r="I14" s="4">
        <v>74</v>
      </c>
      <c r="K14">
        <v>340</v>
      </c>
      <c r="L14" s="5">
        <v>0.14799999999999999</v>
      </c>
    </row>
    <row r="15" spans="2:12" x14ac:dyDescent="0.25">
      <c r="E15" s="3">
        <v>0.5</v>
      </c>
      <c r="F15">
        <v>342.20922264708082</v>
      </c>
      <c r="H15">
        <v>360</v>
      </c>
      <c r="I15" s="4">
        <v>75</v>
      </c>
      <c r="K15">
        <v>360</v>
      </c>
      <c r="L15" s="5">
        <v>0.15</v>
      </c>
    </row>
    <row r="16" spans="2:12" x14ac:dyDescent="0.25">
      <c r="B16" t="s">
        <v>28</v>
      </c>
      <c r="C16" s="2">
        <v>-3.0036446440514907E-3</v>
      </c>
      <c r="E16" s="3">
        <v>0.55000000000000004</v>
      </c>
      <c r="F16">
        <v>348.80303689777804</v>
      </c>
      <c r="H16">
        <v>380</v>
      </c>
      <c r="I16" s="4">
        <v>66</v>
      </c>
      <c r="K16">
        <v>380</v>
      </c>
      <c r="L16" s="5">
        <v>0.13200000000000001</v>
      </c>
    </row>
    <row r="17" spans="2:12" x14ac:dyDescent="0.25">
      <c r="B17" t="s">
        <v>29</v>
      </c>
      <c r="C17" s="2">
        <v>2.9334582015634321</v>
      </c>
      <c r="E17" s="3">
        <v>0.6</v>
      </c>
      <c r="F17">
        <v>355.41961827956243</v>
      </c>
      <c r="H17">
        <v>400</v>
      </c>
      <c r="I17" s="4">
        <v>51</v>
      </c>
      <c r="K17">
        <v>400</v>
      </c>
      <c r="L17" s="5">
        <v>0.10199999999999999</v>
      </c>
    </row>
    <row r="18" spans="2:12" x14ac:dyDescent="0.25">
      <c r="E18" s="3">
        <v>0.65</v>
      </c>
      <c r="F18">
        <v>362.35401585418322</v>
      </c>
      <c r="H18">
        <v>420</v>
      </c>
      <c r="I18" s="4">
        <v>33</v>
      </c>
      <c r="K18">
        <v>420</v>
      </c>
      <c r="L18" s="5">
        <v>6.6000000000000003E-2</v>
      </c>
    </row>
    <row r="19" spans="2:12" x14ac:dyDescent="0.25">
      <c r="E19" s="3">
        <v>0.7</v>
      </c>
      <c r="F19">
        <v>369.64401712103756</v>
      </c>
      <c r="H19">
        <v>440</v>
      </c>
      <c r="I19" s="4">
        <v>19</v>
      </c>
      <c r="K19">
        <v>440</v>
      </c>
      <c r="L19" s="5">
        <v>3.7999999999999999E-2</v>
      </c>
    </row>
    <row r="20" spans="2:12" x14ac:dyDescent="0.25">
      <c r="E20" s="3">
        <v>0.75</v>
      </c>
      <c r="F20">
        <v>377.27056257548719</v>
      </c>
      <c r="H20">
        <v>460</v>
      </c>
      <c r="I20" s="4">
        <v>10</v>
      </c>
      <c r="K20">
        <v>460</v>
      </c>
      <c r="L20" s="5">
        <v>0.02</v>
      </c>
    </row>
    <row r="21" spans="2:12" x14ac:dyDescent="0.25">
      <c r="E21" s="3">
        <v>0.8</v>
      </c>
      <c r="F21">
        <v>385.85730412891832</v>
      </c>
      <c r="H21">
        <v>480</v>
      </c>
      <c r="I21" s="4">
        <v>2</v>
      </c>
      <c r="K21">
        <v>480</v>
      </c>
      <c r="L21" s="5">
        <v>4.0000000000000001E-3</v>
      </c>
    </row>
    <row r="22" spans="2:12" x14ac:dyDescent="0.25">
      <c r="E22" s="3">
        <v>0.85</v>
      </c>
      <c r="F22">
        <v>396.06854928824629</v>
      </c>
      <c r="H22">
        <v>500</v>
      </c>
      <c r="I22" s="4">
        <v>3</v>
      </c>
      <c r="K22">
        <v>500</v>
      </c>
      <c r="L22" s="5">
        <v>6.0000000000000001E-3</v>
      </c>
    </row>
    <row r="23" spans="2:12" x14ac:dyDescent="0.25">
      <c r="E23" s="3">
        <v>0.9</v>
      </c>
      <c r="F23">
        <v>408.68535368444492</v>
      </c>
      <c r="H23">
        <v>520</v>
      </c>
      <c r="I23" s="4">
        <v>0</v>
      </c>
      <c r="K23">
        <v>520</v>
      </c>
      <c r="L23" s="5">
        <v>0</v>
      </c>
    </row>
    <row r="24" spans="2:12" x14ac:dyDescent="0.25">
      <c r="E24" s="3">
        <v>0.95</v>
      </c>
      <c r="F24">
        <v>428.02468500436328</v>
      </c>
      <c r="H24">
        <v>540</v>
      </c>
      <c r="I24" s="4">
        <v>0</v>
      </c>
      <c r="K24">
        <v>540</v>
      </c>
      <c r="L24" s="5">
        <v>0</v>
      </c>
    </row>
    <row r="25" spans="2:12" x14ac:dyDescent="0.25">
      <c r="E25" s="3">
        <v>1</v>
      </c>
      <c r="F25">
        <v>493.96941701139338</v>
      </c>
      <c r="H25">
        <v>560</v>
      </c>
      <c r="I25" s="4">
        <v>0</v>
      </c>
      <c r="K25">
        <v>560</v>
      </c>
      <c r="L25" s="5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L25"/>
  <sheetViews>
    <sheetView workbookViewId="0">
      <selection activeCell="O35" sqref="O35"/>
    </sheetView>
  </sheetViews>
  <sheetFormatPr defaultRowHeight="15" x14ac:dyDescent="0.25"/>
  <cols>
    <col min="2" max="2" width="18.140625" bestFit="1" customWidth="1"/>
    <col min="3" max="3" width="12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494.64028347114629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391.68160760074716</v>
      </c>
      <c r="H5">
        <v>300</v>
      </c>
      <c r="I5" s="4">
        <v>0</v>
      </c>
      <c r="K5">
        <v>300</v>
      </c>
      <c r="L5" s="5">
        <v>0</v>
      </c>
    </row>
    <row r="6" spans="2:12" x14ac:dyDescent="0.25">
      <c r="B6" t="s">
        <v>21</v>
      </c>
      <c r="C6">
        <v>1.5917469672167814</v>
      </c>
      <c r="E6" s="3">
        <v>0.05</v>
      </c>
      <c r="F6">
        <v>435.59173374783006</v>
      </c>
      <c r="H6">
        <v>320</v>
      </c>
      <c r="I6" s="4">
        <v>0</v>
      </c>
      <c r="K6">
        <v>320</v>
      </c>
      <c r="L6" s="5">
        <v>0</v>
      </c>
    </row>
    <row r="7" spans="2:12" x14ac:dyDescent="0.25">
      <c r="E7" s="3">
        <v>0.1</v>
      </c>
      <c r="F7">
        <v>448.53827566172771</v>
      </c>
      <c r="H7">
        <v>340</v>
      </c>
      <c r="I7" s="4">
        <v>0</v>
      </c>
      <c r="K7">
        <v>340</v>
      </c>
      <c r="L7" s="5">
        <v>0</v>
      </c>
    </row>
    <row r="8" spans="2:12" x14ac:dyDescent="0.25">
      <c r="B8" t="s">
        <v>22</v>
      </c>
      <c r="C8">
        <v>391.68160760074716</v>
      </c>
      <c r="E8" s="3">
        <v>0.15</v>
      </c>
      <c r="F8">
        <v>457.40880027649098</v>
      </c>
      <c r="H8">
        <v>360</v>
      </c>
      <c r="I8" s="4">
        <v>0</v>
      </c>
      <c r="K8">
        <v>360</v>
      </c>
      <c r="L8" s="5">
        <v>0</v>
      </c>
    </row>
    <row r="9" spans="2:12" x14ac:dyDescent="0.25">
      <c r="B9" t="s">
        <v>23</v>
      </c>
      <c r="C9">
        <v>599.88167511565825</v>
      </c>
      <c r="E9" s="3">
        <v>0.2</v>
      </c>
      <c r="F9">
        <v>464.49562219576012</v>
      </c>
      <c r="H9">
        <v>380</v>
      </c>
      <c r="I9" s="4">
        <v>0</v>
      </c>
      <c r="K9">
        <v>380</v>
      </c>
      <c r="L9" s="5">
        <v>0</v>
      </c>
    </row>
    <row r="10" spans="2:12" x14ac:dyDescent="0.25">
      <c r="B10" t="s">
        <v>24</v>
      </c>
      <c r="C10">
        <v>494.52856718952984</v>
      </c>
      <c r="E10" s="3">
        <v>0.25</v>
      </c>
      <c r="F10">
        <v>470.46239389756545</v>
      </c>
      <c r="H10">
        <v>400</v>
      </c>
      <c r="I10" s="4">
        <v>2</v>
      </c>
      <c r="K10">
        <v>400</v>
      </c>
      <c r="L10" s="5">
        <v>4.0000000000000001E-3</v>
      </c>
    </row>
    <row r="11" spans="2:12" x14ac:dyDescent="0.25">
      <c r="B11" t="s">
        <v>25</v>
      </c>
      <c r="C11">
        <v>208.2000675149111</v>
      </c>
      <c r="E11" s="3">
        <v>0.3</v>
      </c>
      <c r="F11">
        <v>475.89458421809911</v>
      </c>
      <c r="H11">
        <v>420</v>
      </c>
      <c r="I11" s="4">
        <v>7</v>
      </c>
      <c r="K11">
        <v>420</v>
      </c>
      <c r="L11" s="5">
        <v>1.4E-2</v>
      </c>
    </row>
    <row r="12" spans="2:12" x14ac:dyDescent="0.25">
      <c r="E12" s="3">
        <v>0.35</v>
      </c>
      <c r="F12">
        <v>480.86584067694491</v>
      </c>
      <c r="H12">
        <v>440</v>
      </c>
      <c r="I12" s="4">
        <v>23</v>
      </c>
      <c r="K12">
        <v>440</v>
      </c>
      <c r="L12" s="5">
        <v>4.5999999999999999E-2</v>
      </c>
    </row>
    <row r="13" spans="2:12" x14ac:dyDescent="0.25">
      <c r="B13" s="1" t="s">
        <v>26</v>
      </c>
      <c r="C13" s="1">
        <v>35.628190238928966</v>
      </c>
      <c r="E13" s="3">
        <v>0.4</v>
      </c>
      <c r="F13">
        <v>485.51918891837227</v>
      </c>
      <c r="H13">
        <v>460</v>
      </c>
      <c r="I13" s="4">
        <v>51</v>
      </c>
      <c r="K13">
        <v>460</v>
      </c>
      <c r="L13" s="5">
        <v>0.10199999999999999</v>
      </c>
    </row>
    <row r="14" spans="2:12" x14ac:dyDescent="0.25">
      <c r="B14" t="s">
        <v>27</v>
      </c>
      <c r="C14">
        <v>1269.3679397013134</v>
      </c>
      <c r="E14" s="3">
        <v>0.45</v>
      </c>
      <c r="F14">
        <v>490.0790574965161</v>
      </c>
      <c r="H14">
        <v>480</v>
      </c>
      <c r="I14" s="4">
        <v>87</v>
      </c>
      <c r="K14">
        <v>480</v>
      </c>
      <c r="L14" s="5">
        <v>0.17399999999999999</v>
      </c>
    </row>
    <row r="15" spans="2:12" x14ac:dyDescent="0.25">
      <c r="E15" s="3">
        <v>0.5</v>
      </c>
      <c r="F15">
        <v>494.52856718952984</v>
      </c>
      <c r="H15">
        <v>500</v>
      </c>
      <c r="I15" s="4">
        <v>110</v>
      </c>
      <c r="K15">
        <v>500</v>
      </c>
      <c r="L15" s="5">
        <v>0.22</v>
      </c>
    </row>
    <row r="16" spans="2:12" x14ac:dyDescent="0.25">
      <c r="B16" t="s">
        <v>28</v>
      </c>
      <c r="C16" s="2">
        <v>-5.1072207711012245E-3</v>
      </c>
      <c r="E16" s="3">
        <v>0.55000000000000004</v>
      </c>
      <c r="F16">
        <v>499.05599158840914</v>
      </c>
      <c r="H16">
        <v>520</v>
      </c>
      <c r="I16" s="4">
        <v>100</v>
      </c>
      <c r="K16">
        <v>520</v>
      </c>
      <c r="L16" s="5">
        <v>0.2</v>
      </c>
    </row>
    <row r="17" spans="2:12" x14ac:dyDescent="0.25">
      <c r="B17" t="s">
        <v>29</v>
      </c>
      <c r="C17" s="2">
        <v>2.9011377394040405</v>
      </c>
      <c r="E17" s="3">
        <v>0.6</v>
      </c>
      <c r="F17">
        <v>503.57871104752689</v>
      </c>
      <c r="H17">
        <v>540</v>
      </c>
      <c r="I17" s="4">
        <v>68</v>
      </c>
      <c r="K17">
        <v>540</v>
      </c>
      <c r="L17" s="5">
        <v>0.13600000000000001</v>
      </c>
    </row>
    <row r="18" spans="2:12" x14ac:dyDescent="0.25">
      <c r="E18" s="3">
        <v>0.65</v>
      </c>
      <c r="F18">
        <v>508.29681758899352</v>
      </c>
      <c r="H18">
        <v>560</v>
      </c>
      <c r="I18" s="4">
        <v>36</v>
      </c>
      <c r="K18">
        <v>560</v>
      </c>
      <c r="L18" s="5">
        <v>7.1999999999999995E-2</v>
      </c>
    </row>
    <row r="19" spans="2:12" x14ac:dyDescent="0.25">
      <c r="E19" s="3">
        <v>0.7</v>
      </c>
      <c r="F19">
        <v>513.1963096820333</v>
      </c>
      <c r="H19">
        <v>580</v>
      </c>
      <c r="I19" s="4">
        <v>12</v>
      </c>
      <c r="K19">
        <v>580</v>
      </c>
      <c r="L19" s="5">
        <v>2.4E-2</v>
      </c>
    </row>
    <row r="20" spans="2:12" x14ac:dyDescent="0.25">
      <c r="E20" s="3">
        <v>0.75</v>
      </c>
      <c r="F20">
        <v>518.61327451080797</v>
      </c>
      <c r="H20">
        <v>600</v>
      </c>
      <c r="I20" s="4">
        <v>4</v>
      </c>
      <c r="K20">
        <v>600</v>
      </c>
      <c r="L20" s="5">
        <v>8.0000000000000002E-3</v>
      </c>
    </row>
    <row r="21" spans="2:12" x14ac:dyDescent="0.25">
      <c r="E21" s="3">
        <v>0.8</v>
      </c>
      <c r="F21">
        <v>524.5719411853612</v>
      </c>
      <c r="H21">
        <v>620</v>
      </c>
      <c r="I21" s="4">
        <v>0</v>
      </c>
      <c r="K21">
        <v>620</v>
      </c>
      <c r="L21" s="5">
        <v>0</v>
      </c>
    </row>
    <row r="22" spans="2:12" x14ac:dyDescent="0.25">
      <c r="E22" s="3">
        <v>0.85</v>
      </c>
      <c r="F22">
        <v>531.49615372055837</v>
      </c>
      <c r="H22">
        <v>640</v>
      </c>
      <c r="I22" s="4">
        <v>0</v>
      </c>
      <c r="K22">
        <v>640</v>
      </c>
      <c r="L22" s="5">
        <v>0</v>
      </c>
    </row>
    <row r="23" spans="2:12" x14ac:dyDescent="0.25">
      <c r="E23" s="3">
        <v>0.9</v>
      </c>
      <c r="F23">
        <v>540.11051382443316</v>
      </c>
      <c r="H23">
        <v>660</v>
      </c>
      <c r="I23" s="4">
        <v>0</v>
      </c>
      <c r="K23">
        <v>660</v>
      </c>
      <c r="L23" s="5">
        <v>0</v>
      </c>
    </row>
    <row r="24" spans="2:12" x14ac:dyDescent="0.25">
      <c r="E24" s="3">
        <v>0.95</v>
      </c>
      <c r="F24">
        <v>553.02771912767639</v>
      </c>
      <c r="H24">
        <v>680</v>
      </c>
      <c r="I24" s="4">
        <v>0</v>
      </c>
      <c r="K24">
        <v>680</v>
      </c>
      <c r="L24" s="5">
        <v>0</v>
      </c>
    </row>
    <row r="25" spans="2:12" x14ac:dyDescent="0.25">
      <c r="E25" s="3">
        <v>1</v>
      </c>
      <c r="F25">
        <v>599.88167511565825</v>
      </c>
      <c r="H25">
        <v>700</v>
      </c>
      <c r="I25" s="4">
        <v>0</v>
      </c>
      <c r="K25">
        <v>700</v>
      </c>
      <c r="L25" s="5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L25"/>
  <sheetViews>
    <sheetView workbookViewId="0">
      <selection activeCell="P31" sqref="P31"/>
    </sheetView>
  </sheetViews>
  <sheetFormatPr defaultRowHeight="15" x14ac:dyDescent="0.25"/>
  <cols>
    <col min="2" max="2" width="18.140625" bestFit="1" customWidth="1"/>
    <col min="3" max="3" width="12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562.6611723072449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454.87655568435429</v>
      </c>
      <c r="H5">
        <v>380</v>
      </c>
      <c r="I5" s="4">
        <v>0</v>
      </c>
      <c r="K5">
        <v>380</v>
      </c>
      <c r="L5" s="5">
        <v>0</v>
      </c>
    </row>
    <row r="6" spans="2:12" x14ac:dyDescent="0.25">
      <c r="B6" t="s">
        <v>21</v>
      </c>
      <c r="C6">
        <v>1.4902894215513431</v>
      </c>
      <c r="E6" s="3">
        <v>0.05</v>
      </c>
      <c r="F6">
        <v>507.30970449575722</v>
      </c>
      <c r="H6">
        <v>400</v>
      </c>
      <c r="I6" s="4">
        <v>0</v>
      </c>
      <c r="K6">
        <v>400</v>
      </c>
      <c r="L6" s="5">
        <v>0</v>
      </c>
    </row>
    <row r="7" spans="2:12" x14ac:dyDescent="0.25">
      <c r="E7" s="3">
        <v>0.1</v>
      </c>
      <c r="F7">
        <v>519.81291416247609</v>
      </c>
      <c r="H7">
        <v>420</v>
      </c>
      <c r="I7" s="4">
        <v>0</v>
      </c>
      <c r="K7">
        <v>420</v>
      </c>
      <c r="L7" s="5">
        <v>0</v>
      </c>
    </row>
    <row r="8" spans="2:12" x14ac:dyDescent="0.25">
      <c r="B8" t="s">
        <v>22</v>
      </c>
      <c r="C8">
        <v>454.87655568435429</v>
      </c>
      <c r="E8" s="3">
        <v>0.15</v>
      </c>
      <c r="F8">
        <v>528.02125754290216</v>
      </c>
      <c r="H8">
        <v>440</v>
      </c>
      <c r="I8" s="4">
        <v>0</v>
      </c>
      <c r="K8">
        <v>440</v>
      </c>
      <c r="L8" s="5">
        <v>0</v>
      </c>
    </row>
    <row r="9" spans="2:12" x14ac:dyDescent="0.25">
      <c r="B9" t="s">
        <v>23</v>
      </c>
      <c r="C9">
        <v>668.14498036454336</v>
      </c>
      <c r="E9" s="3">
        <v>0.2</v>
      </c>
      <c r="F9">
        <v>534.54905812993945</v>
      </c>
      <c r="H9">
        <v>460</v>
      </c>
      <c r="I9" s="4">
        <v>1</v>
      </c>
      <c r="K9">
        <v>460</v>
      </c>
      <c r="L9" s="5">
        <v>2E-3</v>
      </c>
    </row>
    <row r="10" spans="2:12" x14ac:dyDescent="0.25">
      <c r="B10" t="s">
        <v>24</v>
      </c>
      <c r="C10">
        <v>562.57908755409608</v>
      </c>
      <c r="E10" s="3">
        <v>0.25</v>
      </c>
      <c r="F10">
        <v>540.05153931606412</v>
      </c>
      <c r="H10">
        <v>480</v>
      </c>
      <c r="I10" s="4">
        <v>2</v>
      </c>
      <c r="K10">
        <v>480</v>
      </c>
      <c r="L10" s="5">
        <v>4.0000000000000001E-3</v>
      </c>
    </row>
    <row r="11" spans="2:12" x14ac:dyDescent="0.25">
      <c r="B11" t="s">
        <v>25</v>
      </c>
      <c r="C11">
        <v>213.26842468018907</v>
      </c>
      <c r="E11" s="3">
        <v>0.3</v>
      </c>
      <c r="F11">
        <v>544.99001806015326</v>
      </c>
      <c r="H11">
        <v>500</v>
      </c>
      <c r="I11" s="4">
        <v>12</v>
      </c>
      <c r="K11">
        <v>500</v>
      </c>
      <c r="L11" s="5">
        <v>2.4E-2</v>
      </c>
    </row>
    <row r="12" spans="2:12" x14ac:dyDescent="0.25">
      <c r="E12" s="3">
        <v>0.35</v>
      </c>
      <c r="F12">
        <v>549.70422036402067</v>
      </c>
      <c r="H12">
        <v>520</v>
      </c>
      <c r="I12" s="4">
        <v>35</v>
      </c>
      <c r="K12">
        <v>520</v>
      </c>
      <c r="L12" s="5">
        <v>7.0000000000000007E-2</v>
      </c>
    </row>
    <row r="13" spans="2:12" x14ac:dyDescent="0.25">
      <c r="B13" s="1" t="s">
        <v>26</v>
      </c>
      <c r="C13" s="1">
        <v>33.357258481186363</v>
      </c>
      <c r="E13" s="3">
        <v>0.4</v>
      </c>
      <c r="F13">
        <v>554.13685030382203</v>
      </c>
      <c r="H13">
        <v>540</v>
      </c>
      <c r="I13" s="4">
        <v>74</v>
      </c>
      <c r="K13">
        <v>540</v>
      </c>
      <c r="L13" s="5">
        <v>0.14799999999999999</v>
      </c>
    </row>
    <row r="14" spans="2:12" x14ac:dyDescent="0.25">
      <c r="B14" t="s">
        <v>27</v>
      </c>
      <c r="C14">
        <v>1112.7066933806798</v>
      </c>
      <c r="E14" s="3">
        <v>0.45</v>
      </c>
      <c r="F14">
        <v>558.32433417738912</v>
      </c>
      <c r="H14">
        <v>560</v>
      </c>
      <c r="I14" s="4">
        <v>110</v>
      </c>
      <c r="K14">
        <v>560</v>
      </c>
      <c r="L14" s="5">
        <v>0.22</v>
      </c>
    </row>
    <row r="15" spans="2:12" x14ac:dyDescent="0.25">
      <c r="E15" s="3">
        <v>0.5</v>
      </c>
      <c r="F15">
        <v>562.57908755409608</v>
      </c>
      <c r="H15">
        <v>580</v>
      </c>
      <c r="I15" s="4">
        <v>116</v>
      </c>
      <c r="K15">
        <v>580</v>
      </c>
      <c r="L15" s="5">
        <v>0.23200000000000001</v>
      </c>
    </row>
    <row r="16" spans="2:12" x14ac:dyDescent="0.25">
      <c r="B16" t="s">
        <v>28</v>
      </c>
      <c r="C16" s="2">
        <v>1.1121756736434713E-3</v>
      </c>
      <c r="E16" s="3">
        <v>0.55000000000000004</v>
      </c>
      <c r="F16">
        <v>566.78366391576697</v>
      </c>
      <c r="H16">
        <v>600</v>
      </c>
      <c r="I16" s="4">
        <v>85</v>
      </c>
      <c r="K16">
        <v>600</v>
      </c>
      <c r="L16" s="5">
        <v>0.17</v>
      </c>
    </row>
    <row r="17" spans="2:12" x14ac:dyDescent="0.25">
      <c r="B17" t="s">
        <v>29</v>
      </c>
      <c r="C17" s="2">
        <v>2.9863875095423018</v>
      </c>
      <c r="E17" s="3">
        <v>0.6</v>
      </c>
      <c r="F17">
        <v>570.97257307683162</v>
      </c>
      <c r="H17">
        <v>620</v>
      </c>
      <c r="I17" s="4">
        <v>44</v>
      </c>
      <c r="K17">
        <v>620</v>
      </c>
      <c r="L17" s="5">
        <v>8.7999999999999995E-2</v>
      </c>
    </row>
    <row r="18" spans="2:12" x14ac:dyDescent="0.25">
      <c r="E18" s="3">
        <v>0.65</v>
      </c>
      <c r="F18">
        <v>575.39040724623601</v>
      </c>
      <c r="H18">
        <v>640</v>
      </c>
      <c r="I18" s="4">
        <v>16</v>
      </c>
      <c r="K18">
        <v>640</v>
      </c>
      <c r="L18" s="5">
        <v>3.2000000000000001E-2</v>
      </c>
    </row>
    <row r="19" spans="2:12" x14ac:dyDescent="0.25">
      <c r="E19" s="3">
        <v>0.7</v>
      </c>
      <c r="F19">
        <v>579.97326808231321</v>
      </c>
      <c r="H19">
        <v>660</v>
      </c>
      <c r="I19" s="4">
        <v>4</v>
      </c>
      <c r="K19">
        <v>660</v>
      </c>
      <c r="L19" s="5">
        <v>8.0000000000000002E-3</v>
      </c>
    </row>
    <row r="20" spans="2:12" x14ac:dyDescent="0.25">
      <c r="E20" s="3">
        <v>0.75</v>
      </c>
      <c r="F20">
        <v>585.12530564438282</v>
      </c>
      <c r="H20">
        <v>680</v>
      </c>
      <c r="I20" s="4">
        <v>1</v>
      </c>
      <c r="K20">
        <v>680</v>
      </c>
      <c r="L20" s="5">
        <v>2E-3</v>
      </c>
    </row>
    <row r="21" spans="2:12" x14ac:dyDescent="0.25">
      <c r="E21" s="3">
        <v>0.8</v>
      </c>
      <c r="F21">
        <v>590.61692417889651</v>
      </c>
      <c r="H21">
        <v>700</v>
      </c>
      <c r="I21" s="4">
        <v>0</v>
      </c>
      <c r="K21">
        <v>700</v>
      </c>
      <c r="L21" s="5">
        <v>0</v>
      </c>
    </row>
    <row r="22" spans="2:12" x14ac:dyDescent="0.25">
      <c r="E22" s="3">
        <v>0.85</v>
      </c>
      <c r="F22">
        <v>596.96451824653616</v>
      </c>
      <c r="H22">
        <v>720</v>
      </c>
      <c r="I22" s="4">
        <v>0</v>
      </c>
      <c r="K22">
        <v>720</v>
      </c>
      <c r="L22" s="5">
        <v>0</v>
      </c>
    </row>
    <row r="23" spans="2:12" x14ac:dyDescent="0.25">
      <c r="E23" s="3">
        <v>0.9</v>
      </c>
      <c r="F23">
        <v>605.37279298118528</v>
      </c>
      <c r="H23">
        <v>740</v>
      </c>
      <c r="I23" s="4">
        <v>0</v>
      </c>
      <c r="K23">
        <v>740</v>
      </c>
      <c r="L23" s="5">
        <v>0</v>
      </c>
    </row>
    <row r="24" spans="2:12" x14ac:dyDescent="0.25">
      <c r="E24" s="3">
        <v>0.95</v>
      </c>
      <c r="F24">
        <v>617.4794957862681</v>
      </c>
      <c r="H24">
        <v>760</v>
      </c>
      <c r="I24" s="4">
        <v>0</v>
      </c>
      <c r="K24">
        <v>760</v>
      </c>
      <c r="L24" s="5">
        <v>0</v>
      </c>
    </row>
    <row r="25" spans="2:12" x14ac:dyDescent="0.25">
      <c r="E25" s="3">
        <v>1</v>
      </c>
      <c r="F25">
        <v>668.14498036454336</v>
      </c>
      <c r="H25">
        <v>780</v>
      </c>
      <c r="I25" s="4">
        <v>0</v>
      </c>
      <c r="K25">
        <v>780</v>
      </c>
      <c r="L25" s="5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L25"/>
  <sheetViews>
    <sheetView workbookViewId="0">
      <selection activeCell="O36" sqref="O36"/>
    </sheetView>
  </sheetViews>
  <sheetFormatPr defaultRowHeight="15" x14ac:dyDescent="0.25"/>
  <cols>
    <col min="2" max="2" width="18.140625" bestFit="1" customWidth="1"/>
    <col min="3" max="3" width="12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567.04837398850714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455.0530657861911</v>
      </c>
      <c r="H5">
        <v>380</v>
      </c>
      <c r="I5" s="4">
        <v>0</v>
      </c>
      <c r="K5">
        <v>380</v>
      </c>
      <c r="L5" s="5">
        <v>0</v>
      </c>
    </row>
    <row r="6" spans="2:12" x14ac:dyDescent="0.25">
      <c r="B6" t="s">
        <v>21</v>
      </c>
      <c r="C6">
        <v>1.6847902578436724</v>
      </c>
      <c r="E6" s="3">
        <v>0.05</v>
      </c>
      <c r="F6">
        <v>504.82160948443135</v>
      </c>
      <c r="H6">
        <v>400</v>
      </c>
      <c r="I6" s="4">
        <v>0</v>
      </c>
      <c r="K6">
        <v>400</v>
      </c>
      <c r="L6" s="5">
        <v>0</v>
      </c>
    </row>
    <row r="7" spans="2:12" x14ac:dyDescent="0.25">
      <c r="E7" s="3">
        <v>0.1</v>
      </c>
      <c r="F7">
        <v>518.33567022955094</v>
      </c>
      <c r="H7">
        <v>420</v>
      </c>
      <c r="I7" s="4">
        <v>0</v>
      </c>
      <c r="K7">
        <v>420</v>
      </c>
      <c r="L7" s="5">
        <v>0</v>
      </c>
    </row>
    <row r="8" spans="2:12" x14ac:dyDescent="0.25">
      <c r="B8" t="s">
        <v>22</v>
      </c>
      <c r="C8">
        <v>455.0530657861911</v>
      </c>
      <c r="E8" s="3">
        <v>0.15</v>
      </c>
      <c r="F8">
        <v>527.84342968429075</v>
      </c>
      <c r="H8">
        <v>440</v>
      </c>
      <c r="I8" s="4">
        <v>0</v>
      </c>
      <c r="K8">
        <v>440</v>
      </c>
      <c r="L8" s="5">
        <v>0</v>
      </c>
    </row>
    <row r="9" spans="2:12" x14ac:dyDescent="0.25">
      <c r="B9" t="s">
        <v>23</v>
      </c>
      <c r="C9">
        <v>681.19243360235464</v>
      </c>
      <c r="E9" s="3">
        <v>0.2</v>
      </c>
      <c r="F9">
        <v>535.03501568175966</v>
      </c>
      <c r="H9">
        <v>460</v>
      </c>
      <c r="I9" s="4">
        <v>1</v>
      </c>
      <c r="K9">
        <v>460</v>
      </c>
      <c r="L9" s="5">
        <v>2E-3</v>
      </c>
    </row>
    <row r="10" spans="2:12" x14ac:dyDescent="0.25">
      <c r="B10" t="s">
        <v>24</v>
      </c>
      <c r="C10">
        <v>566.96967228201515</v>
      </c>
      <c r="E10" s="3">
        <v>0.25</v>
      </c>
      <c r="F10">
        <v>541.47580461797213</v>
      </c>
      <c r="H10">
        <v>480</v>
      </c>
      <c r="I10" s="4">
        <v>4</v>
      </c>
      <c r="K10">
        <v>480</v>
      </c>
      <c r="L10" s="5">
        <v>8.0000000000000002E-3</v>
      </c>
    </row>
    <row r="11" spans="2:12" x14ac:dyDescent="0.25">
      <c r="B11" t="s">
        <v>25</v>
      </c>
      <c r="C11">
        <v>226.13936781616354</v>
      </c>
      <c r="E11" s="3">
        <v>0.3</v>
      </c>
      <c r="F11">
        <v>547.19357158143487</v>
      </c>
      <c r="H11">
        <v>500</v>
      </c>
      <c r="I11" s="4">
        <v>14</v>
      </c>
      <c r="K11">
        <v>500</v>
      </c>
      <c r="L11" s="5">
        <v>2.8000000000000001E-2</v>
      </c>
    </row>
    <row r="12" spans="2:12" x14ac:dyDescent="0.25">
      <c r="E12" s="3">
        <v>0.35</v>
      </c>
      <c r="F12">
        <v>552.48906371721921</v>
      </c>
      <c r="H12">
        <v>520</v>
      </c>
      <c r="I12" s="4">
        <v>34</v>
      </c>
      <c r="K12">
        <v>520</v>
      </c>
      <c r="L12" s="5">
        <v>6.8000000000000005E-2</v>
      </c>
    </row>
    <row r="13" spans="2:12" x14ac:dyDescent="0.25">
      <c r="B13" s="1" t="s">
        <v>26</v>
      </c>
      <c r="C13" s="1">
        <v>37.710785103053098</v>
      </c>
      <c r="E13" s="3">
        <v>0.4</v>
      </c>
      <c r="F13">
        <v>557.34379555122325</v>
      </c>
      <c r="H13">
        <v>540</v>
      </c>
      <c r="I13" s="4">
        <v>65</v>
      </c>
      <c r="K13">
        <v>540</v>
      </c>
      <c r="L13" s="5">
        <v>0.13</v>
      </c>
    </row>
    <row r="14" spans="2:12" x14ac:dyDescent="0.25">
      <c r="B14" t="s">
        <v>27</v>
      </c>
      <c r="C14">
        <v>1422.1033130886517</v>
      </c>
      <c r="E14" s="3">
        <v>0.45</v>
      </c>
      <c r="F14">
        <v>562.22397051510779</v>
      </c>
      <c r="H14">
        <v>560</v>
      </c>
      <c r="I14" s="4">
        <v>95</v>
      </c>
      <c r="K14">
        <v>560</v>
      </c>
      <c r="L14" s="5">
        <v>0.19</v>
      </c>
    </row>
    <row r="15" spans="2:12" x14ac:dyDescent="0.25">
      <c r="E15" s="3">
        <v>0.5</v>
      </c>
      <c r="F15">
        <v>566.96967228201515</v>
      </c>
      <c r="H15">
        <v>580</v>
      </c>
      <c r="I15" s="4">
        <v>104</v>
      </c>
      <c r="K15">
        <v>580</v>
      </c>
      <c r="L15" s="5">
        <v>0.20799999999999999</v>
      </c>
    </row>
    <row r="16" spans="2:12" x14ac:dyDescent="0.25">
      <c r="B16" t="s">
        <v>28</v>
      </c>
      <c r="C16" s="2">
        <v>3.4496226392733108E-3</v>
      </c>
      <c r="E16" s="3">
        <v>0.55000000000000004</v>
      </c>
      <c r="F16">
        <v>571.64713543739913</v>
      </c>
      <c r="H16">
        <v>600</v>
      </c>
      <c r="I16" s="4">
        <v>88</v>
      </c>
      <c r="K16">
        <v>600</v>
      </c>
      <c r="L16" s="5">
        <v>0.17599999999999999</v>
      </c>
    </row>
    <row r="17" spans="2:12" x14ac:dyDescent="0.25">
      <c r="B17" t="s">
        <v>29</v>
      </c>
      <c r="C17" s="2">
        <v>2.9241553947952417</v>
      </c>
      <c r="E17" s="3">
        <v>0.6</v>
      </c>
      <c r="F17">
        <v>576.58708334981804</v>
      </c>
      <c r="H17">
        <v>620</v>
      </c>
      <c r="I17" s="4">
        <v>55</v>
      </c>
      <c r="K17">
        <v>620</v>
      </c>
      <c r="L17" s="5">
        <v>0.11</v>
      </c>
    </row>
    <row r="18" spans="2:12" x14ac:dyDescent="0.25">
      <c r="E18" s="3">
        <v>0.65</v>
      </c>
      <c r="F18">
        <v>581.44104587156062</v>
      </c>
      <c r="H18">
        <v>640</v>
      </c>
      <c r="I18" s="4">
        <v>27</v>
      </c>
      <c r="K18">
        <v>640</v>
      </c>
      <c r="L18" s="5">
        <v>5.3999999999999999E-2</v>
      </c>
    </row>
    <row r="19" spans="2:12" x14ac:dyDescent="0.25">
      <c r="E19" s="3">
        <v>0.7</v>
      </c>
      <c r="F19">
        <v>586.68328363266107</v>
      </c>
      <c r="H19">
        <v>660</v>
      </c>
      <c r="I19" s="4">
        <v>9</v>
      </c>
      <c r="K19">
        <v>660</v>
      </c>
      <c r="L19" s="5">
        <v>1.7999999999999999E-2</v>
      </c>
    </row>
    <row r="20" spans="2:12" x14ac:dyDescent="0.25">
      <c r="E20" s="3">
        <v>0.75</v>
      </c>
      <c r="F20">
        <v>592.48457086344251</v>
      </c>
      <c r="H20">
        <v>680</v>
      </c>
      <c r="I20" s="4">
        <v>3</v>
      </c>
      <c r="K20">
        <v>680</v>
      </c>
      <c r="L20" s="5">
        <v>6.0000000000000001E-3</v>
      </c>
    </row>
    <row r="21" spans="2:12" x14ac:dyDescent="0.25">
      <c r="E21" s="3">
        <v>0.8</v>
      </c>
      <c r="F21">
        <v>598.5893468553802</v>
      </c>
      <c r="H21">
        <v>700</v>
      </c>
      <c r="I21" s="4">
        <v>1</v>
      </c>
      <c r="K21">
        <v>700</v>
      </c>
      <c r="L21" s="5">
        <v>2E-3</v>
      </c>
    </row>
    <row r="22" spans="2:12" x14ac:dyDescent="0.25">
      <c r="E22" s="3">
        <v>0.85</v>
      </c>
      <c r="F22">
        <v>606.00290025147297</v>
      </c>
      <c r="H22">
        <v>720</v>
      </c>
      <c r="I22" s="4">
        <v>0</v>
      </c>
      <c r="K22">
        <v>720</v>
      </c>
      <c r="L22" s="5">
        <v>0</v>
      </c>
    </row>
    <row r="23" spans="2:12" x14ac:dyDescent="0.25">
      <c r="E23" s="3">
        <v>0.9</v>
      </c>
      <c r="F23">
        <v>615.074042966805</v>
      </c>
      <c r="H23">
        <v>740</v>
      </c>
      <c r="I23" s="4">
        <v>0</v>
      </c>
      <c r="K23">
        <v>740</v>
      </c>
      <c r="L23" s="5">
        <v>0</v>
      </c>
    </row>
    <row r="24" spans="2:12" x14ac:dyDescent="0.25">
      <c r="E24" s="3">
        <v>0.95</v>
      </c>
      <c r="F24">
        <v>628.72267187032844</v>
      </c>
      <c r="H24">
        <v>760</v>
      </c>
      <c r="I24" s="4">
        <v>0</v>
      </c>
      <c r="K24">
        <v>760</v>
      </c>
      <c r="L24" s="5">
        <v>0</v>
      </c>
    </row>
    <row r="25" spans="2:12" x14ac:dyDescent="0.25">
      <c r="E25" s="3">
        <v>1</v>
      </c>
      <c r="F25">
        <v>681.19243360235464</v>
      </c>
      <c r="H25">
        <v>780</v>
      </c>
      <c r="I25" s="4">
        <v>0</v>
      </c>
      <c r="K25">
        <v>780</v>
      </c>
      <c r="L25" s="5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L25"/>
  <sheetViews>
    <sheetView workbookViewId="0">
      <selection activeCell="P35" sqref="P35"/>
    </sheetView>
  </sheetViews>
  <sheetFormatPr defaultRowHeight="15" x14ac:dyDescent="0.25"/>
  <cols>
    <col min="2" max="2" width="18.140625" bestFit="1" customWidth="1"/>
    <col min="3" max="3" width="12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578.04474878771885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453.96935742937933</v>
      </c>
      <c r="H5">
        <v>380</v>
      </c>
      <c r="I5" s="4">
        <v>0</v>
      </c>
      <c r="K5">
        <v>380</v>
      </c>
      <c r="L5" s="5">
        <v>0</v>
      </c>
    </row>
    <row r="6" spans="2:12" x14ac:dyDescent="0.25">
      <c r="B6" t="s">
        <v>21</v>
      </c>
      <c r="C6">
        <v>1.7457650744996769</v>
      </c>
      <c r="E6" s="3">
        <v>0.05</v>
      </c>
      <c r="F6">
        <v>513.58088589269653</v>
      </c>
      <c r="H6">
        <v>400</v>
      </c>
      <c r="I6" s="4">
        <v>0</v>
      </c>
      <c r="K6">
        <v>400</v>
      </c>
      <c r="L6" s="5">
        <v>0</v>
      </c>
    </row>
    <row r="7" spans="2:12" x14ac:dyDescent="0.25">
      <c r="E7" s="3">
        <v>0.1</v>
      </c>
      <c r="F7">
        <v>527.83910333096367</v>
      </c>
      <c r="H7">
        <v>420</v>
      </c>
      <c r="I7" s="4">
        <v>0</v>
      </c>
      <c r="K7">
        <v>420</v>
      </c>
      <c r="L7" s="5">
        <v>0</v>
      </c>
    </row>
    <row r="8" spans="2:12" x14ac:dyDescent="0.25">
      <c r="B8" t="s">
        <v>22</v>
      </c>
      <c r="C8">
        <v>453.96935742937933</v>
      </c>
      <c r="E8" s="3">
        <v>0.15</v>
      </c>
      <c r="F8">
        <v>537.27389191577515</v>
      </c>
      <c r="H8">
        <v>440</v>
      </c>
      <c r="I8" s="4">
        <v>0</v>
      </c>
      <c r="K8">
        <v>440</v>
      </c>
      <c r="L8" s="5">
        <v>0</v>
      </c>
    </row>
    <row r="9" spans="2:12" x14ac:dyDescent="0.25">
      <c r="B9" t="s">
        <v>23</v>
      </c>
      <c r="C9">
        <v>692.11091980788649</v>
      </c>
      <c r="E9" s="3">
        <v>0.2</v>
      </c>
      <c r="F9">
        <v>545.07853640184794</v>
      </c>
      <c r="H9">
        <v>460</v>
      </c>
      <c r="I9" s="4">
        <v>1</v>
      </c>
      <c r="K9">
        <v>460</v>
      </c>
      <c r="L9" s="5">
        <v>2E-3</v>
      </c>
    </row>
    <row r="10" spans="2:12" x14ac:dyDescent="0.25">
      <c r="B10" t="s">
        <v>24</v>
      </c>
      <c r="C10">
        <v>577.95402363879919</v>
      </c>
      <c r="E10" s="3">
        <v>0.25</v>
      </c>
      <c r="F10">
        <v>551.628443852896</v>
      </c>
      <c r="H10">
        <v>480</v>
      </c>
      <c r="I10" s="4">
        <v>2</v>
      </c>
      <c r="K10">
        <v>480</v>
      </c>
      <c r="L10" s="5">
        <v>4.0000000000000001E-3</v>
      </c>
    </row>
    <row r="11" spans="2:12" x14ac:dyDescent="0.25">
      <c r="B11" t="s">
        <v>25</v>
      </c>
      <c r="C11">
        <v>238.14156237850716</v>
      </c>
      <c r="E11" s="3">
        <v>0.3</v>
      </c>
      <c r="F11">
        <v>557.37455241009889</v>
      </c>
      <c r="H11">
        <v>500</v>
      </c>
      <c r="I11" s="4">
        <v>9</v>
      </c>
      <c r="K11">
        <v>500</v>
      </c>
      <c r="L11" s="5">
        <v>1.7999999999999999E-2</v>
      </c>
    </row>
    <row r="12" spans="2:12" x14ac:dyDescent="0.25">
      <c r="E12" s="3">
        <v>0.35</v>
      </c>
      <c r="F12">
        <v>562.97513620244024</v>
      </c>
      <c r="H12">
        <v>520</v>
      </c>
      <c r="I12" s="4">
        <v>22</v>
      </c>
      <c r="K12">
        <v>520</v>
      </c>
      <c r="L12" s="5">
        <v>4.3999999999999997E-2</v>
      </c>
    </row>
    <row r="13" spans="2:12" x14ac:dyDescent="0.25">
      <c r="B13" s="1" t="s">
        <v>26</v>
      </c>
      <c r="C13" s="1">
        <v>39.075588939558898</v>
      </c>
      <c r="E13" s="3">
        <v>0.4</v>
      </c>
      <c r="F13">
        <v>568.05302430118752</v>
      </c>
      <c r="H13">
        <v>540</v>
      </c>
      <c r="I13" s="4">
        <v>48</v>
      </c>
      <c r="K13">
        <v>540</v>
      </c>
      <c r="L13" s="5">
        <v>9.6000000000000002E-2</v>
      </c>
    </row>
    <row r="14" spans="2:12" x14ac:dyDescent="0.25">
      <c r="B14" t="s">
        <v>27</v>
      </c>
      <c r="C14">
        <v>1523.8478476714311</v>
      </c>
      <c r="E14" s="3">
        <v>0.45</v>
      </c>
      <c r="F14">
        <v>573.02381810966222</v>
      </c>
      <c r="H14">
        <v>560</v>
      </c>
      <c r="I14" s="4">
        <v>79</v>
      </c>
      <c r="K14">
        <v>560</v>
      </c>
      <c r="L14" s="5">
        <v>0.158</v>
      </c>
    </row>
    <row r="15" spans="2:12" x14ac:dyDescent="0.25">
      <c r="E15" s="3">
        <v>0.5</v>
      </c>
      <c r="F15">
        <v>577.95402363879919</v>
      </c>
      <c r="H15">
        <v>580</v>
      </c>
      <c r="I15" s="4">
        <v>99</v>
      </c>
      <c r="K15">
        <v>580</v>
      </c>
      <c r="L15" s="5">
        <v>0.19800000000000001</v>
      </c>
    </row>
    <row r="16" spans="2:12" x14ac:dyDescent="0.25">
      <c r="B16" t="s">
        <v>28</v>
      </c>
      <c r="C16" s="2">
        <v>-1.9214410098815565E-2</v>
      </c>
      <c r="E16" s="3">
        <v>0.55000000000000004</v>
      </c>
      <c r="F16">
        <v>582.91467882236213</v>
      </c>
      <c r="H16">
        <v>600</v>
      </c>
      <c r="I16" s="4">
        <v>96</v>
      </c>
      <c r="K16">
        <v>600</v>
      </c>
      <c r="L16" s="5">
        <v>0.192</v>
      </c>
    </row>
    <row r="17" spans="2:12" x14ac:dyDescent="0.25">
      <c r="B17" t="s">
        <v>29</v>
      </c>
      <c r="C17" s="2">
        <v>2.9597953641587855</v>
      </c>
      <c r="E17" s="3">
        <v>0.6</v>
      </c>
      <c r="F17">
        <v>587.93289526032174</v>
      </c>
      <c r="H17">
        <v>620</v>
      </c>
      <c r="I17" s="4">
        <v>73</v>
      </c>
      <c r="K17">
        <v>620</v>
      </c>
      <c r="L17" s="5">
        <v>0.14599999999999999</v>
      </c>
    </row>
    <row r="18" spans="2:12" x14ac:dyDescent="0.25">
      <c r="E18" s="3">
        <v>0.65</v>
      </c>
      <c r="F18">
        <v>593.0654848870862</v>
      </c>
      <c r="H18">
        <v>640</v>
      </c>
      <c r="I18" s="4">
        <v>43</v>
      </c>
      <c r="K18">
        <v>640</v>
      </c>
      <c r="L18" s="5">
        <v>8.5999999999999993E-2</v>
      </c>
    </row>
    <row r="19" spans="2:12" x14ac:dyDescent="0.25">
      <c r="E19" s="3">
        <v>0.7</v>
      </c>
      <c r="F19">
        <v>598.39023672210351</v>
      </c>
      <c r="H19">
        <v>660</v>
      </c>
      <c r="I19" s="4">
        <v>19</v>
      </c>
      <c r="K19">
        <v>660</v>
      </c>
      <c r="L19" s="5">
        <v>3.7999999999999999E-2</v>
      </c>
    </row>
    <row r="20" spans="2:12" x14ac:dyDescent="0.25">
      <c r="E20" s="3">
        <v>0.75</v>
      </c>
      <c r="F20">
        <v>604.28955305576471</v>
      </c>
      <c r="H20">
        <v>680</v>
      </c>
      <c r="I20" s="4">
        <v>6</v>
      </c>
      <c r="K20">
        <v>680</v>
      </c>
      <c r="L20" s="5">
        <v>1.2E-2</v>
      </c>
    </row>
    <row r="21" spans="2:12" x14ac:dyDescent="0.25">
      <c r="E21" s="3">
        <v>0.8</v>
      </c>
      <c r="F21">
        <v>610.86360206124471</v>
      </c>
      <c r="H21">
        <v>700</v>
      </c>
      <c r="I21" s="4">
        <v>3</v>
      </c>
      <c r="K21">
        <v>700</v>
      </c>
      <c r="L21" s="5">
        <v>6.0000000000000001E-3</v>
      </c>
    </row>
    <row r="22" spans="2:12" x14ac:dyDescent="0.25">
      <c r="E22" s="3">
        <v>0.85</v>
      </c>
      <c r="F22">
        <v>618.33721414935917</v>
      </c>
      <c r="H22">
        <v>720</v>
      </c>
      <c r="I22" s="4">
        <v>0</v>
      </c>
      <c r="K22">
        <v>720</v>
      </c>
      <c r="L22" s="5">
        <v>0</v>
      </c>
    </row>
    <row r="23" spans="2:12" x14ac:dyDescent="0.25">
      <c r="E23" s="3">
        <v>0.9</v>
      </c>
      <c r="F23">
        <v>627.81426775091586</v>
      </c>
      <c r="H23">
        <v>740</v>
      </c>
      <c r="I23" s="4">
        <v>0</v>
      </c>
      <c r="K23">
        <v>740</v>
      </c>
      <c r="L23" s="5">
        <v>0</v>
      </c>
    </row>
    <row r="24" spans="2:12" x14ac:dyDescent="0.25">
      <c r="E24" s="3">
        <v>0.95</v>
      </c>
      <c r="F24">
        <v>641.74519339547885</v>
      </c>
      <c r="H24">
        <v>760</v>
      </c>
      <c r="I24" s="4">
        <v>0</v>
      </c>
      <c r="K24">
        <v>760</v>
      </c>
      <c r="L24" s="5">
        <v>0</v>
      </c>
    </row>
    <row r="25" spans="2:12" x14ac:dyDescent="0.25">
      <c r="E25" s="3">
        <v>1</v>
      </c>
      <c r="F25">
        <v>692.11091980788649</v>
      </c>
      <c r="H25">
        <v>780</v>
      </c>
      <c r="I25" s="4">
        <v>0</v>
      </c>
      <c r="K25">
        <v>780</v>
      </c>
      <c r="L25" s="5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25"/>
  <sheetViews>
    <sheetView workbookViewId="0">
      <selection activeCell="O38" sqref="O38"/>
    </sheetView>
  </sheetViews>
  <sheetFormatPr defaultRowHeight="15" x14ac:dyDescent="0.25"/>
  <cols>
    <col min="2" max="2" width="18.140625" bestFit="1" customWidth="1"/>
    <col min="3" max="3" width="12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478.44822088207235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330.96608360962523</v>
      </c>
      <c r="H5">
        <v>280</v>
      </c>
      <c r="I5" s="4">
        <v>0</v>
      </c>
      <c r="K5">
        <v>280</v>
      </c>
      <c r="L5" s="5">
        <v>0</v>
      </c>
    </row>
    <row r="6" spans="2:12" x14ac:dyDescent="0.25">
      <c r="B6" t="s">
        <v>21</v>
      </c>
      <c r="C6">
        <v>1.8671476404725893</v>
      </c>
      <c r="E6" s="3">
        <v>0.05</v>
      </c>
      <c r="F6">
        <v>409.42678670375926</v>
      </c>
      <c r="H6">
        <v>300</v>
      </c>
      <c r="I6" s="4">
        <v>0</v>
      </c>
      <c r="K6">
        <v>300</v>
      </c>
      <c r="L6" s="5">
        <v>0</v>
      </c>
    </row>
    <row r="7" spans="2:12" x14ac:dyDescent="0.25">
      <c r="E7" s="3">
        <v>0.1</v>
      </c>
      <c r="F7">
        <v>424.59491479014196</v>
      </c>
      <c r="H7">
        <v>320</v>
      </c>
      <c r="I7" s="4">
        <v>0</v>
      </c>
      <c r="K7">
        <v>320</v>
      </c>
      <c r="L7" s="5">
        <v>0</v>
      </c>
    </row>
    <row r="8" spans="2:12" x14ac:dyDescent="0.25">
      <c r="B8" t="s">
        <v>22</v>
      </c>
      <c r="C8">
        <v>330.96608360962523</v>
      </c>
      <c r="E8" s="3">
        <v>0.15</v>
      </c>
      <c r="F8">
        <v>435.19657265116109</v>
      </c>
      <c r="H8">
        <v>340</v>
      </c>
      <c r="I8" s="4">
        <v>1</v>
      </c>
      <c r="K8">
        <v>340</v>
      </c>
      <c r="L8" s="5">
        <v>2E-3</v>
      </c>
    </row>
    <row r="9" spans="2:12" x14ac:dyDescent="0.25">
      <c r="B9" t="s">
        <v>23</v>
      </c>
      <c r="C9">
        <v>607.18560703943444</v>
      </c>
      <c r="E9" s="3">
        <v>0.2</v>
      </c>
      <c r="F9">
        <v>443.18518929513635</v>
      </c>
      <c r="H9">
        <v>360</v>
      </c>
      <c r="I9" s="4">
        <v>0</v>
      </c>
      <c r="K9">
        <v>360</v>
      </c>
      <c r="L9" s="5">
        <v>0</v>
      </c>
    </row>
    <row r="10" spans="2:12" x14ac:dyDescent="0.25">
      <c r="B10" t="s">
        <v>24</v>
      </c>
      <c r="C10">
        <v>478.36003099911193</v>
      </c>
      <c r="E10" s="3">
        <v>0.25</v>
      </c>
      <c r="F10">
        <v>450.27081596404071</v>
      </c>
      <c r="H10">
        <v>380</v>
      </c>
      <c r="I10" s="4">
        <v>4</v>
      </c>
      <c r="K10">
        <v>380</v>
      </c>
      <c r="L10" s="5">
        <v>8.0000000000000002E-3</v>
      </c>
    </row>
    <row r="11" spans="2:12" x14ac:dyDescent="0.25">
      <c r="B11" t="s">
        <v>25</v>
      </c>
      <c r="C11">
        <v>276.21952342980921</v>
      </c>
      <c r="E11" s="3">
        <v>0.3</v>
      </c>
      <c r="F11">
        <v>456.51270475195417</v>
      </c>
      <c r="H11">
        <v>400</v>
      </c>
      <c r="I11" s="4">
        <v>10</v>
      </c>
      <c r="K11">
        <v>400</v>
      </c>
      <c r="L11" s="5">
        <v>0.02</v>
      </c>
    </row>
    <row r="12" spans="2:12" x14ac:dyDescent="0.25">
      <c r="E12" s="3">
        <v>0.35</v>
      </c>
      <c r="F12">
        <v>462.35850925979787</v>
      </c>
      <c r="H12">
        <v>420</v>
      </c>
      <c r="I12" s="4">
        <v>25</v>
      </c>
      <c r="K12">
        <v>420</v>
      </c>
      <c r="L12" s="5">
        <v>0.05</v>
      </c>
    </row>
    <row r="13" spans="2:12" x14ac:dyDescent="0.25">
      <c r="B13" s="1" t="s">
        <v>26</v>
      </c>
      <c r="C13" s="1">
        <v>41.792503902327162</v>
      </c>
      <c r="E13" s="3">
        <v>0.4</v>
      </c>
      <c r="F13">
        <v>467.78926417865785</v>
      </c>
      <c r="H13">
        <v>440</v>
      </c>
      <c r="I13" s="4">
        <v>49</v>
      </c>
      <c r="K13">
        <v>440</v>
      </c>
      <c r="L13" s="5">
        <v>9.8000000000000004E-2</v>
      </c>
    </row>
    <row r="14" spans="2:12" x14ac:dyDescent="0.25">
      <c r="B14" t="s">
        <v>27</v>
      </c>
      <c r="C14">
        <v>1746.613382426031</v>
      </c>
      <c r="E14" s="3">
        <v>0.45</v>
      </c>
      <c r="F14">
        <v>473.1481017726033</v>
      </c>
      <c r="H14">
        <v>460</v>
      </c>
      <c r="I14" s="4">
        <v>76</v>
      </c>
      <c r="K14">
        <v>460</v>
      </c>
      <c r="L14" s="5">
        <v>0.152</v>
      </c>
    </row>
    <row r="15" spans="2:12" x14ac:dyDescent="0.25">
      <c r="E15" s="3">
        <v>0.5</v>
      </c>
      <c r="F15">
        <v>478.36003099911193</v>
      </c>
      <c r="H15">
        <v>480</v>
      </c>
      <c r="I15" s="4">
        <v>92</v>
      </c>
      <c r="K15">
        <v>480</v>
      </c>
      <c r="L15" s="5">
        <v>0.184</v>
      </c>
    </row>
    <row r="16" spans="2:12" x14ac:dyDescent="0.25">
      <c r="B16" t="s">
        <v>28</v>
      </c>
      <c r="C16" s="2">
        <v>-2.2492570743204258E-2</v>
      </c>
      <c r="E16" s="3">
        <v>0.55000000000000004</v>
      </c>
      <c r="F16">
        <v>483.63897953473605</v>
      </c>
      <c r="H16">
        <v>500</v>
      </c>
      <c r="I16" s="4">
        <v>91</v>
      </c>
      <c r="K16">
        <v>500</v>
      </c>
      <c r="L16" s="5">
        <v>0.182</v>
      </c>
    </row>
    <row r="17" spans="2:12" x14ac:dyDescent="0.25">
      <c r="B17" t="s">
        <v>29</v>
      </c>
      <c r="C17" s="2">
        <v>3.0498745659310806</v>
      </c>
      <c r="E17" s="3">
        <v>0.6</v>
      </c>
      <c r="F17">
        <v>488.91496891699529</v>
      </c>
      <c r="H17">
        <v>520</v>
      </c>
      <c r="I17" s="4">
        <v>72</v>
      </c>
      <c r="K17">
        <v>520</v>
      </c>
      <c r="L17" s="5">
        <v>0.14399999999999999</v>
      </c>
    </row>
    <row r="18" spans="2:12" x14ac:dyDescent="0.25">
      <c r="E18" s="3">
        <v>0.65</v>
      </c>
      <c r="F18">
        <v>494.45036080152209</v>
      </c>
      <c r="H18">
        <v>540</v>
      </c>
      <c r="I18" s="4">
        <v>45</v>
      </c>
      <c r="K18">
        <v>540</v>
      </c>
      <c r="L18" s="5">
        <v>0.09</v>
      </c>
    </row>
    <row r="19" spans="2:12" x14ac:dyDescent="0.25">
      <c r="E19" s="3">
        <v>0.7</v>
      </c>
      <c r="F19">
        <v>500.25437583619026</v>
      </c>
      <c r="H19">
        <v>560</v>
      </c>
      <c r="I19" s="4">
        <v>22</v>
      </c>
      <c r="K19">
        <v>560</v>
      </c>
      <c r="L19" s="5">
        <v>4.3999999999999997E-2</v>
      </c>
    </row>
    <row r="20" spans="2:12" x14ac:dyDescent="0.25">
      <c r="E20" s="3">
        <v>0.75</v>
      </c>
      <c r="F20">
        <v>506.47571422431662</v>
      </c>
      <c r="H20">
        <v>580</v>
      </c>
      <c r="I20" s="4">
        <v>10</v>
      </c>
      <c r="K20">
        <v>580</v>
      </c>
      <c r="L20" s="5">
        <v>0.02</v>
      </c>
    </row>
    <row r="21" spans="2:12" x14ac:dyDescent="0.25">
      <c r="E21" s="3">
        <v>0.8</v>
      </c>
      <c r="F21">
        <v>513.4834026422941</v>
      </c>
      <c r="H21">
        <v>600</v>
      </c>
      <c r="I21" s="4">
        <v>2</v>
      </c>
      <c r="K21">
        <v>600</v>
      </c>
      <c r="L21" s="5">
        <v>4.0000000000000001E-3</v>
      </c>
    </row>
    <row r="22" spans="2:12" x14ac:dyDescent="0.25">
      <c r="E22" s="3">
        <v>0.85</v>
      </c>
      <c r="F22">
        <v>521.53813190141784</v>
      </c>
      <c r="H22">
        <v>620</v>
      </c>
      <c r="I22" s="4">
        <v>1</v>
      </c>
      <c r="K22">
        <v>620</v>
      </c>
      <c r="L22" s="5">
        <v>2E-3</v>
      </c>
    </row>
    <row r="23" spans="2:12" x14ac:dyDescent="0.25">
      <c r="E23" s="3">
        <v>0.9</v>
      </c>
      <c r="F23">
        <v>531.76458752234612</v>
      </c>
      <c r="H23">
        <v>640</v>
      </c>
      <c r="I23" s="4">
        <v>0</v>
      </c>
      <c r="K23">
        <v>640</v>
      </c>
      <c r="L23" s="5">
        <v>0</v>
      </c>
    </row>
    <row r="24" spans="2:12" x14ac:dyDescent="0.25">
      <c r="E24" s="3">
        <v>0.95</v>
      </c>
      <c r="F24">
        <v>546.89179922444271</v>
      </c>
      <c r="H24">
        <v>660</v>
      </c>
      <c r="I24" s="4">
        <v>0</v>
      </c>
      <c r="K24">
        <v>660</v>
      </c>
      <c r="L24" s="5">
        <v>0</v>
      </c>
    </row>
    <row r="25" spans="2:12" x14ac:dyDescent="0.25">
      <c r="E25" s="3">
        <v>1</v>
      </c>
      <c r="F25">
        <v>607.18560703943444</v>
      </c>
      <c r="H25">
        <v>680</v>
      </c>
      <c r="I25" s="4">
        <v>0</v>
      </c>
      <c r="K25">
        <v>680</v>
      </c>
      <c r="L25" s="5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L25"/>
  <sheetViews>
    <sheetView workbookViewId="0">
      <selection activeCell="C35" sqref="C35"/>
    </sheetView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9.685282779341458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-14.661097176753676</v>
      </c>
      <c r="H5">
        <v>-15</v>
      </c>
      <c r="I5" s="4">
        <v>0</v>
      </c>
      <c r="K5">
        <v>-15</v>
      </c>
      <c r="L5" s="5">
        <v>0</v>
      </c>
    </row>
    <row r="6" spans="2:12" x14ac:dyDescent="0.25">
      <c r="B6" t="s">
        <v>21</v>
      </c>
      <c r="C6">
        <v>0.37362801696692421</v>
      </c>
      <c r="E6" s="3">
        <v>0.05</v>
      </c>
      <c r="F6">
        <v>-4.2141120629592344</v>
      </c>
      <c r="H6">
        <v>-12</v>
      </c>
      <c r="I6" s="4">
        <v>2</v>
      </c>
      <c r="K6">
        <v>-12</v>
      </c>
      <c r="L6" s="5">
        <v>4.0000000000000001E-3</v>
      </c>
    </row>
    <row r="7" spans="2:12" x14ac:dyDescent="0.25">
      <c r="E7" s="3">
        <v>0.1</v>
      </c>
      <c r="F7">
        <v>-1.0496448303895018</v>
      </c>
      <c r="H7">
        <v>-9</v>
      </c>
      <c r="I7" s="4">
        <v>5</v>
      </c>
      <c r="K7">
        <v>-9</v>
      </c>
      <c r="L7" s="5">
        <v>0.01</v>
      </c>
    </row>
    <row r="8" spans="2:12" x14ac:dyDescent="0.25">
      <c r="B8" t="s">
        <v>22</v>
      </c>
      <c r="C8">
        <v>-14.661097176753676</v>
      </c>
      <c r="E8" s="3">
        <v>0.15</v>
      </c>
      <c r="F8">
        <v>0.95116949199170264</v>
      </c>
      <c r="H8">
        <v>-6</v>
      </c>
      <c r="I8" s="4">
        <v>8</v>
      </c>
      <c r="K8">
        <v>-6</v>
      </c>
      <c r="L8" s="5">
        <v>1.6E-2</v>
      </c>
    </row>
    <row r="9" spans="2:12" x14ac:dyDescent="0.25">
      <c r="B9" t="s">
        <v>23</v>
      </c>
      <c r="C9">
        <v>35.029269584308182</v>
      </c>
      <c r="E9" s="3">
        <v>0.2</v>
      </c>
      <c r="F9">
        <v>2.5972276678177302</v>
      </c>
      <c r="H9">
        <v>-3</v>
      </c>
      <c r="I9" s="4">
        <v>17</v>
      </c>
      <c r="K9">
        <v>-3</v>
      </c>
      <c r="L9" s="5">
        <v>3.4000000000000002E-2</v>
      </c>
    </row>
    <row r="10" spans="2:12" x14ac:dyDescent="0.25">
      <c r="B10" t="s">
        <v>24</v>
      </c>
      <c r="C10">
        <v>9.6502146851488693</v>
      </c>
      <c r="E10" s="3">
        <v>0.25</v>
      </c>
      <c r="F10">
        <v>3.981649671872292</v>
      </c>
      <c r="H10">
        <v>0</v>
      </c>
      <c r="I10" s="4">
        <v>30</v>
      </c>
      <c r="K10">
        <v>0</v>
      </c>
      <c r="L10" s="5">
        <v>0.06</v>
      </c>
    </row>
    <row r="11" spans="2:12" x14ac:dyDescent="0.25">
      <c r="B11" t="s">
        <v>25</v>
      </c>
      <c r="C11">
        <v>49.69036676106186</v>
      </c>
      <c r="E11" s="3">
        <v>0.3</v>
      </c>
      <c r="F11">
        <v>5.2799737162472145</v>
      </c>
      <c r="H11">
        <v>3</v>
      </c>
      <c r="I11" s="4">
        <v>44</v>
      </c>
      <c r="K11">
        <v>3</v>
      </c>
      <c r="L11" s="5">
        <v>8.7999999999999995E-2</v>
      </c>
    </row>
    <row r="12" spans="2:12" x14ac:dyDescent="0.25">
      <c r="E12" s="3">
        <v>0.35</v>
      </c>
      <c r="F12">
        <v>6.4526316567831774</v>
      </c>
      <c r="H12">
        <v>6</v>
      </c>
      <c r="I12" s="4">
        <v>59</v>
      </c>
      <c r="K12">
        <v>6</v>
      </c>
      <c r="L12" s="5">
        <v>0.11799999999999999</v>
      </c>
    </row>
    <row r="13" spans="2:12" x14ac:dyDescent="0.25">
      <c r="B13" s="1" t="s">
        <v>26</v>
      </c>
      <c r="C13" s="1">
        <v>8.3629435715949594</v>
      </c>
      <c r="E13" s="3">
        <v>0.4</v>
      </c>
      <c r="F13">
        <v>7.5356498000580627</v>
      </c>
      <c r="H13">
        <v>9</v>
      </c>
      <c r="I13" s="4">
        <v>69</v>
      </c>
      <c r="K13">
        <v>9</v>
      </c>
      <c r="L13" s="5">
        <v>0.13800000000000001</v>
      </c>
    </row>
    <row r="14" spans="2:12" x14ac:dyDescent="0.25">
      <c r="B14" t="s">
        <v>27</v>
      </c>
      <c r="C14">
        <v>69.938825181681452</v>
      </c>
      <c r="E14" s="3">
        <v>0.45</v>
      </c>
      <c r="F14">
        <v>8.6130534431260912</v>
      </c>
      <c r="H14">
        <v>12</v>
      </c>
      <c r="I14" s="4">
        <v>71</v>
      </c>
      <c r="K14">
        <v>12</v>
      </c>
      <c r="L14" s="5">
        <v>0.14199999999999999</v>
      </c>
    </row>
    <row r="15" spans="2:12" x14ac:dyDescent="0.25">
      <c r="E15" s="3">
        <v>0.5</v>
      </c>
      <c r="F15">
        <v>9.6502146851488693</v>
      </c>
      <c r="H15">
        <v>15</v>
      </c>
      <c r="I15" s="4">
        <v>64</v>
      </c>
      <c r="K15">
        <v>15</v>
      </c>
      <c r="L15" s="5">
        <v>0.128</v>
      </c>
    </row>
    <row r="16" spans="2:12" x14ac:dyDescent="0.25">
      <c r="B16" t="s">
        <v>28</v>
      </c>
      <c r="C16" s="2">
        <v>1.3040423249756964E-2</v>
      </c>
      <c r="E16" s="3">
        <v>0.55000000000000004</v>
      </c>
      <c r="F16">
        <v>10.70132219031791</v>
      </c>
      <c r="H16">
        <v>18</v>
      </c>
      <c r="I16" s="4">
        <v>51</v>
      </c>
      <c r="K16">
        <v>18</v>
      </c>
      <c r="L16" s="5">
        <v>0.10199999999999999</v>
      </c>
    </row>
    <row r="17" spans="2:12" x14ac:dyDescent="0.25">
      <c r="B17" t="s">
        <v>29</v>
      </c>
      <c r="C17" s="2">
        <v>2.9305448446266751</v>
      </c>
      <c r="E17" s="3">
        <v>0.6</v>
      </c>
      <c r="F17">
        <v>11.764205763488093</v>
      </c>
      <c r="H17">
        <v>21</v>
      </c>
      <c r="I17" s="4">
        <v>35</v>
      </c>
      <c r="K17">
        <v>21</v>
      </c>
      <c r="L17" s="5">
        <v>7.0000000000000007E-2</v>
      </c>
    </row>
    <row r="18" spans="2:12" x14ac:dyDescent="0.25">
      <c r="E18" s="3">
        <v>0.65</v>
      </c>
      <c r="F18">
        <v>12.872964265999297</v>
      </c>
      <c r="H18">
        <v>24</v>
      </c>
      <c r="I18" s="4">
        <v>23</v>
      </c>
      <c r="K18">
        <v>24</v>
      </c>
      <c r="L18" s="5">
        <v>4.5999999999999999E-2</v>
      </c>
    </row>
    <row r="19" spans="2:12" x14ac:dyDescent="0.25">
      <c r="E19" s="3">
        <v>0.7</v>
      </c>
      <c r="F19">
        <v>14.049099415643699</v>
      </c>
      <c r="H19">
        <v>27</v>
      </c>
      <c r="I19" s="4">
        <v>12</v>
      </c>
      <c r="K19">
        <v>27</v>
      </c>
      <c r="L19" s="5">
        <v>2.4E-2</v>
      </c>
    </row>
    <row r="20" spans="2:12" x14ac:dyDescent="0.25">
      <c r="E20" s="3">
        <v>0.75</v>
      </c>
      <c r="F20">
        <v>15.272288621175024</v>
      </c>
      <c r="H20">
        <v>30</v>
      </c>
      <c r="I20" s="4">
        <v>6</v>
      </c>
      <c r="K20">
        <v>30</v>
      </c>
      <c r="L20" s="5">
        <v>1.2E-2</v>
      </c>
    </row>
    <row r="21" spans="2:12" x14ac:dyDescent="0.25">
      <c r="E21" s="3">
        <v>0.8</v>
      </c>
      <c r="F21">
        <v>16.673697320206408</v>
      </c>
      <c r="H21">
        <v>33</v>
      </c>
      <c r="I21" s="4">
        <v>2</v>
      </c>
      <c r="K21">
        <v>33</v>
      </c>
      <c r="L21" s="5">
        <v>4.0000000000000001E-3</v>
      </c>
    </row>
    <row r="22" spans="2:12" x14ac:dyDescent="0.25">
      <c r="E22" s="3">
        <v>0.85</v>
      </c>
      <c r="F22">
        <v>18.316516298352923</v>
      </c>
      <c r="H22">
        <v>36</v>
      </c>
      <c r="I22" s="4">
        <v>2</v>
      </c>
      <c r="K22">
        <v>36</v>
      </c>
      <c r="L22" s="5">
        <v>4.0000000000000001E-3</v>
      </c>
    </row>
    <row r="23" spans="2:12" x14ac:dyDescent="0.25">
      <c r="E23" s="3">
        <v>0.9</v>
      </c>
      <c r="F23">
        <v>20.370804869746237</v>
      </c>
      <c r="H23">
        <v>39</v>
      </c>
      <c r="I23" s="4">
        <v>0</v>
      </c>
      <c r="K23">
        <v>39</v>
      </c>
      <c r="L23" s="5">
        <v>0</v>
      </c>
    </row>
    <row r="24" spans="2:12" x14ac:dyDescent="0.25">
      <c r="E24" s="3">
        <v>0.95</v>
      </c>
      <c r="F24">
        <v>23.415649656073363</v>
      </c>
      <c r="H24">
        <v>42</v>
      </c>
      <c r="I24" s="4">
        <v>0</v>
      </c>
      <c r="K24">
        <v>42</v>
      </c>
      <c r="L24" s="5">
        <v>0</v>
      </c>
    </row>
    <row r="25" spans="2:12" x14ac:dyDescent="0.25">
      <c r="E25" s="3">
        <v>1</v>
      </c>
      <c r="F25">
        <v>35.029269584308182</v>
      </c>
      <c r="H25">
        <v>45</v>
      </c>
      <c r="I25" s="4">
        <v>0</v>
      </c>
      <c r="K25">
        <v>45</v>
      </c>
      <c r="L25" s="5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L25"/>
  <sheetViews>
    <sheetView workbookViewId="0">
      <selection activeCell="B13" sqref="B13:C13"/>
    </sheetView>
  </sheetViews>
  <sheetFormatPr defaultRowHeight="15" x14ac:dyDescent="0.25"/>
  <cols>
    <col min="2" max="2" width="18.140625" bestFit="1" customWidth="1"/>
    <col min="3" max="3" width="12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289.63377223171506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108.59519773401109</v>
      </c>
      <c r="H5">
        <v>100</v>
      </c>
      <c r="I5" s="4">
        <v>0</v>
      </c>
      <c r="K5">
        <v>100</v>
      </c>
      <c r="L5" s="5">
        <v>0</v>
      </c>
    </row>
    <row r="6" spans="2:12" x14ac:dyDescent="0.25">
      <c r="B6" t="s">
        <v>21</v>
      </c>
      <c r="C6">
        <v>2.7831368700700638</v>
      </c>
      <c r="E6" s="3">
        <v>0.05</v>
      </c>
      <c r="F6">
        <v>186.6478692704714</v>
      </c>
      <c r="H6">
        <v>120</v>
      </c>
      <c r="I6" s="4">
        <v>2</v>
      </c>
      <c r="K6">
        <v>120</v>
      </c>
      <c r="L6" s="5">
        <v>4.0000000000000001E-3</v>
      </c>
    </row>
    <row r="7" spans="2:12" x14ac:dyDescent="0.25">
      <c r="E7" s="3">
        <v>0.1</v>
      </c>
      <c r="F7">
        <v>209.82382157426639</v>
      </c>
      <c r="H7">
        <v>140</v>
      </c>
      <c r="I7" s="4">
        <v>2</v>
      </c>
      <c r="K7">
        <v>140</v>
      </c>
      <c r="L7" s="5">
        <v>4.0000000000000001E-3</v>
      </c>
    </row>
    <row r="8" spans="2:12" x14ac:dyDescent="0.25">
      <c r="B8" t="s">
        <v>22</v>
      </c>
      <c r="C8">
        <v>108.59519773401109</v>
      </c>
      <c r="E8" s="3">
        <v>0.15</v>
      </c>
      <c r="F8">
        <v>224.94269697664492</v>
      </c>
      <c r="H8">
        <v>160</v>
      </c>
      <c r="I8" s="4">
        <v>5</v>
      </c>
      <c r="K8">
        <v>160</v>
      </c>
      <c r="L8" s="5">
        <v>0.01</v>
      </c>
    </row>
    <row r="9" spans="2:12" x14ac:dyDescent="0.25">
      <c r="B9" t="s">
        <v>23</v>
      </c>
      <c r="C9">
        <v>483.43657156287895</v>
      </c>
      <c r="E9" s="3">
        <v>0.2</v>
      </c>
      <c r="F9">
        <v>236.84336466559574</v>
      </c>
      <c r="H9">
        <v>180</v>
      </c>
      <c r="I9" s="4">
        <v>11</v>
      </c>
      <c r="K9">
        <v>180</v>
      </c>
      <c r="L9" s="5">
        <v>2.1999999999999999E-2</v>
      </c>
    </row>
    <row r="10" spans="2:12" x14ac:dyDescent="0.25">
      <c r="B10" t="s">
        <v>24</v>
      </c>
      <c r="C10">
        <v>289.56662188390453</v>
      </c>
      <c r="E10" s="3">
        <v>0.25</v>
      </c>
      <c r="F10">
        <v>247.44858407801371</v>
      </c>
      <c r="H10">
        <v>200</v>
      </c>
      <c r="I10" s="4">
        <v>17</v>
      </c>
      <c r="K10">
        <v>200</v>
      </c>
      <c r="L10" s="5">
        <v>3.4000000000000002E-2</v>
      </c>
    </row>
    <row r="11" spans="2:12" x14ac:dyDescent="0.25">
      <c r="B11" t="s">
        <v>25</v>
      </c>
      <c r="C11">
        <v>374.84137382886786</v>
      </c>
      <c r="E11" s="3">
        <v>0.3</v>
      </c>
      <c r="F11">
        <v>256.73516699066113</v>
      </c>
      <c r="H11">
        <v>220</v>
      </c>
      <c r="I11" s="4">
        <v>28</v>
      </c>
      <c r="K11">
        <v>220</v>
      </c>
      <c r="L11" s="5">
        <v>5.6000000000000001E-2</v>
      </c>
    </row>
    <row r="12" spans="2:12" x14ac:dyDescent="0.25">
      <c r="E12" s="3">
        <v>0.35</v>
      </c>
      <c r="F12">
        <v>265.46450959735557</v>
      </c>
      <c r="H12">
        <v>240</v>
      </c>
      <c r="I12" s="4">
        <v>42</v>
      </c>
      <c r="K12">
        <v>240</v>
      </c>
      <c r="L12" s="5">
        <v>8.4000000000000005E-2</v>
      </c>
    </row>
    <row r="13" spans="2:12" x14ac:dyDescent="0.25">
      <c r="B13" s="1" t="s">
        <v>26</v>
      </c>
      <c r="C13" s="1">
        <v>62.29515865905158</v>
      </c>
      <c r="E13" s="3">
        <v>0.4</v>
      </c>
      <c r="F13">
        <v>273.71858181376314</v>
      </c>
      <c r="H13">
        <v>260</v>
      </c>
      <c r="I13" s="4">
        <v>52</v>
      </c>
      <c r="K13">
        <v>260</v>
      </c>
      <c r="L13" s="5">
        <v>0.104</v>
      </c>
    </row>
    <row r="14" spans="2:12" x14ac:dyDescent="0.25">
      <c r="B14" t="s">
        <v>27</v>
      </c>
      <c r="C14">
        <v>3880.6867923564087</v>
      </c>
      <c r="E14" s="3">
        <v>0.45</v>
      </c>
      <c r="F14">
        <v>281.608471667667</v>
      </c>
      <c r="H14">
        <v>280</v>
      </c>
      <c r="I14" s="4">
        <v>60</v>
      </c>
      <c r="K14">
        <v>280</v>
      </c>
      <c r="L14" s="5">
        <v>0.12</v>
      </c>
    </row>
    <row r="15" spans="2:12" x14ac:dyDescent="0.25">
      <c r="E15" s="3">
        <v>0.5</v>
      </c>
      <c r="F15">
        <v>289.56662188390453</v>
      </c>
      <c r="H15">
        <v>300</v>
      </c>
      <c r="I15" s="4">
        <v>64</v>
      </c>
      <c r="K15">
        <v>300</v>
      </c>
      <c r="L15" s="5">
        <v>0.128</v>
      </c>
    </row>
    <row r="16" spans="2:12" x14ac:dyDescent="0.25">
      <c r="B16" t="s">
        <v>28</v>
      </c>
      <c r="C16" s="2">
        <v>7.6853209185311589E-3</v>
      </c>
      <c r="E16" s="3">
        <v>0.55000000000000004</v>
      </c>
      <c r="F16">
        <v>297.21883844544908</v>
      </c>
      <c r="H16">
        <v>320</v>
      </c>
      <c r="I16" s="4">
        <v>61</v>
      </c>
      <c r="K16">
        <v>320</v>
      </c>
      <c r="L16" s="5">
        <v>0.122</v>
      </c>
    </row>
    <row r="17" spans="2:12" x14ac:dyDescent="0.25">
      <c r="B17" t="s">
        <v>29</v>
      </c>
      <c r="C17" s="2">
        <v>2.9662500274343175</v>
      </c>
      <c r="E17" s="3">
        <v>0.6</v>
      </c>
      <c r="F17">
        <v>305.23076640436568</v>
      </c>
      <c r="H17">
        <v>340</v>
      </c>
      <c r="I17" s="4">
        <v>52</v>
      </c>
      <c r="K17">
        <v>340</v>
      </c>
      <c r="L17" s="5">
        <v>0.104</v>
      </c>
    </row>
    <row r="18" spans="2:12" x14ac:dyDescent="0.25">
      <c r="E18" s="3">
        <v>0.65</v>
      </c>
      <c r="F18">
        <v>313.33172058522632</v>
      </c>
      <c r="H18">
        <v>360</v>
      </c>
      <c r="I18" s="4">
        <v>40</v>
      </c>
      <c r="K18">
        <v>360</v>
      </c>
      <c r="L18" s="5">
        <v>0.08</v>
      </c>
    </row>
    <row r="19" spans="2:12" x14ac:dyDescent="0.25">
      <c r="E19" s="3">
        <v>0.7</v>
      </c>
      <c r="F19">
        <v>322.14872899995612</v>
      </c>
      <c r="H19">
        <v>380</v>
      </c>
      <c r="I19" s="4">
        <v>27</v>
      </c>
      <c r="K19">
        <v>380</v>
      </c>
      <c r="L19" s="5">
        <v>5.3999999999999999E-2</v>
      </c>
    </row>
    <row r="20" spans="2:12" x14ac:dyDescent="0.25">
      <c r="E20" s="3">
        <v>0.75</v>
      </c>
      <c r="F20">
        <v>331.23728676954579</v>
      </c>
      <c r="H20">
        <v>400</v>
      </c>
      <c r="I20" s="4">
        <v>18</v>
      </c>
      <c r="K20">
        <v>400</v>
      </c>
      <c r="L20" s="5">
        <v>3.5999999999999997E-2</v>
      </c>
    </row>
    <row r="21" spans="2:12" x14ac:dyDescent="0.25">
      <c r="E21" s="3">
        <v>0.8</v>
      </c>
      <c r="F21">
        <v>341.96302433313105</v>
      </c>
      <c r="H21">
        <v>420</v>
      </c>
      <c r="I21" s="4">
        <v>10</v>
      </c>
      <c r="K21">
        <v>420</v>
      </c>
      <c r="L21" s="5">
        <v>0.02</v>
      </c>
    </row>
    <row r="22" spans="2:12" x14ac:dyDescent="0.25">
      <c r="E22" s="3">
        <v>0.85</v>
      </c>
      <c r="F22">
        <v>353.63577586519762</v>
      </c>
      <c r="H22">
        <v>440</v>
      </c>
      <c r="I22" s="4">
        <v>5</v>
      </c>
      <c r="K22">
        <v>440</v>
      </c>
      <c r="L22" s="5">
        <v>0.01</v>
      </c>
    </row>
    <row r="23" spans="2:12" x14ac:dyDescent="0.25">
      <c r="E23" s="3">
        <v>0.9</v>
      </c>
      <c r="F23">
        <v>368.86093140749011</v>
      </c>
      <c r="H23">
        <v>460</v>
      </c>
      <c r="I23" s="4">
        <v>2</v>
      </c>
      <c r="K23">
        <v>460</v>
      </c>
      <c r="L23" s="5">
        <v>4.0000000000000001E-3</v>
      </c>
    </row>
    <row r="24" spans="2:12" x14ac:dyDescent="0.25">
      <c r="E24" s="3">
        <v>0.95</v>
      </c>
      <c r="F24">
        <v>391.26323057549831</v>
      </c>
      <c r="H24">
        <v>480</v>
      </c>
      <c r="I24" s="4">
        <v>1</v>
      </c>
      <c r="K24">
        <v>480</v>
      </c>
      <c r="L24" s="5">
        <v>2E-3</v>
      </c>
    </row>
    <row r="25" spans="2:12" x14ac:dyDescent="0.25">
      <c r="E25" s="3">
        <v>1</v>
      </c>
      <c r="F25">
        <v>483.43657156287895</v>
      </c>
      <c r="H25">
        <v>500</v>
      </c>
      <c r="I25" s="4">
        <v>1</v>
      </c>
      <c r="K25">
        <v>500</v>
      </c>
      <c r="L25" s="5">
        <v>2E-3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7"/>
  <sheetViews>
    <sheetView showGridLines="0" tabSelected="1" zoomScale="85" zoomScaleNormal="85" workbookViewId="0">
      <pane ySplit="1" topLeftCell="A2" activePane="bottomLeft" state="frozen"/>
      <selection activeCell="J1" sqref="J1"/>
      <selection pane="bottomLeft" activeCell="Z242" sqref="Z242:AA253"/>
    </sheetView>
  </sheetViews>
  <sheetFormatPr defaultRowHeight="15" x14ac:dyDescent="0.25"/>
  <cols>
    <col min="1" max="1" width="16.7109375" style="1" customWidth="1"/>
    <col min="2" max="2" width="9.5703125" style="26" customWidth="1"/>
    <col min="3" max="3" width="12.7109375" style="6" bestFit="1" customWidth="1"/>
    <col min="4" max="4" width="11.7109375" style="6" bestFit="1" customWidth="1"/>
    <col min="5" max="14" width="11.5703125" style="6" bestFit="1" customWidth="1"/>
    <col min="15" max="15" width="12.5703125" style="32" bestFit="1" customWidth="1"/>
    <col min="19" max="22" width="9.140625" customWidth="1"/>
    <col min="24" max="25" width="9.140625" style="6"/>
  </cols>
  <sheetData>
    <row r="1" spans="1:30" x14ac:dyDescent="0.25">
      <c r="B1" s="41" t="s">
        <v>58</v>
      </c>
      <c r="C1" s="40" t="s">
        <v>0</v>
      </c>
      <c r="D1" s="40" t="s">
        <v>1</v>
      </c>
      <c r="E1" s="40" t="s">
        <v>2</v>
      </c>
      <c r="F1" s="40" t="s">
        <v>3</v>
      </c>
      <c r="G1" s="40" t="s">
        <v>4</v>
      </c>
      <c r="H1" s="40" t="s">
        <v>5</v>
      </c>
      <c r="I1" s="40" t="s">
        <v>6</v>
      </c>
      <c r="J1" s="40" t="s">
        <v>7</v>
      </c>
      <c r="K1" s="40" t="s">
        <v>8</v>
      </c>
      <c r="L1" s="40" t="s">
        <v>9</v>
      </c>
      <c r="M1" s="40" t="s">
        <v>10</v>
      </c>
      <c r="N1" s="41" t="s">
        <v>11</v>
      </c>
      <c r="O1" s="41" t="s">
        <v>12</v>
      </c>
      <c r="Q1" s="33" t="s">
        <v>57</v>
      </c>
      <c r="X1" s="39" t="s">
        <v>58</v>
      </c>
      <c r="Y1" s="39" t="s">
        <v>59</v>
      </c>
      <c r="Z1" s="39" t="s">
        <v>38</v>
      </c>
      <c r="AA1" s="39" t="s">
        <v>51</v>
      </c>
      <c r="AC1" s="33" t="s">
        <v>57</v>
      </c>
      <c r="AD1" s="33" t="s">
        <v>57</v>
      </c>
    </row>
    <row r="2" spans="1:30" x14ac:dyDescent="0.25">
      <c r="B2" s="42">
        <v>1990</v>
      </c>
      <c r="C2" s="14">
        <v>233</v>
      </c>
      <c r="D2" s="14">
        <v>43</v>
      </c>
      <c r="E2" s="14">
        <v>27</v>
      </c>
      <c r="F2" s="14">
        <v>12</v>
      </c>
      <c r="G2" s="14">
        <v>1</v>
      </c>
      <c r="H2" s="14">
        <v>0</v>
      </c>
      <c r="I2" s="14">
        <v>0</v>
      </c>
      <c r="J2" s="14">
        <v>0</v>
      </c>
      <c r="K2" s="14">
        <v>0</v>
      </c>
      <c r="L2" s="14">
        <v>0</v>
      </c>
      <c r="M2" s="14">
        <v>10</v>
      </c>
      <c r="N2" s="44">
        <v>48</v>
      </c>
      <c r="O2" s="47">
        <f>SUM(C2:N2)</f>
        <v>374</v>
      </c>
      <c r="Q2" s="34"/>
      <c r="X2" s="6">
        <v>1990</v>
      </c>
      <c r="Y2" s="6">
        <v>1</v>
      </c>
      <c r="Z2" s="36">
        <f>INDEX($C$2:$N$34,MATCH($X2,$B$2:$B$34,0), MATCH(TEXT(DATE($X2,$Y2,1),"mmm"),$C$1:$N$1,0))</f>
        <v>233</v>
      </c>
      <c r="AA2" s="6">
        <f>INDEX($C$42:$N$74,MATCH($X2,$B$42:$B$74,0), MATCH(TEXT(DATE($X2,$Y2,1),"mmm"),$C$41:$N$41,0))</f>
        <v>54</v>
      </c>
      <c r="AB2" s="51"/>
      <c r="AC2" s="34"/>
      <c r="AD2" s="34"/>
    </row>
    <row r="3" spans="1:30" x14ac:dyDescent="0.25">
      <c r="B3" s="42">
        <v>1991</v>
      </c>
      <c r="C3" s="14">
        <v>57</v>
      </c>
      <c r="D3" s="14">
        <v>83</v>
      </c>
      <c r="E3" s="14">
        <v>78</v>
      </c>
      <c r="F3" s="14">
        <v>14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35</v>
      </c>
      <c r="N3" s="44">
        <v>93</v>
      </c>
      <c r="O3" s="48">
        <f t="shared" ref="O3:O34" si="0">SUM(C3:N3)</f>
        <v>360</v>
      </c>
      <c r="Q3" s="34">
        <f>'[1]DDY History'!O84-O3</f>
        <v>0</v>
      </c>
      <c r="X3" s="6">
        <f>X2</f>
        <v>1990</v>
      </c>
      <c r="Y3" s="6">
        <f>Y2+1</f>
        <v>2</v>
      </c>
      <c r="Z3" s="36">
        <f t="shared" ref="Z3:Z66" si="1">INDEX($C$2:$N$34,MATCH($X3,$B$2:$B$34,0), MATCH(TEXT(DATE($X3,$Y3,1),"mmm"),$C$1:$N$1,0))</f>
        <v>43</v>
      </c>
      <c r="AA3" s="6">
        <f t="shared" ref="AA3:AA66" si="2">INDEX($C$42:$N$74,MATCH($X3,$B$42:$B$74,0), MATCH(TEXT(DATE($X3,$Y3,1),"mmm"),$C$41:$N$41,0))</f>
        <v>145</v>
      </c>
      <c r="AB3" s="51"/>
      <c r="AC3" s="34"/>
      <c r="AD3" s="34"/>
    </row>
    <row r="4" spans="1:30" x14ac:dyDescent="0.25">
      <c r="B4" s="42">
        <v>1992</v>
      </c>
      <c r="C4" s="14">
        <v>144</v>
      </c>
      <c r="D4" s="14">
        <v>151</v>
      </c>
      <c r="E4" s="14">
        <v>63</v>
      </c>
      <c r="F4" s="14">
        <v>53</v>
      </c>
      <c r="G4" s="14">
        <v>20</v>
      </c>
      <c r="H4" s="14">
        <v>2</v>
      </c>
      <c r="I4" s="14">
        <v>0</v>
      </c>
      <c r="J4" s="14">
        <v>0</v>
      </c>
      <c r="K4" s="14">
        <v>0</v>
      </c>
      <c r="L4" s="14">
        <v>0</v>
      </c>
      <c r="M4" s="14">
        <v>12</v>
      </c>
      <c r="N4" s="44">
        <v>95</v>
      </c>
      <c r="O4" s="48">
        <f t="shared" si="0"/>
        <v>540</v>
      </c>
      <c r="Q4" s="34">
        <f>'[1]DDY History'!O85-O4</f>
        <v>0</v>
      </c>
      <c r="X4" s="6">
        <f t="shared" ref="X4:X11" si="3">X3</f>
        <v>1990</v>
      </c>
      <c r="Y4" s="6">
        <f t="shared" ref="Y4:Y11" si="4">Y3+1</f>
        <v>3</v>
      </c>
      <c r="Z4" s="36">
        <f t="shared" si="1"/>
        <v>27</v>
      </c>
      <c r="AA4" s="6">
        <f t="shared" si="2"/>
        <v>134</v>
      </c>
      <c r="AB4" s="51"/>
      <c r="AC4" s="34"/>
      <c r="AD4" s="34"/>
    </row>
    <row r="5" spans="1:30" x14ac:dyDescent="0.25">
      <c r="B5" s="42">
        <v>1993</v>
      </c>
      <c r="C5" s="14">
        <v>48</v>
      </c>
      <c r="D5" s="14">
        <v>112</v>
      </c>
      <c r="E5" s="14">
        <v>124</v>
      </c>
      <c r="F5" s="14">
        <v>39</v>
      </c>
      <c r="G5" s="14">
        <v>12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28</v>
      </c>
      <c r="N5" s="44">
        <v>78</v>
      </c>
      <c r="O5" s="48">
        <f t="shared" si="0"/>
        <v>441</v>
      </c>
      <c r="Q5" s="34">
        <f>'[1]DDY History'!O86-O5</f>
        <v>0</v>
      </c>
      <c r="X5" s="6">
        <f t="shared" si="3"/>
        <v>1990</v>
      </c>
      <c r="Y5" s="6">
        <f t="shared" si="4"/>
        <v>4</v>
      </c>
      <c r="Z5" s="36">
        <f t="shared" si="1"/>
        <v>12</v>
      </c>
      <c r="AA5" s="6">
        <f t="shared" si="2"/>
        <v>184</v>
      </c>
      <c r="AB5" s="51"/>
      <c r="AC5" s="34"/>
      <c r="AD5" s="34"/>
    </row>
    <row r="6" spans="1:30" x14ac:dyDescent="0.25">
      <c r="B6" s="42">
        <v>1994</v>
      </c>
      <c r="C6" s="14">
        <v>218</v>
      </c>
      <c r="D6" s="14">
        <v>115</v>
      </c>
      <c r="E6" s="14">
        <v>48</v>
      </c>
      <c r="F6" s="14">
        <v>22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1</v>
      </c>
      <c r="N6" s="44">
        <v>26</v>
      </c>
      <c r="O6" s="47">
        <f t="shared" si="0"/>
        <v>430</v>
      </c>
      <c r="Q6" s="34">
        <f>'[1]DDY History'!O87-O6</f>
        <v>0</v>
      </c>
      <c r="X6" s="6">
        <f t="shared" si="3"/>
        <v>1990</v>
      </c>
      <c r="Y6" s="6">
        <f t="shared" si="4"/>
        <v>5</v>
      </c>
      <c r="Z6" s="36">
        <f t="shared" si="1"/>
        <v>1</v>
      </c>
      <c r="AA6" s="6">
        <f t="shared" si="2"/>
        <v>355</v>
      </c>
      <c r="AB6" s="51"/>
      <c r="AC6" s="34"/>
      <c r="AD6" s="34"/>
    </row>
    <row r="7" spans="1:30" x14ac:dyDescent="0.25">
      <c r="A7" s="1" t="s">
        <v>13</v>
      </c>
      <c r="B7" s="42">
        <v>1995</v>
      </c>
      <c r="C7" s="14">
        <v>130</v>
      </c>
      <c r="D7" s="14">
        <v>220</v>
      </c>
      <c r="E7" s="14">
        <v>72</v>
      </c>
      <c r="F7" s="14">
        <v>9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23</v>
      </c>
      <c r="N7" s="44">
        <v>93</v>
      </c>
      <c r="O7" s="47">
        <f t="shared" si="0"/>
        <v>547</v>
      </c>
      <c r="Q7" s="34">
        <f>'[1]DDY History'!O88-O7</f>
        <v>0</v>
      </c>
      <c r="X7" s="6">
        <f t="shared" si="3"/>
        <v>1990</v>
      </c>
      <c r="Y7" s="6">
        <f t="shared" si="4"/>
        <v>6</v>
      </c>
      <c r="Z7" s="36">
        <f t="shared" si="1"/>
        <v>0</v>
      </c>
      <c r="AA7" s="6">
        <f t="shared" si="2"/>
        <v>512</v>
      </c>
      <c r="AB7" s="51"/>
      <c r="AC7" s="34"/>
      <c r="AD7" s="34"/>
    </row>
    <row r="8" spans="1:30" x14ac:dyDescent="0.25">
      <c r="A8" s="1" t="s">
        <v>14</v>
      </c>
      <c r="B8" s="42">
        <v>1996</v>
      </c>
      <c r="C8" s="14">
        <v>277</v>
      </c>
      <c r="D8" s="14">
        <v>198</v>
      </c>
      <c r="E8" s="14">
        <v>159</v>
      </c>
      <c r="F8" s="14">
        <v>72</v>
      </c>
      <c r="G8" s="14">
        <v>5</v>
      </c>
      <c r="H8" s="14">
        <v>0</v>
      </c>
      <c r="I8" s="14">
        <v>0</v>
      </c>
      <c r="J8" s="14">
        <v>0</v>
      </c>
      <c r="K8" s="14">
        <v>0</v>
      </c>
      <c r="L8" s="14">
        <v>1</v>
      </c>
      <c r="M8" s="14">
        <v>20</v>
      </c>
      <c r="N8" s="44">
        <v>60</v>
      </c>
      <c r="O8" s="47">
        <f t="shared" si="0"/>
        <v>792</v>
      </c>
      <c r="Q8" s="34">
        <f>'[1]DDY History'!O89-O8</f>
        <v>0</v>
      </c>
      <c r="X8" s="6">
        <f t="shared" si="3"/>
        <v>1990</v>
      </c>
      <c r="Y8" s="6">
        <f t="shared" si="4"/>
        <v>7</v>
      </c>
      <c r="Z8" s="36">
        <f t="shared" si="1"/>
        <v>0</v>
      </c>
      <c r="AA8" s="6">
        <f t="shared" si="2"/>
        <v>542</v>
      </c>
      <c r="AB8" s="51"/>
      <c r="AC8" s="34"/>
      <c r="AD8" s="34"/>
    </row>
    <row r="9" spans="1:30" x14ac:dyDescent="0.25">
      <c r="B9" s="42">
        <v>1997</v>
      </c>
      <c r="C9" s="14">
        <v>116</v>
      </c>
      <c r="D9" s="14">
        <v>101</v>
      </c>
      <c r="E9" s="14">
        <v>13</v>
      </c>
      <c r="F9" s="14">
        <v>2</v>
      </c>
      <c r="G9" s="14">
        <v>4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22</v>
      </c>
      <c r="N9" s="44">
        <v>85</v>
      </c>
      <c r="O9" s="47">
        <f t="shared" si="0"/>
        <v>343</v>
      </c>
      <c r="Q9" s="34">
        <f>'[1]DDY History'!O90-O9</f>
        <v>0</v>
      </c>
      <c r="X9" s="6">
        <f t="shared" si="3"/>
        <v>1990</v>
      </c>
      <c r="Y9" s="6">
        <f t="shared" si="4"/>
        <v>8</v>
      </c>
      <c r="Z9" s="36">
        <f t="shared" si="1"/>
        <v>0</v>
      </c>
      <c r="AA9" s="6">
        <f t="shared" si="2"/>
        <v>554</v>
      </c>
      <c r="AB9" s="51"/>
      <c r="AC9" s="34"/>
      <c r="AD9" s="34"/>
    </row>
    <row r="10" spans="1:30" x14ac:dyDescent="0.25">
      <c r="B10" s="42">
        <v>1998</v>
      </c>
      <c r="C10" s="14">
        <v>119</v>
      </c>
      <c r="D10" s="14">
        <v>117</v>
      </c>
      <c r="E10" s="14">
        <v>102</v>
      </c>
      <c r="F10" s="14">
        <v>49</v>
      </c>
      <c r="G10" s="14">
        <v>1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3</v>
      </c>
      <c r="N10" s="44">
        <v>15</v>
      </c>
      <c r="O10" s="47">
        <f t="shared" si="0"/>
        <v>406</v>
      </c>
      <c r="Q10" s="34">
        <f>'[1]DDY History'!O91-O10</f>
        <v>0</v>
      </c>
      <c r="X10" s="6">
        <f t="shared" si="3"/>
        <v>1990</v>
      </c>
      <c r="Y10" s="6">
        <f t="shared" si="4"/>
        <v>9</v>
      </c>
      <c r="Z10" s="36">
        <f t="shared" si="1"/>
        <v>0</v>
      </c>
      <c r="AA10" s="6">
        <f t="shared" si="2"/>
        <v>577</v>
      </c>
      <c r="AB10" s="51"/>
      <c r="AC10" s="34"/>
      <c r="AD10" s="34"/>
    </row>
    <row r="11" spans="1:30" x14ac:dyDescent="0.25">
      <c r="B11" s="42">
        <v>1999</v>
      </c>
      <c r="C11" s="14">
        <v>114</v>
      </c>
      <c r="D11" s="14">
        <v>52</v>
      </c>
      <c r="E11" s="14">
        <v>89</v>
      </c>
      <c r="F11" s="14">
        <v>16</v>
      </c>
      <c r="G11" s="14">
        <v>9</v>
      </c>
      <c r="H11" s="14">
        <v>0</v>
      </c>
      <c r="I11" s="14">
        <v>0</v>
      </c>
      <c r="J11" s="14">
        <v>0</v>
      </c>
      <c r="K11" s="14">
        <v>0</v>
      </c>
      <c r="L11" s="14">
        <v>1</v>
      </c>
      <c r="M11" s="14">
        <v>13</v>
      </c>
      <c r="N11" s="44">
        <v>48</v>
      </c>
      <c r="O11" s="47">
        <f t="shared" si="0"/>
        <v>342</v>
      </c>
      <c r="Q11" s="34">
        <f>'[1]DDY History'!O92-O11</f>
        <v>0</v>
      </c>
      <c r="X11" s="6">
        <f t="shared" si="3"/>
        <v>1990</v>
      </c>
      <c r="Y11" s="6">
        <f t="shared" si="4"/>
        <v>10</v>
      </c>
      <c r="Z11" s="36">
        <f t="shared" si="1"/>
        <v>0</v>
      </c>
      <c r="AA11" s="6">
        <f t="shared" si="2"/>
        <v>503</v>
      </c>
      <c r="AB11" s="51"/>
      <c r="AC11" s="34"/>
      <c r="AD11" s="34"/>
    </row>
    <row r="12" spans="1:30" x14ac:dyDescent="0.25">
      <c r="B12" s="42">
        <v>2000</v>
      </c>
      <c r="C12" s="14">
        <v>87</v>
      </c>
      <c r="D12" s="14">
        <v>184</v>
      </c>
      <c r="E12" s="14">
        <v>29</v>
      </c>
      <c r="F12" s="14">
        <v>8</v>
      </c>
      <c r="G12" s="14">
        <v>3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7</v>
      </c>
      <c r="N12" s="44">
        <v>99</v>
      </c>
      <c r="O12" s="47">
        <f t="shared" si="0"/>
        <v>417</v>
      </c>
      <c r="Q12" s="34">
        <f>'[1]DDY History'!O93-O12</f>
        <v>0</v>
      </c>
      <c r="X12" s="6">
        <f>X11</f>
        <v>1990</v>
      </c>
      <c r="Y12" s="6">
        <f>Y11+1</f>
        <v>11</v>
      </c>
      <c r="Z12" s="36">
        <f t="shared" si="1"/>
        <v>10</v>
      </c>
      <c r="AA12" s="6">
        <f t="shared" si="2"/>
        <v>284</v>
      </c>
      <c r="AB12" s="51"/>
      <c r="AC12" s="34"/>
      <c r="AD12" s="34"/>
    </row>
    <row r="13" spans="1:30" x14ac:dyDescent="0.25">
      <c r="A13"/>
      <c r="B13" s="42">
        <v>2001</v>
      </c>
      <c r="C13" s="14">
        <v>312</v>
      </c>
      <c r="D13" s="14">
        <v>157</v>
      </c>
      <c r="E13" s="14">
        <v>52</v>
      </c>
      <c r="F13" s="14">
        <v>29</v>
      </c>
      <c r="G13" s="14">
        <v>4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10</v>
      </c>
      <c r="N13" s="44">
        <v>8</v>
      </c>
      <c r="O13" s="47">
        <f t="shared" si="0"/>
        <v>572</v>
      </c>
      <c r="Q13" s="34">
        <f>'[1]DDY History'!O94-O13</f>
        <v>0</v>
      </c>
      <c r="X13" s="37">
        <f t="shared" ref="X13" si="5">X12</f>
        <v>1990</v>
      </c>
      <c r="Y13" s="37">
        <f t="shared" ref="Y13" si="6">Y12+1</f>
        <v>12</v>
      </c>
      <c r="Z13" s="38">
        <f t="shared" si="1"/>
        <v>48</v>
      </c>
      <c r="AA13" s="37">
        <f t="shared" si="2"/>
        <v>138</v>
      </c>
      <c r="AB13" s="51"/>
      <c r="AC13" s="56"/>
      <c r="AD13" s="56"/>
    </row>
    <row r="14" spans="1:30" x14ac:dyDescent="0.25">
      <c r="B14" s="43">
        <v>2002</v>
      </c>
      <c r="C14" s="25">
        <v>164</v>
      </c>
      <c r="D14" s="25">
        <v>68</v>
      </c>
      <c r="E14" s="25">
        <v>93</v>
      </c>
      <c r="F14" s="25">
        <v>5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10</v>
      </c>
      <c r="N14" s="46">
        <v>107</v>
      </c>
      <c r="O14" s="49">
        <f t="shared" si="0"/>
        <v>447</v>
      </c>
      <c r="Q14" s="34">
        <f>'[1]DDY History'!O95-O14</f>
        <v>0</v>
      </c>
      <c r="X14" s="6">
        <f>X2+1</f>
        <v>1991</v>
      </c>
      <c r="Y14" s="6">
        <f>Y2</f>
        <v>1</v>
      </c>
      <c r="Z14" s="6">
        <f t="shared" si="1"/>
        <v>57</v>
      </c>
      <c r="AA14" s="6">
        <f t="shared" si="2"/>
        <v>189</v>
      </c>
      <c r="AB14" s="51"/>
      <c r="AC14" s="34"/>
      <c r="AD14" s="34"/>
    </row>
    <row r="15" spans="1:30" x14ac:dyDescent="0.25">
      <c r="B15" s="42">
        <v>2003</v>
      </c>
      <c r="C15" s="14">
        <v>250</v>
      </c>
      <c r="D15" s="14">
        <v>198</v>
      </c>
      <c r="E15" s="14">
        <v>24</v>
      </c>
      <c r="F15" s="14">
        <v>22</v>
      </c>
      <c r="G15" s="14">
        <v>2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2</v>
      </c>
      <c r="N15" s="44">
        <v>107</v>
      </c>
      <c r="O15" s="47">
        <f t="shared" si="0"/>
        <v>605</v>
      </c>
      <c r="Q15" s="34">
        <f>'[1]DDY History'!O96-O15</f>
        <v>0</v>
      </c>
      <c r="X15" s="6">
        <f t="shared" ref="X15:X78" si="7">X3+1</f>
        <v>1991</v>
      </c>
      <c r="Y15" s="6">
        <f t="shared" ref="Y15:Y78" si="8">Y3</f>
        <v>2</v>
      </c>
      <c r="Z15" s="6">
        <f t="shared" si="1"/>
        <v>83</v>
      </c>
      <c r="AA15" s="6">
        <f t="shared" si="2"/>
        <v>82</v>
      </c>
      <c r="AB15" s="51"/>
      <c r="AC15" s="34"/>
      <c r="AD15" s="34"/>
    </row>
    <row r="16" spans="1:30" x14ac:dyDescent="0.25">
      <c r="B16" s="42">
        <v>2004</v>
      </c>
      <c r="C16" s="14">
        <v>192</v>
      </c>
      <c r="D16" s="14">
        <v>171</v>
      </c>
      <c r="E16" s="14">
        <v>92</v>
      </c>
      <c r="F16" s="14">
        <v>24</v>
      </c>
      <c r="G16" s="14">
        <v>5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44">
        <v>63</v>
      </c>
      <c r="O16" s="47">
        <f t="shared" si="0"/>
        <v>547</v>
      </c>
      <c r="Q16" s="34">
        <f>'[1]DDY History'!O97-O16</f>
        <v>0</v>
      </c>
      <c r="X16" s="6">
        <f t="shared" si="7"/>
        <v>1991</v>
      </c>
      <c r="Y16" s="6">
        <f t="shared" si="8"/>
        <v>3</v>
      </c>
      <c r="Z16" s="6">
        <f t="shared" si="1"/>
        <v>78</v>
      </c>
      <c r="AA16" s="6">
        <f t="shared" si="2"/>
        <v>94</v>
      </c>
      <c r="AB16" s="51"/>
      <c r="AC16" s="34"/>
      <c r="AD16" s="34"/>
    </row>
    <row r="17" spans="2:30" x14ac:dyDescent="0.25">
      <c r="B17" s="42">
        <v>2005</v>
      </c>
      <c r="C17" s="14">
        <v>147</v>
      </c>
      <c r="D17" s="14">
        <v>142</v>
      </c>
      <c r="E17" s="14">
        <v>95</v>
      </c>
      <c r="F17" s="14">
        <v>37</v>
      </c>
      <c r="G17" s="14">
        <v>8</v>
      </c>
      <c r="H17" s="14">
        <v>0</v>
      </c>
      <c r="I17" s="14">
        <v>0</v>
      </c>
      <c r="J17" s="14">
        <v>0</v>
      </c>
      <c r="K17" s="14">
        <v>0</v>
      </c>
      <c r="L17" s="14">
        <v>1</v>
      </c>
      <c r="M17" s="14">
        <v>15</v>
      </c>
      <c r="N17" s="44">
        <v>89</v>
      </c>
      <c r="O17" s="47">
        <f t="shared" si="0"/>
        <v>534</v>
      </c>
      <c r="Q17" s="34">
        <f>'[1]DDY History'!O98-O17</f>
        <v>0</v>
      </c>
      <c r="X17" s="6">
        <f t="shared" si="7"/>
        <v>1991</v>
      </c>
      <c r="Y17" s="6">
        <f t="shared" si="8"/>
        <v>4</v>
      </c>
      <c r="Z17" s="6">
        <f>INDEX($C$2:$N$34,MATCH($X17,$B$2:$B$34,0), MATCH(TEXT(DATE($X17,$Y17,1),"mmm"),$C$1:$N$1,0))</f>
        <v>14</v>
      </c>
      <c r="AA17" s="6">
        <f t="shared" si="2"/>
        <v>248</v>
      </c>
      <c r="AB17" s="51"/>
      <c r="AC17" s="34"/>
      <c r="AD17" s="34"/>
    </row>
    <row r="18" spans="2:30" x14ac:dyDescent="0.25">
      <c r="B18" s="42">
        <v>2006</v>
      </c>
      <c r="C18" s="14">
        <v>171</v>
      </c>
      <c r="D18" s="14">
        <v>143</v>
      </c>
      <c r="E18" s="14">
        <v>76</v>
      </c>
      <c r="F18" s="14">
        <v>31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14</v>
      </c>
      <c r="N18" s="44">
        <v>64</v>
      </c>
      <c r="O18" s="47">
        <f t="shared" si="0"/>
        <v>499</v>
      </c>
      <c r="Q18" s="34">
        <f>'[1]DDY History'!O99-O18</f>
        <v>0</v>
      </c>
      <c r="X18" s="6">
        <f t="shared" si="7"/>
        <v>1991</v>
      </c>
      <c r="Y18" s="6">
        <f t="shared" si="8"/>
        <v>5</v>
      </c>
      <c r="Z18" s="6">
        <f t="shared" si="1"/>
        <v>0</v>
      </c>
      <c r="AA18" s="6">
        <f t="shared" si="2"/>
        <v>441</v>
      </c>
      <c r="AB18" s="51"/>
      <c r="AC18" s="34"/>
      <c r="AD18" s="34"/>
    </row>
    <row r="19" spans="2:30" x14ac:dyDescent="0.25">
      <c r="B19" s="42">
        <v>2007</v>
      </c>
      <c r="C19" s="14">
        <v>44</v>
      </c>
      <c r="D19" s="14">
        <v>158</v>
      </c>
      <c r="E19" s="14">
        <v>93</v>
      </c>
      <c r="F19" s="14">
        <v>30</v>
      </c>
      <c r="G19" s="14">
        <v>9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12</v>
      </c>
      <c r="N19" s="44">
        <v>35</v>
      </c>
      <c r="O19" s="47">
        <f t="shared" si="0"/>
        <v>381</v>
      </c>
      <c r="Q19" s="34">
        <f>'[1]DDY History'!O100-O19</f>
        <v>0</v>
      </c>
      <c r="X19" s="6">
        <f t="shared" si="7"/>
        <v>1991</v>
      </c>
      <c r="Y19" s="6">
        <f t="shared" si="8"/>
        <v>6</v>
      </c>
      <c r="Z19" s="6">
        <f t="shared" si="1"/>
        <v>0</v>
      </c>
      <c r="AA19" s="6">
        <f t="shared" si="2"/>
        <v>495</v>
      </c>
      <c r="AB19" s="51"/>
      <c r="AC19" s="34"/>
      <c r="AD19" s="34"/>
    </row>
    <row r="20" spans="2:30" x14ac:dyDescent="0.25">
      <c r="B20" s="42">
        <v>2008</v>
      </c>
      <c r="C20" s="14">
        <v>107</v>
      </c>
      <c r="D20" s="14">
        <v>84</v>
      </c>
      <c r="E20" s="14">
        <v>62</v>
      </c>
      <c r="F20" s="14">
        <v>26</v>
      </c>
      <c r="G20" s="14">
        <v>8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18</v>
      </c>
      <c r="N20" s="44">
        <v>115</v>
      </c>
      <c r="O20" s="47">
        <f t="shared" si="0"/>
        <v>420</v>
      </c>
      <c r="Q20" s="34">
        <f>'[1]DDY History'!O101-O20</f>
        <v>0</v>
      </c>
      <c r="X20" s="6">
        <f t="shared" si="7"/>
        <v>1991</v>
      </c>
      <c r="Y20" s="6">
        <f t="shared" si="8"/>
        <v>7</v>
      </c>
      <c r="Z20" s="6">
        <f t="shared" si="1"/>
        <v>0</v>
      </c>
      <c r="AA20" s="6">
        <f t="shared" si="2"/>
        <v>535</v>
      </c>
      <c r="AB20" s="51"/>
      <c r="AC20" s="34"/>
      <c r="AD20" s="34"/>
    </row>
    <row r="21" spans="2:30" x14ac:dyDescent="0.25">
      <c r="B21" s="42">
        <v>2009</v>
      </c>
      <c r="C21" s="14">
        <v>80</v>
      </c>
      <c r="D21" s="14">
        <v>196</v>
      </c>
      <c r="E21" s="14">
        <v>86</v>
      </c>
      <c r="F21" s="14">
        <v>10</v>
      </c>
      <c r="G21" s="14">
        <v>3</v>
      </c>
      <c r="H21" s="14">
        <v>0</v>
      </c>
      <c r="I21" s="14">
        <v>0</v>
      </c>
      <c r="J21" s="14">
        <v>0</v>
      </c>
      <c r="K21" s="14">
        <v>0</v>
      </c>
      <c r="L21" s="14">
        <v>4</v>
      </c>
      <c r="M21" s="14">
        <v>10</v>
      </c>
      <c r="N21" s="44">
        <v>68</v>
      </c>
      <c r="O21" s="47">
        <f t="shared" si="0"/>
        <v>457</v>
      </c>
      <c r="Q21" s="34">
        <f>'[1]DDY History'!O102-O21</f>
        <v>0</v>
      </c>
      <c r="X21" s="6">
        <f t="shared" si="7"/>
        <v>1991</v>
      </c>
      <c r="Y21" s="6">
        <f t="shared" si="8"/>
        <v>8</v>
      </c>
      <c r="Z21" s="6">
        <f t="shared" si="1"/>
        <v>0</v>
      </c>
      <c r="AA21" s="6">
        <f t="shared" si="2"/>
        <v>534</v>
      </c>
      <c r="AB21" s="51"/>
      <c r="AC21" s="34"/>
      <c r="AD21" s="34"/>
    </row>
    <row r="22" spans="2:30" x14ac:dyDescent="0.25">
      <c r="B22" s="42">
        <v>2010</v>
      </c>
      <c r="C22" s="14">
        <v>302</v>
      </c>
      <c r="D22" s="14">
        <v>234</v>
      </c>
      <c r="E22" s="14">
        <v>254</v>
      </c>
      <c r="F22" s="14">
        <v>42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16</v>
      </c>
      <c r="N22" s="44">
        <v>155</v>
      </c>
      <c r="O22" s="47">
        <f t="shared" si="0"/>
        <v>1003</v>
      </c>
      <c r="Q22" s="34">
        <f>'[1]DDY History'!O103-O22</f>
        <v>0</v>
      </c>
      <c r="X22" s="6">
        <f t="shared" si="7"/>
        <v>1991</v>
      </c>
      <c r="Y22" s="6">
        <f t="shared" si="8"/>
        <v>9</v>
      </c>
      <c r="Z22" s="6">
        <f t="shared" si="1"/>
        <v>0</v>
      </c>
      <c r="AA22" s="6">
        <f t="shared" si="2"/>
        <v>556</v>
      </c>
      <c r="AB22" s="51"/>
      <c r="AC22" s="34"/>
      <c r="AD22" s="34"/>
    </row>
    <row r="23" spans="2:30" x14ac:dyDescent="0.25">
      <c r="B23" s="42">
        <v>2011</v>
      </c>
      <c r="C23" s="14">
        <v>300</v>
      </c>
      <c r="D23" s="14">
        <v>176</v>
      </c>
      <c r="E23" s="14">
        <v>55</v>
      </c>
      <c r="F23" s="14">
        <v>12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6</v>
      </c>
      <c r="N23" s="44">
        <v>26</v>
      </c>
      <c r="O23" s="47">
        <f t="shared" si="0"/>
        <v>575</v>
      </c>
      <c r="Q23" s="34">
        <f>'[1]DDY History'!O104-O23</f>
        <v>0</v>
      </c>
      <c r="X23" s="6">
        <f t="shared" si="7"/>
        <v>1991</v>
      </c>
      <c r="Y23" s="6">
        <f t="shared" si="8"/>
        <v>10</v>
      </c>
      <c r="Z23" s="6">
        <f t="shared" si="1"/>
        <v>0</v>
      </c>
      <c r="AA23" s="6">
        <f t="shared" si="2"/>
        <v>423</v>
      </c>
      <c r="AB23" s="51"/>
      <c r="AC23" s="34"/>
      <c r="AD23" s="34"/>
    </row>
    <row r="24" spans="2:30" x14ac:dyDescent="0.25">
      <c r="B24" s="42">
        <v>2012</v>
      </c>
      <c r="C24" s="14">
        <v>98</v>
      </c>
      <c r="D24" s="14">
        <v>61</v>
      </c>
      <c r="E24" s="14">
        <v>27</v>
      </c>
      <c r="F24" s="14">
        <v>1</v>
      </c>
      <c r="G24" s="14">
        <v>2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18</v>
      </c>
      <c r="N24" s="44">
        <v>36</v>
      </c>
      <c r="O24" s="47">
        <f t="shared" si="0"/>
        <v>243</v>
      </c>
      <c r="Q24" s="34">
        <f>'[1]DDY History'!O105-O24</f>
        <v>0</v>
      </c>
      <c r="X24" s="6">
        <f t="shared" si="7"/>
        <v>1991</v>
      </c>
      <c r="Y24" s="6">
        <f t="shared" si="8"/>
        <v>11</v>
      </c>
      <c r="Z24" s="6">
        <f t="shared" si="1"/>
        <v>35</v>
      </c>
      <c r="AA24" s="6">
        <f t="shared" si="2"/>
        <v>221</v>
      </c>
      <c r="AB24" s="51"/>
      <c r="AC24" s="34"/>
      <c r="AD24" s="34"/>
    </row>
    <row r="25" spans="2:30" x14ac:dyDescent="0.25">
      <c r="B25" s="42">
        <v>2013</v>
      </c>
      <c r="C25" s="14">
        <v>97</v>
      </c>
      <c r="D25" s="14">
        <v>84</v>
      </c>
      <c r="E25" s="14">
        <v>118</v>
      </c>
      <c r="F25" s="14">
        <v>64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3</v>
      </c>
      <c r="N25" s="44">
        <v>42</v>
      </c>
      <c r="O25" s="47">
        <f t="shared" si="0"/>
        <v>408</v>
      </c>
      <c r="Q25" s="34">
        <f>'[1]DDY History'!O106-O25</f>
        <v>0</v>
      </c>
      <c r="X25" s="37">
        <f t="shared" si="7"/>
        <v>1991</v>
      </c>
      <c r="Y25" s="37">
        <f t="shared" si="8"/>
        <v>12</v>
      </c>
      <c r="Z25" s="37">
        <f t="shared" si="1"/>
        <v>93</v>
      </c>
      <c r="AA25" s="37">
        <f t="shared" si="2"/>
        <v>149</v>
      </c>
      <c r="AB25" s="51"/>
      <c r="AC25" s="56"/>
      <c r="AD25" s="56"/>
    </row>
    <row r="26" spans="2:30" x14ac:dyDescent="0.25">
      <c r="B26" s="42">
        <v>2014</v>
      </c>
      <c r="C26" s="14">
        <v>139</v>
      </c>
      <c r="D26" s="14">
        <v>182</v>
      </c>
      <c r="E26" s="14">
        <v>68</v>
      </c>
      <c r="F26" s="14">
        <v>27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35</v>
      </c>
      <c r="N26" s="44">
        <v>104</v>
      </c>
      <c r="O26" s="47">
        <f t="shared" si="0"/>
        <v>555</v>
      </c>
      <c r="Q26" s="34">
        <f>'[1]DDY History'!O107-O26</f>
        <v>0</v>
      </c>
      <c r="X26" s="6">
        <f>X14+1</f>
        <v>1992</v>
      </c>
      <c r="Y26" s="6">
        <f>Y14</f>
        <v>1</v>
      </c>
      <c r="Z26" s="6">
        <f t="shared" si="1"/>
        <v>144</v>
      </c>
      <c r="AA26" s="6">
        <f t="shared" si="2"/>
        <v>43</v>
      </c>
      <c r="AB26" s="51"/>
      <c r="AC26" s="34">
        <f>[2]BC_DegDays!C2-Z26</f>
        <v>0</v>
      </c>
      <c r="AD26" s="34">
        <f>[2]BC_DegDays!D2-AA26</f>
        <v>0</v>
      </c>
    </row>
    <row r="27" spans="2:30" x14ac:dyDescent="0.25">
      <c r="B27" s="42">
        <v>2015</v>
      </c>
      <c r="C27" s="14">
        <v>99</v>
      </c>
      <c r="D27" s="14">
        <v>155</v>
      </c>
      <c r="E27" s="14">
        <v>85</v>
      </c>
      <c r="F27" s="14">
        <v>10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</v>
      </c>
      <c r="N27" s="44">
        <v>7</v>
      </c>
      <c r="O27" s="47">
        <f t="shared" si="0"/>
        <v>357</v>
      </c>
      <c r="Q27" s="34">
        <f>'[1]DDY History'!O108-O27</f>
        <v>0</v>
      </c>
      <c r="X27" s="6">
        <f t="shared" si="7"/>
        <v>1992</v>
      </c>
      <c r="Y27" s="6">
        <f t="shared" si="8"/>
        <v>2</v>
      </c>
      <c r="Z27" s="6">
        <f t="shared" si="1"/>
        <v>151</v>
      </c>
      <c r="AA27" s="6">
        <f t="shared" si="2"/>
        <v>32</v>
      </c>
      <c r="AB27" s="51"/>
      <c r="AC27" s="34">
        <f>[2]BC_DegDays!C3-Z27</f>
        <v>0</v>
      </c>
      <c r="AD27" s="34">
        <f>[2]BC_DegDays!D3-AA27</f>
        <v>0</v>
      </c>
    </row>
    <row r="28" spans="2:30" x14ac:dyDescent="0.25">
      <c r="B28" s="42">
        <v>2016</v>
      </c>
      <c r="C28" s="14">
        <v>76</v>
      </c>
      <c r="D28" s="14">
        <v>164</v>
      </c>
      <c r="E28" s="14">
        <v>76</v>
      </c>
      <c r="F28" s="14">
        <v>11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</v>
      </c>
      <c r="N28" s="44">
        <v>21</v>
      </c>
      <c r="O28" s="47">
        <f t="shared" si="0"/>
        <v>350</v>
      </c>
      <c r="Q28" s="34">
        <f>'[1]DDY History'!O109-O28</f>
        <v>0</v>
      </c>
      <c r="X28" s="6">
        <f t="shared" si="7"/>
        <v>1992</v>
      </c>
      <c r="Y28" s="6">
        <f t="shared" si="8"/>
        <v>3</v>
      </c>
      <c r="Z28" s="6">
        <f t="shared" si="1"/>
        <v>63</v>
      </c>
      <c r="AA28" s="6">
        <f t="shared" si="2"/>
        <v>79</v>
      </c>
      <c r="AB28" s="51"/>
      <c r="AC28" s="34">
        <f>[2]BC_DegDays!C4-Z28</f>
        <v>0</v>
      </c>
      <c r="AD28" s="34">
        <f>[2]BC_DegDays!D4-AA28</f>
        <v>0</v>
      </c>
    </row>
    <row r="29" spans="2:30" x14ac:dyDescent="0.25">
      <c r="B29" s="42">
        <v>2017</v>
      </c>
      <c r="C29" s="14">
        <v>49</v>
      </c>
      <c r="D29" s="14">
        <v>59</v>
      </c>
      <c r="E29" s="14">
        <v>21</v>
      </c>
      <c r="F29" s="14">
        <v>17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7</v>
      </c>
      <c r="N29" s="44">
        <v>24</v>
      </c>
      <c r="O29" s="47">
        <f t="shared" si="0"/>
        <v>177</v>
      </c>
      <c r="Q29" s="34">
        <f>'[1]DDY History'!O110-O29</f>
        <v>0</v>
      </c>
      <c r="X29" s="6">
        <f t="shared" si="7"/>
        <v>1992</v>
      </c>
      <c r="Y29" s="6">
        <f t="shared" si="8"/>
        <v>4</v>
      </c>
      <c r="Z29" s="6">
        <f t="shared" si="1"/>
        <v>53</v>
      </c>
      <c r="AA29" s="6">
        <f t="shared" si="2"/>
        <v>100</v>
      </c>
      <c r="AB29" s="51"/>
      <c r="AC29" s="34">
        <f>[2]BC_DegDays!C5-Z29</f>
        <v>0</v>
      </c>
      <c r="AD29" s="34">
        <f>[2]BC_DegDays!D5-AA29</f>
        <v>0</v>
      </c>
    </row>
    <row r="30" spans="2:30" x14ac:dyDescent="0.25">
      <c r="B30" s="42">
        <v>2018</v>
      </c>
      <c r="C30" s="6">
        <v>165</v>
      </c>
      <c r="D30" s="6">
        <v>81</v>
      </c>
      <c r="E30" s="6">
        <v>41</v>
      </c>
      <c r="F30" s="6">
        <v>32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7</v>
      </c>
      <c r="N30" s="45">
        <v>83</v>
      </c>
      <c r="O30" s="47">
        <f t="shared" si="0"/>
        <v>409</v>
      </c>
      <c r="Q30" s="34">
        <f>'[1]DDY History'!O111-O30</f>
        <v>0</v>
      </c>
      <c r="X30" s="6">
        <f t="shared" si="7"/>
        <v>1992</v>
      </c>
      <c r="Y30" s="6">
        <f t="shared" si="8"/>
        <v>5</v>
      </c>
      <c r="Z30" s="6">
        <f t="shared" si="1"/>
        <v>20</v>
      </c>
      <c r="AA30" s="6">
        <f t="shared" si="2"/>
        <v>200</v>
      </c>
      <c r="AB30" s="51"/>
      <c r="AC30" s="34">
        <f>[2]BC_DegDays!C6-Z30</f>
        <v>0</v>
      </c>
      <c r="AD30" s="34">
        <f>[2]BC_DegDays!D6-AA30</f>
        <v>0</v>
      </c>
    </row>
    <row r="31" spans="2:30" x14ac:dyDescent="0.25">
      <c r="B31" s="42">
        <v>2019</v>
      </c>
      <c r="C31" s="6">
        <v>100</v>
      </c>
      <c r="D31" s="6">
        <v>118</v>
      </c>
      <c r="E31" s="6">
        <v>27</v>
      </c>
      <c r="F31" s="6">
        <v>7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10</v>
      </c>
      <c r="N31" s="45">
        <v>47</v>
      </c>
      <c r="O31" s="47">
        <f t="shared" si="0"/>
        <v>309</v>
      </c>
      <c r="Q31" s="34">
        <f>'[1]DDY History'!O112-O31</f>
        <v>0</v>
      </c>
      <c r="X31" s="6">
        <f t="shared" si="7"/>
        <v>1992</v>
      </c>
      <c r="Y31" s="6">
        <f t="shared" si="8"/>
        <v>6</v>
      </c>
      <c r="Z31" s="6">
        <f t="shared" si="1"/>
        <v>2</v>
      </c>
      <c r="AA31" s="6">
        <f t="shared" si="2"/>
        <v>433</v>
      </c>
      <c r="AB31" s="51"/>
      <c r="AC31" s="34">
        <f>[2]BC_DegDays!C7-Z31</f>
        <v>0</v>
      </c>
      <c r="AD31" s="34">
        <f>[2]BC_DegDays!D7-AA31</f>
        <v>0</v>
      </c>
    </row>
    <row r="32" spans="2:30" x14ac:dyDescent="0.25">
      <c r="B32" s="42">
        <v>2020</v>
      </c>
      <c r="C32" s="6">
        <v>59</v>
      </c>
      <c r="D32" s="6">
        <v>91</v>
      </c>
      <c r="E32" s="6">
        <v>54</v>
      </c>
      <c r="F32" s="6">
        <v>2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45">
        <v>73</v>
      </c>
      <c r="O32" s="47">
        <f t="shared" si="0"/>
        <v>279</v>
      </c>
      <c r="Q32" s="34">
        <f>'[1]DDY History'!O113-O32</f>
        <v>0</v>
      </c>
      <c r="X32" s="6">
        <f t="shared" si="7"/>
        <v>1992</v>
      </c>
      <c r="Y32" s="6">
        <f t="shared" si="8"/>
        <v>7</v>
      </c>
      <c r="Z32" s="6">
        <f t="shared" si="1"/>
        <v>0</v>
      </c>
      <c r="AA32" s="6">
        <f t="shared" si="2"/>
        <v>556</v>
      </c>
      <c r="AB32" s="51"/>
      <c r="AC32" s="34">
        <f>[2]BC_DegDays!C8-Z32</f>
        <v>0</v>
      </c>
      <c r="AD32" s="34">
        <f>[2]BC_DegDays!D8-AA32</f>
        <v>0</v>
      </c>
    </row>
    <row r="33" spans="1:30" x14ac:dyDescent="0.25">
      <c r="B33" s="42">
        <v>2021</v>
      </c>
      <c r="C33" s="14">
        <v>153.00000000000003</v>
      </c>
      <c r="D33" s="14">
        <v>114.02272727272728</v>
      </c>
      <c r="E33" s="14">
        <v>22.43181818181818</v>
      </c>
      <c r="F33" s="14">
        <v>14.181818181818183</v>
      </c>
      <c r="G33" s="14">
        <v>0.95454545454545436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7.3636363636363642</v>
      </c>
      <c r="N33" s="44">
        <v>20.59090909090909</v>
      </c>
      <c r="O33" s="47">
        <f t="shared" si="0"/>
        <v>332.54545454545456</v>
      </c>
      <c r="Q33" s="34">
        <f>'[1]DDY History'!O114-O33</f>
        <v>0</v>
      </c>
      <c r="X33" s="6">
        <f t="shared" si="7"/>
        <v>1992</v>
      </c>
      <c r="Y33" s="6">
        <f t="shared" si="8"/>
        <v>8</v>
      </c>
      <c r="Z33" s="6">
        <f t="shared" si="1"/>
        <v>0</v>
      </c>
      <c r="AA33" s="6">
        <f t="shared" si="2"/>
        <v>539</v>
      </c>
      <c r="AB33" s="51"/>
      <c r="AC33" s="34">
        <f>[2]BC_DegDays!C9-Z33</f>
        <v>0</v>
      </c>
      <c r="AD33" s="34">
        <f>[2]BC_DegDays!D9-AA33</f>
        <v>0</v>
      </c>
    </row>
    <row r="34" spans="1:30" x14ac:dyDescent="0.25">
      <c r="B34" s="42">
        <v>2022</v>
      </c>
      <c r="C34" s="14">
        <v>31.409090909090907</v>
      </c>
      <c r="D34" s="14">
        <v>134.86363636363635</v>
      </c>
      <c r="E34" s="14">
        <v>29.227272727272727</v>
      </c>
      <c r="F34" s="14">
        <v>5.5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2.1363636363636362</v>
      </c>
      <c r="M34" s="14">
        <v>10.204545454545453</v>
      </c>
      <c r="N34" s="44">
        <v>27.977272727272727</v>
      </c>
      <c r="O34" s="47">
        <f t="shared" si="0"/>
        <v>241.31818181818178</v>
      </c>
      <c r="Q34" s="34">
        <f>'[1]DDY History'!O115-O34</f>
        <v>0</v>
      </c>
      <c r="X34" s="6">
        <f t="shared" si="7"/>
        <v>1992</v>
      </c>
      <c r="Y34" s="6">
        <f t="shared" si="8"/>
        <v>9</v>
      </c>
      <c r="Z34" s="6">
        <f t="shared" si="1"/>
        <v>0</v>
      </c>
      <c r="AA34" s="6">
        <f t="shared" si="2"/>
        <v>532</v>
      </c>
      <c r="AB34" s="51"/>
      <c r="AC34" s="34">
        <f>[2]BC_DegDays!C10-Z34</f>
        <v>0</v>
      </c>
      <c r="AD34" s="34">
        <f>[2]BC_DegDays!D10-AA34</f>
        <v>0</v>
      </c>
    </row>
    <row r="35" spans="1:30" x14ac:dyDescent="0.25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X35" s="6">
        <f t="shared" si="7"/>
        <v>1992</v>
      </c>
      <c r="Y35" s="6">
        <f t="shared" si="8"/>
        <v>10</v>
      </c>
      <c r="Z35" s="6">
        <f t="shared" si="1"/>
        <v>0</v>
      </c>
      <c r="AA35" s="6">
        <f t="shared" si="2"/>
        <v>415</v>
      </c>
      <c r="AB35" s="51"/>
      <c r="AC35" s="34">
        <f>[2]BC_DegDays!C11-Z35</f>
        <v>0</v>
      </c>
      <c r="AD35" s="34">
        <f>[2]BC_DegDays!D11-AA35</f>
        <v>0</v>
      </c>
    </row>
    <row r="36" spans="1:30" x14ac:dyDescent="0.25">
      <c r="A36" s="32" t="s">
        <v>62</v>
      </c>
      <c r="B36" s="27" t="s">
        <v>16</v>
      </c>
      <c r="C36" s="14">
        <f>AVERAGE(C15:C34)</f>
        <v>132.97045454545454</v>
      </c>
      <c r="D36" s="14">
        <f t="shared" ref="D36:N36" si="9">AVERAGE(D15:D34)</f>
        <v>137.2943181818182</v>
      </c>
      <c r="E36" s="14">
        <f t="shared" si="9"/>
        <v>70.282954545454544</v>
      </c>
      <c r="F36" s="14">
        <f t="shared" si="9"/>
        <v>21.234090909090909</v>
      </c>
      <c r="G36" s="14">
        <f t="shared" si="9"/>
        <v>1.8977272727272727</v>
      </c>
      <c r="H36" s="14">
        <f t="shared" si="9"/>
        <v>0</v>
      </c>
      <c r="I36" s="14">
        <f t="shared" si="9"/>
        <v>0</v>
      </c>
      <c r="J36" s="14">
        <f t="shared" si="9"/>
        <v>0</v>
      </c>
      <c r="K36" s="14">
        <f t="shared" si="9"/>
        <v>0</v>
      </c>
      <c r="L36" s="14">
        <f t="shared" si="9"/>
        <v>0.35681818181818181</v>
      </c>
      <c r="M36" s="14">
        <f t="shared" si="9"/>
        <v>9.6784090909090903</v>
      </c>
      <c r="N36" s="14">
        <f t="shared" si="9"/>
        <v>60.378409090909088</v>
      </c>
      <c r="O36" s="15">
        <f>AVERAGE(O15:O34)</f>
        <v>434.09318181818179</v>
      </c>
      <c r="X36" s="6">
        <f t="shared" si="7"/>
        <v>1992</v>
      </c>
      <c r="Y36" s="6">
        <f t="shared" si="8"/>
        <v>11</v>
      </c>
      <c r="Z36" s="6">
        <f t="shared" si="1"/>
        <v>12</v>
      </c>
      <c r="AA36" s="6">
        <f t="shared" si="2"/>
        <v>219</v>
      </c>
      <c r="AB36" s="51"/>
      <c r="AC36" s="34">
        <f>[2]BC_DegDays!C12-Z36</f>
        <v>0</v>
      </c>
      <c r="AD36" s="34">
        <f>[2]BC_DegDays!D12-AA36</f>
        <v>0</v>
      </c>
    </row>
    <row r="37" spans="1:30" x14ac:dyDescent="0.25">
      <c r="A37" s="32" t="s">
        <v>62</v>
      </c>
      <c r="B37" s="27" t="s">
        <v>17</v>
      </c>
      <c r="C37" s="14">
        <f>STDEV(C15:C34)</f>
        <v>79.13801912556238</v>
      </c>
      <c r="D37" s="14">
        <f t="shared" ref="D37:N37" si="10">STDEV(D15:D34)</f>
        <v>49.465451339254599</v>
      </c>
      <c r="E37" s="14">
        <f t="shared" si="10"/>
        <v>52.254209573688357</v>
      </c>
      <c r="F37" s="14">
        <f t="shared" si="10"/>
        <v>15.56081724317001</v>
      </c>
      <c r="G37" s="14">
        <f t="shared" si="10"/>
        <v>3.0769412442582746</v>
      </c>
      <c r="H37" s="14">
        <f t="shared" si="10"/>
        <v>0</v>
      </c>
      <c r="I37" s="14">
        <f t="shared" si="10"/>
        <v>0</v>
      </c>
      <c r="J37" s="14">
        <f t="shared" si="10"/>
        <v>0</v>
      </c>
      <c r="K37" s="14">
        <f t="shared" si="10"/>
        <v>0</v>
      </c>
      <c r="L37" s="14">
        <f t="shared" si="10"/>
        <v>1.0004647680283978</v>
      </c>
      <c r="M37" s="14">
        <f t="shared" si="10"/>
        <v>8.3695055434970129</v>
      </c>
      <c r="N37" s="14">
        <f t="shared" si="10"/>
        <v>38.983577945660791</v>
      </c>
      <c r="O37" s="15">
        <f>STDEV(O15:O34)</f>
        <v>180.92410944548811</v>
      </c>
      <c r="X37" s="37">
        <f t="shared" si="7"/>
        <v>1992</v>
      </c>
      <c r="Y37" s="37">
        <f t="shared" si="8"/>
        <v>12</v>
      </c>
      <c r="Z37" s="37">
        <f t="shared" si="1"/>
        <v>95</v>
      </c>
      <c r="AA37" s="37">
        <f t="shared" si="2"/>
        <v>154</v>
      </c>
      <c r="AB37" s="51"/>
      <c r="AC37" s="56">
        <f>[2]BC_DegDays!C13-Z37</f>
        <v>0</v>
      </c>
      <c r="AD37" s="56">
        <f>[2]BC_DegDays!D13-AA37</f>
        <v>0</v>
      </c>
    </row>
    <row r="38" spans="1:30" x14ac:dyDescent="0.25">
      <c r="B38" s="26" t="s">
        <v>18</v>
      </c>
      <c r="C38" s="14">
        <v>187.09978273328005</v>
      </c>
      <c r="D38" s="14">
        <v>246.19542319430047</v>
      </c>
      <c r="E38" s="14">
        <v>120.0578195884267</v>
      </c>
      <c r="F38" s="14">
        <v>20.755617670518475</v>
      </c>
      <c r="G38" s="14">
        <v>1.9113959939839287</v>
      </c>
      <c r="H38" s="14">
        <v>0</v>
      </c>
      <c r="I38" s="14">
        <v>0</v>
      </c>
      <c r="J38" s="14">
        <v>0</v>
      </c>
      <c r="K38" s="14">
        <v>0</v>
      </c>
      <c r="L38" s="14">
        <v>0.23405417759571093</v>
      </c>
      <c r="M38" s="14">
        <v>14.692724063298229</v>
      </c>
      <c r="N38" s="14">
        <v>83.961168800761826</v>
      </c>
      <c r="O38" s="15">
        <v>507.48110485789977</v>
      </c>
      <c r="X38" s="6">
        <f>X26+1</f>
        <v>1993</v>
      </c>
      <c r="Y38" s="6">
        <f>Y26</f>
        <v>1</v>
      </c>
      <c r="Z38" s="6">
        <f t="shared" si="1"/>
        <v>48</v>
      </c>
      <c r="AA38" s="6">
        <f t="shared" si="2"/>
        <v>145</v>
      </c>
      <c r="AB38" s="51"/>
      <c r="AC38" s="34">
        <f>[2]BC_DegDays!C14-Z38</f>
        <v>0</v>
      </c>
      <c r="AD38" s="34">
        <f>[2]BC_DegDays!D14-AA38</f>
        <v>0</v>
      </c>
    </row>
    <row r="39" spans="1:30" x14ac:dyDescent="0.25">
      <c r="X39" s="6">
        <f t="shared" si="7"/>
        <v>1993</v>
      </c>
      <c r="Y39" s="6">
        <f t="shared" si="8"/>
        <v>2</v>
      </c>
      <c r="Z39" s="6">
        <f t="shared" si="1"/>
        <v>112</v>
      </c>
      <c r="AA39" s="6">
        <f t="shared" si="2"/>
        <v>42</v>
      </c>
      <c r="AB39" s="51"/>
      <c r="AC39" s="34">
        <f>[2]BC_DegDays!C15-Z39</f>
        <v>0</v>
      </c>
      <c r="AD39" s="34">
        <f>[2]BC_DegDays!D15-AA39</f>
        <v>0</v>
      </c>
    </row>
    <row r="40" spans="1:30" x14ac:dyDescent="0.25">
      <c r="X40" s="6">
        <f t="shared" si="7"/>
        <v>1993</v>
      </c>
      <c r="Y40" s="6">
        <f t="shared" si="8"/>
        <v>3</v>
      </c>
      <c r="Z40" s="6">
        <f t="shared" si="1"/>
        <v>124</v>
      </c>
      <c r="AA40" s="6">
        <f t="shared" si="2"/>
        <v>26</v>
      </c>
      <c r="AB40" s="51"/>
      <c r="AC40" s="34">
        <f>[2]BC_DegDays!C16-Z40</f>
        <v>0</v>
      </c>
      <c r="AD40" s="34">
        <f>[2]BC_DegDays!D16-AA40</f>
        <v>0</v>
      </c>
    </row>
    <row r="41" spans="1:30" x14ac:dyDescent="0.25">
      <c r="B41" s="41" t="s">
        <v>58</v>
      </c>
      <c r="C41" s="40" t="s">
        <v>0</v>
      </c>
      <c r="D41" s="40" t="s">
        <v>1</v>
      </c>
      <c r="E41" s="40" t="s">
        <v>2</v>
      </c>
      <c r="F41" s="40" t="s">
        <v>3</v>
      </c>
      <c r="G41" s="40" t="s">
        <v>4</v>
      </c>
      <c r="H41" s="40" t="s">
        <v>5</v>
      </c>
      <c r="I41" s="40" t="s">
        <v>6</v>
      </c>
      <c r="J41" s="40" t="s">
        <v>7</v>
      </c>
      <c r="K41" s="40" t="s">
        <v>8</v>
      </c>
      <c r="L41" s="40" t="s">
        <v>9</v>
      </c>
      <c r="M41" s="40" t="s">
        <v>10</v>
      </c>
      <c r="N41" s="41" t="s">
        <v>11</v>
      </c>
      <c r="O41" s="41" t="s">
        <v>12</v>
      </c>
      <c r="Q41" s="33" t="s">
        <v>57</v>
      </c>
      <c r="X41" s="6">
        <f t="shared" si="7"/>
        <v>1993</v>
      </c>
      <c r="Y41" s="6">
        <f t="shared" si="8"/>
        <v>4</v>
      </c>
      <c r="Z41" s="6">
        <f t="shared" si="1"/>
        <v>39</v>
      </c>
      <c r="AA41" s="6">
        <f t="shared" si="2"/>
        <v>97</v>
      </c>
      <c r="AB41" s="51"/>
      <c r="AC41" s="34">
        <f>[2]BC_DegDays!C17-Z41</f>
        <v>0</v>
      </c>
      <c r="AD41" s="34">
        <f>[2]BC_DegDays!D17-AA41</f>
        <v>0</v>
      </c>
    </row>
    <row r="42" spans="1:30" x14ac:dyDescent="0.25">
      <c r="B42" s="42">
        <v>1990</v>
      </c>
      <c r="C42" s="14">
        <v>54</v>
      </c>
      <c r="D42" s="14">
        <v>145</v>
      </c>
      <c r="E42" s="14">
        <v>134</v>
      </c>
      <c r="F42" s="14">
        <v>184</v>
      </c>
      <c r="G42" s="14">
        <v>355</v>
      </c>
      <c r="H42" s="14">
        <v>512</v>
      </c>
      <c r="I42" s="14">
        <v>542</v>
      </c>
      <c r="J42" s="14">
        <v>554</v>
      </c>
      <c r="K42" s="14">
        <v>577</v>
      </c>
      <c r="L42" s="14">
        <v>503</v>
      </c>
      <c r="M42" s="14">
        <v>284</v>
      </c>
      <c r="N42" s="44">
        <v>138</v>
      </c>
      <c r="O42" s="47">
        <f t="shared" ref="O42:O74" si="11">SUM(C42:N42)</f>
        <v>3982</v>
      </c>
      <c r="Q42" s="34"/>
      <c r="X42" s="6">
        <f t="shared" si="7"/>
        <v>1993</v>
      </c>
      <c r="Y42" s="6">
        <f t="shared" si="8"/>
        <v>5</v>
      </c>
      <c r="Z42" s="6">
        <f t="shared" si="1"/>
        <v>12</v>
      </c>
      <c r="AA42" s="6">
        <f t="shared" si="2"/>
        <v>216</v>
      </c>
      <c r="AB42" s="51"/>
      <c r="AC42" s="34">
        <f>[2]BC_DegDays!C18-Z42</f>
        <v>0</v>
      </c>
      <c r="AD42" s="34">
        <f>[2]BC_DegDays!D18-AA42</f>
        <v>0</v>
      </c>
    </row>
    <row r="43" spans="1:30" x14ac:dyDescent="0.25">
      <c r="B43" s="42">
        <v>1991</v>
      </c>
      <c r="C43" s="14">
        <v>189</v>
      </c>
      <c r="D43" s="14">
        <v>82</v>
      </c>
      <c r="E43" s="14">
        <v>94</v>
      </c>
      <c r="F43" s="14">
        <v>248</v>
      </c>
      <c r="G43" s="14">
        <v>441</v>
      </c>
      <c r="H43" s="14">
        <v>495</v>
      </c>
      <c r="I43" s="14">
        <v>535</v>
      </c>
      <c r="J43" s="14">
        <v>534</v>
      </c>
      <c r="K43" s="14">
        <v>556</v>
      </c>
      <c r="L43" s="14">
        <v>423</v>
      </c>
      <c r="M43" s="14">
        <v>221</v>
      </c>
      <c r="N43" s="44">
        <v>149</v>
      </c>
      <c r="O43" s="47">
        <f t="shared" si="11"/>
        <v>3967</v>
      </c>
      <c r="Q43" s="34">
        <f>'[1]DDY History'!O124-O43</f>
        <v>0</v>
      </c>
      <c r="X43" s="6">
        <f t="shared" si="7"/>
        <v>1993</v>
      </c>
      <c r="Y43" s="6">
        <f t="shared" si="8"/>
        <v>6</v>
      </c>
      <c r="Z43" s="6">
        <f t="shared" si="1"/>
        <v>0</v>
      </c>
      <c r="AA43" s="6">
        <f t="shared" si="2"/>
        <v>438</v>
      </c>
      <c r="AB43" s="51"/>
      <c r="AC43" s="34">
        <f>[2]BC_DegDays!C19-Z43</f>
        <v>0</v>
      </c>
      <c r="AD43" s="34">
        <f>[2]BC_DegDays!D19-AA43</f>
        <v>0</v>
      </c>
    </row>
    <row r="44" spans="1:30" x14ac:dyDescent="0.25">
      <c r="B44" s="42">
        <v>1992</v>
      </c>
      <c r="C44" s="14">
        <v>43</v>
      </c>
      <c r="D44" s="14">
        <v>32</v>
      </c>
      <c r="E44" s="14">
        <v>79</v>
      </c>
      <c r="F44" s="14">
        <v>100</v>
      </c>
      <c r="G44" s="14">
        <v>200</v>
      </c>
      <c r="H44" s="14">
        <v>433</v>
      </c>
      <c r="I44" s="14">
        <v>556</v>
      </c>
      <c r="J44" s="14">
        <v>539</v>
      </c>
      <c r="K44" s="14">
        <v>532</v>
      </c>
      <c r="L44" s="14">
        <v>415</v>
      </c>
      <c r="M44" s="14">
        <v>219</v>
      </c>
      <c r="N44" s="44">
        <v>154</v>
      </c>
      <c r="O44" s="47">
        <f t="shared" si="11"/>
        <v>3302</v>
      </c>
      <c r="Q44" s="34">
        <f>'[1]DDY History'!O125-O44</f>
        <v>0</v>
      </c>
      <c r="X44" s="6">
        <f t="shared" si="7"/>
        <v>1993</v>
      </c>
      <c r="Y44" s="6">
        <f t="shared" si="8"/>
        <v>7</v>
      </c>
      <c r="Z44" s="6">
        <f t="shared" si="1"/>
        <v>0</v>
      </c>
      <c r="AA44" s="6">
        <f t="shared" si="2"/>
        <v>544</v>
      </c>
      <c r="AB44" s="51"/>
      <c r="AC44" s="34">
        <f>[2]BC_DegDays!C20-Z44</f>
        <v>0</v>
      </c>
      <c r="AD44" s="34">
        <f>[2]BC_DegDays!D20-AA44</f>
        <v>0</v>
      </c>
    </row>
    <row r="45" spans="1:30" x14ac:dyDescent="0.25">
      <c r="B45" s="42">
        <v>1993</v>
      </c>
      <c r="C45" s="14">
        <v>145</v>
      </c>
      <c r="D45" s="14">
        <v>42</v>
      </c>
      <c r="E45" s="14">
        <v>26</v>
      </c>
      <c r="F45" s="14">
        <v>97</v>
      </c>
      <c r="G45" s="14">
        <v>216</v>
      </c>
      <c r="H45" s="14">
        <v>438</v>
      </c>
      <c r="I45" s="14">
        <v>544</v>
      </c>
      <c r="J45" s="14">
        <v>588</v>
      </c>
      <c r="K45" s="14">
        <v>549</v>
      </c>
      <c r="L45" s="14">
        <v>426</v>
      </c>
      <c r="M45" s="14">
        <v>261</v>
      </c>
      <c r="N45" s="44">
        <v>121</v>
      </c>
      <c r="O45" s="47">
        <f t="shared" si="11"/>
        <v>3453</v>
      </c>
      <c r="Q45" s="34">
        <f>'[1]DDY History'!O126-O45</f>
        <v>0</v>
      </c>
      <c r="X45" s="6">
        <f t="shared" si="7"/>
        <v>1993</v>
      </c>
      <c r="Y45" s="6">
        <f t="shared" si="8"/>
        <v>8</v>
      </c>
      <c r="Z45" s="6">
        <f t="shared" si="1"/>
        <v>0</v>
      </c>
      <c r="AA45" s="6">
        <f t="shared" si="2"/>
        <v>588</v>
      </c>
      <c r="AB45" s="51"/>
      <c r="AC45" s="34">
        <f>[2]BC_DegDays!C21-Z45</f>
        <v>0</v>
      </c>
      <c r="AD45" s="34">
        <f>[2]BC_DegDays!D21-AA45</f>
        <v>0</v>
      </c>
    </row>
    <row r="46" spans="1:30" x14ac:dyDescent="0.25">
      <c r="B46" s="42">
        <v>1994</v>
      </c>
      <c r="C46" s="14">
        <v>13</v>
      </c>
      <c r="D46" s="14">
        <v>78</v>
      </c>
      <c r="E46" s="14">
        <v>113</v>
      </c>
      <c r="F46" s="14">
        <v>231</v>
      </c>
      <c r="G46" s="14">
        <v>385</v>
      </c>
      <c r="H46" s="14">
        <v>462</v>
      </c>
      <c r="I46" s="14">
        <v>537</v>
      </c>
      <c r="J46" s="14">
        <v>507</v>
      </c>
      <c r="K46" s="14">
        <v>506</v>
      </c>
      <c r="L46" s="14">
        <v>413</v>
      </c>
      <c r="M46" s="14">
        <v>301</v>
      </c>
      <c r="N46" s="44">
        <v>216</v>
      </c>
      <c r="O46" s="47">
        <f t="shared" si="11"/>
        <v>3762</v>
      </c>
      <c r="Q46" s="34">
        <f>'[1]DDY History'!O127-O46</f>
        <v>0</v>
      </c>
      <c r="X46" s="6">
        <f t="shared" si="7"/>
        <v>1993</v>
      </c>
      <c r="Y46" s="6">
        <f t="shared" si="8"/>
        <v>9</v>
      </c>
      <c r="Z46" s="6">
        <f t="shared" si="1"/>
        <v>0</v>
      </c>
      <c r="AA46" s="6">
        <f t="shared" si="2"/>
        <v>549</v>
      </c>
      <c r="AB46" s="51"/>
      <c r="AC46" s="34">
        <f>[2]BC_DegDays!C22-Z46</f>
        <v>0</v>
      </c>
      <c r="AD46" s="34">
        <f>[2]BC_DegDays!D22-AA46</f>
        <v>0</v>
      </c>
    </row>
    <row r="47" spans="1:30" x14ac:dyDescent="0.25">
      <c r="A47" s="1" t="s">
        <v>13</v>
      </c>
      <c r="B47" s="42">
        <v>1995</v>
      </c>
      <c r="C47" s="14">
        <v>45</v>
      </c>
      <c r="D47" s="14">
        <v>24</v>
      </c>
      <c r="E47" s="14">
        <v>93</v>
      </c>
      <c r="F47" s="14">
        <v>189</v>
      </c>
      <c r="G47" s="14">
        <v>393</v>
      </c>
      <c r="H47" s="14">
        <v>502</v>
      </c>
      <c r="I47" s="14">
        <v>516</v>
      </c>
      <c r="J47" s="14">
        <v>533</v>
      </c>
      <c r="K47" s="14">
        <v>547</v>
      </c>
      <c r="L47" s="14">
        <v>499</v>
      </c>
      <c r="M47" s="14">
        <v>280</v>
      </c>
      <c r="N47" s="44">
        <v>68</v>
      </c>
      <c r="O47" s="47">
        <f t="shared" si="11"/>
        <v>3689</v>
      </c>
      <c r="Q47" s="34">
        <f>'[1]DDY History'!O128-O47</f>
        <v>0</v>
      </c>
      <c r="X47" s="6">
        <f t="shared" si="7"/>
        <v>1993</v>
      </c>
      <c r="Y47" s="6">
        <f t="shared" si="8"/>
        <v>10</v>
      </c>
      <c r="Z47" s="6">
        <f t="shared" si="1"/>
        <v>0</v>
      </c>
      <c r="AA47" s="6">
        <f t="shared" si="2"/>
        <v>426</v>
      </c>
      <c r="AB47" s="51"/>
      <c r="AC47" s="34">
        <f>[2]BC_DegDays!C23-Z47</f>
        <v>0</v>
      </c>
      <c r="AD47" s="34">
        <f>[2]BC_DegDays!D23-AA47</f>
        <v>0</v>
      </c>
    </row>
    <row r="48" spans="1:30" x14ac:dyDescent="0.25">
      <c r="A48" s="1" t="s">
        <v>15</v>
      </c>
      <c r="B48" s="42">
        <v>1996</v>
      </c>
      <c r="C48" s="14">
        <v>46</v>
      </c>
      <c r="D48" s="14">
        <v>32</v>
      </c>
      <c r="E48" s="14">
        <v>54</v>
      </c>
      <c r="F48" s="14">
        <v>110</v>
      </c>
      <c r="G48" s="14">
        <v>319</v>
      </c>
      <c r="H48" s="14">
        <v>472</v>
      </c>
      <c r="I48" s="14">
        <v>531</v>
      </c>
      <c r="J48" s="14">
        <v>576</v>
      </c>
      <c r="K48" s="14">
        <v>572</v>
      </c>
      <c r="L48" s="14">
        <v>421</v>
      </c>
      <c r="M48" s="14">
        <v>254</v>
      </c>
      <c r="N48" s="44">
        <v>92</v>
      </c>
      <c r="O48" s="47">
        <f t="shared" si="11"/>
        <v>3479</v>
      </c>
      <c r="Q48" s="34">
        <f>'[1]DDY History'!O129-O48</f>
        <v>0</v>
      </c>
      <c r="X48" s="6">
        <f t="shared" si="7"/>
        <v>1993</v>
      </c>
      <c r="Y48" s="6">
        <f t="shared" si="8"/>
        <v>11</v>
      </c>
      <c r="Z48" s="6">
        <f t="shared" si="1"/>
        <v>28</v>
      </c>
      <c r="AA48" s="6">
        <f t="shared" si="2"/>
        <v>261</v>
      </c>
      <c r="AB48" s="51"/>
      <c r="AC48" s="34">
        <f>[2]BC_DegDays!C24-Z48</f>
        <v>0</v>
      </c>
      <c r="AD48" s="34">
        <f>[2]BC_DegDays!D24-AA48</f>
        <v>0</v>
      </c>
    </row>
    <row r="49" spans="2:30" x14ac:dyDescent="0.25">
      <c r="B49" s="42">
        <v>1997</v>
      </c>
      <c r="C49" s="14">
        <v>78</v>
      </c>
      <c r="D49" s="14">
        <v>75</v>
      </c>
      <c r="E49" s="14">
        <v>242</v>
      </c>
      <c r="F49" s="14">
        <v>252</v>
      </c>
      <c r="G49" s="14">
        <v>281</v>
      </c>
      <c r="H49" s="14">
        <v>467</v>
      </c>
      <c r="I49" s="14">
        <v>568</v>
      </c>
      <c r="J49" s="14">
        <v>533</v>
      </c>
      <c r="K49" s="14">
        <v>556</v>
      </c>
      <c r="L49" s="14">
        <v>437</v>
      </c>
      <c r="M49" s="14">
        <v>189</v>
      </c>
      <c r="N49" s="44">
        <v>76</v>
      </c>
      <c r="O49" s="47">
        <f t="shared" si="11"/>
        <v>3754</v>
      </c>
      <c r="Q49" s="34">
        <f>'[1]DDY History'!O130-O49</f>
        <v>0</v>
      </c>
      <c r="X49" s="37">
        <f t="shared" si="7"/>
        <v>1993</v>
      </c>
      <c r="Y49" s="37">
        <f t="shared" si="8"/>
        <v>12</v>
      </c>
      <c r="Z49" s="37">
        <f t="shared" si="1"/>
        <v>78</v>
      </c>
      <c r="AA49" s="37">
        <f t="shared" si="2"/>
        <v>121</v>
      </c>
      <c r="AB49" s="51"/>
      <c r="AC49" s="56">
        <f>[2]BC_DegDays!C25-Z49</f>
        <v>0</v>
      </c>
      <c r="AD49" s="56">
        <f>[2]BC_DegDays!D25-AA49</f>
        <v>0</v>
      </c>
    </row>
    <row r="50" spans="2:30" x14ac:dyDescent="0.25">
      <c r="B50" s="42">
        <v>1998</v>
      </c>
      <c r="C50" s="14">
        <v>91</v>
      </c>
      <c r="D50" s="14">
        <v>42</v>
      </c>
      <c r="E50" s="14">
        <v>70</v>
      </c>
      <c r="F50" s="14">
        <v>182</v>
      </c>
      <c r="G50" s="14">
        <v>311</v>
      </c>
      <c r="H50" s="14">
        <v>545</v>
      </c>
      <c r="I50" s="14">
        <v>621</v>
      </c>
      <c r="J50" s="14">
        <v>552</v>
      </c>
      <c r="K50" s="14">
        <v>581</v>
      </c>
      <c r="L50" s="14">
        <v>476</v>
      </c>
      <c r="M50" s="14">
        <v>291</v>
      </c>
      <c r="N50" s="44">
        <v>249</v>
      </c>
      <c r="O50" s="47">
        <f t="shared" si="11"/>
        <v>4011</v>
      </c>
      <c r="Q50" s="34">
        <f>'[1]DDY History'!O131-O50</f>
        <v>0</v>
      </c>
      <c r="X50" s="6">
        <f>X38+1</f>
        <v>1994</v>
      </c>
      <c r="Y50" s="6">
        <f>Y38</f>
        <v>1</v>
      </c>
      <c r="Z50" s="6">
        <f t="shared" si="1"/>
        <v>218</v>
      </c>
      <c r="AA50" s="6">
        <f t="shared" si="2"/>
        <v>13</v>
      </c>
      <c r="AB50" s="51"/>
      <c r="AC50" s="34">
        <f>[2]BC_DegDays!C26-Z50</f>
        <v>0</v>
      </c>
      <c r="AD50" s="34">
        <f>[2]BC_DegDays!D26-AA50</f>
        <v>0</v>
      </c>
    </row>
    <row r="51" spans="2:30" x14ac:dyDescent="0.25">
      <c r="B51" s="42">
        <v>1999</v>
      </c>
      <c r="C51" s="14">
        <v>94</v>
      </c>
      <c r="D51" s="14">
        <v>118</v>
      </c>
      <c r="E51" s="14">
        <v>48</v>
      </c>
      <c r="F51" s="14">
        <v>187</v>
      </c>
      <c r="G51" s="14">
        <v>308</v>
      </c>
      <c r="H51" s="14">
        <v>479</v>
      </c>
      <c r="I51" s="14">
        <v>519</v>
      </c>
      <c r="J51" s="14">
        <v>599</v>
      </c>
      <c r="K51" s="14">
        <v>553</v>
      </c>
      <c r="L51" s="14">
        <v>445</v>
      </c>
      <c r="M51" s="14">
        <v>242</v>
      </c>
      <c r="N51" s="44">
        <v>127</v>
      </c>
      <c r="O51" s="47">
        <f t="shared" si="11"/>
        <v>3719</v>
      </c>
      <c r="Q51" s="34">
        <f>'[1]DDY History'!O132-O51</f>
        <v>0</v>
      </c>
      <c r="X51" s="6">
        <f t="shared" si="7"/>
        <v>1994</v>
      </c>
      <c r="Y51" s="6">
        <f t="shared" si="8"/>
        <v>2</v>
      </c>
      <c r="Z51" s="6">
        <f t="shared" si="1"/>
        <v>115</v>
      </c>
      <c r="AA51" s="6">
        <f t="shared" si="2"/>
        <v>78</v>
      </c>
      <c r="AB51" s="51"/>
      <c r="AC51" s="34">
        <f>[2]BC_DegDays!C27-Z51</f>
        <v>0</v>
      </c>
      <c r="AD51" s="34">
        <f>[2]BC_DegDays!D27-AA51</f>
        <v>0</v>
      </c>
    </row>
    <row r="52" spans="2:30" x14ac:dyDescent="0.25">
      <c r="B52" s="42">
        <v>2000</v>
      </c>
      <c r="C52" s="14">
        <v>71</v>
      </c>
      <c r="D52" s="14">
        <v>32</v>
      </c>
      <c r="E52" s="14">
        <v>132</v>
      </c>
      <c r="F52" s="14">
        <v>220</v>
      </c>
      <c r="G52" s="14">
        <v>322</v>
      </c>
      <c r="H52" s="14">
        <v>535</v>
      </c>
      <c r="I52" s="14">
        <v>531</v>
      </c>
      <c r="J52" s="14">
        <v>530</v>
      </c>
      <c r="K52" s="14">
        <v>550</v>
      </c>
      <c r="L52" s="14">
        <v>437</v>
      </c>
      <c r="M52" s="14">
        <v>233</v>
      </c>
      <c r="N52" s="44">
        <v>96</v>
      </c>
      <c r="O52" s="47">
        <f t="shared" si="11"/>
        <v>3689</v>
      </c>
      <c r="Q52" s="34">
        <f>'[1]DDY History'!O133-O52</f>
        <v>0</v>
      </c>
      <c r="X52" s="6">
        <f t="shared" si="7"/>
        <v>1994</v>
      </c>
      <c r="Y52" s="6">
        <f t="shared" si="8"/>
        <v>3</v>
      </c>
      <c r="Z52" s="6">
        <f t="shared" si="1"/>
        <v>48</v>
      </c>
      <c r="AA52" s="6">
        <f t="shared" si="2"/>
        <v>113</v>
      </c>
      <c r="AB52" s="51"/>
      <c r="AC52" s="34">
        <f>[2]BC_DegDays!C28-Z52</f>
        <v>0</v>
      </c>
      <c r="AD52" s="34">
        <f>[2]BC_DegDays!D28-AA52</f>
        <v>0</v>
      </c>
    </row>
    <row r="53" spans="2:30" x14ac:dyDescent="0.25">
      <c r="B53" s="42">
        <v>2001</v>
      </c>
      <c r="C53" s="14">
        <v>38</v>
      </c>
      <c r="D53" s="14">
        <v>70</v>
      </c>
      <c r="E53" s="14">
        <v>136</v>
      </c>
      <c r="F53" s="14">
        <v>152</v>
      </c>
      <c r="G53" s="14">
        <v>261</v>
      </c>
      <c r="H53" s="14">
        <v>479</v>
      </c>
      <c r="I53" s="14">
        <v>551</v>
      </c>
      <c r="J53" s="14">
        <v>540</v>
      </c>
      <c r="K53" s="14">
        <v>564</v>
      </c>
      <c r="L53" s="14">
        <v>375</v>
      </c>
      <c r="M53" s="14">
        <v>234</v>
      </c>
      <c r="N53" s="44">
        <v>213</v>
      </c>
      <c r="O53" s="47">
        <f t="shared" si="11"/>
        <v>3613</v>
      </c>
      <c r="Q53" s="34">
        <f>'[1]DDY History'!O134-O53</f>
        <v>0</v>
      </c>
      <c r="X53" s="6">
        <f t="shared" si="7"/>
        <v>1994</v>
      </c>
      <c r="Y53" s="6">
        <f t="shared" si="8"/>
        <v>4</v>
      </c>
      <c r="Z53" s="6">
        <f t="shared" si="1"/>
        <v>22</v>
      </c>
      <c r="AA53" s="6">
        <f t="shared" si="2"/>
        <v>231</v>
      </c>
      <c r="AB53" s="51"/>
      <c r="AC53" s="34">
        <f>[2]BC_DegDays!C29-Z53</f>
        <v>0</v>
      </c>
      <c r="AD53" s="34">
        <f>[2]BC_DegDays!D29-AA53</f>
        <v>0</v>
      </c>
    </row>
    <row r="54" spans="2:30" x14ac:dyDescent="0.25">
      <c r="B54" s="43">
        <v>2002</v>
      </c>
      <c r="C54" s="25">
        <v>79</v>
      </c>
      <c r="D54" s="25">
        <v>104</v>
      </c>
      <c r="E54" s="25">
        <v>80</v>
      </c>
      <c r="F54" s="25">
        <v>275</v>
      </c>
      <c r="G54" s="25">
        <v>435</v>
      </c>
      <c r="H54" s="25">
        <v>485</v>
      </c>
      <c r="I54" s="25">
        <v>534</v>
      </c>
      <c r="J54" s="25">
        <v>553</v>
      </c>
      <c r="K54" s="25">
        <v>553</v>
      </c>
      <c r="L54" s="25">
        <v>529</v>
      </c>
      <c r="M54" s="25">
        <v>301</v>
      </c>
      <c r="N54" s="46">
        <v>54</v>
      </c>
      <c r="O54" s="49">
        <f t="shared" si="11"/>
        <v>3982</v>
      </c>
      <c r="Q54" s="34">
        <f>'[1]DDY History'!O135-O54</f>
        <v>0</v>
      </c>
      <c r="X54" s="6">
        <f t="shared" si="7"/>
        <v>1994</v>
      </c>
      <c r="Y54" s="6">
        <f t="shared" si="8"/>
        <v>5</v>
      </c>
      <c r="Z54" s="6">
        <f t="shared" si="1"/>
        <v>0</v>
      </c>
      <c r="AA54" s="6">
        <f t="shared" si="2"/>
        <v>385</v>
      </c>
      <c r="AB54" s="51"/>
      <c r="AC54" s="34">
        <f>[2]BC_DegDays!C30-Z54</f>
        <v>0</v>
      </c>
      <c r="AD54" s="34">
        <f>[2]BC_DegDays!D30-AA54</f>
        <v>0</v>
      </c>
    </row>
    <row r="55" spans="2:30" x14ac:dyDescent="0.25">
      <c r="B55" s="42">
        <v>2003</v>
      </c>
      <c r="C55" s="14">
        <v>13</v>
      </c>
      <c r="D55" s="14">
        <v>17</v>
      </c>
      <c r="E55" s="14">
        <v>166</v>
      </c>
      <c r="F55" s="14">
        <v>201</v>
      </c>
      <c r="G55" s="14">
        <v>360</v>
      </c>
      <c r="H55" s="14">
        <v>501</v>
      </c>
      <c r="I55" s="14">
        <v>549</v>
      </c>
      <c r="J55" s="14">
        <v>551</v>
      </c>
      <c r="K55" s="14">
        <v>521</v>
      </c>
      <c r="L55" s="14">
        <v>424</v>
      </c>
      <c r="M55" s="14">
        <v>322</v>
      </c>
      <c r="N55" s="44">
        <v>111</v>
      </c>
      <c r="O55" s="47">
        <f t="shared" si="11"/>
        <v>3736</v>
      </c>
      <c r="Q55" s="34">
        <f>'[1]DDY History'!O136-O55</f>
        <v>0</v>
      </c>
      <c r="X55" s="6">
        <f t="shared" si="7"/>
        <v>1994</v>
      </c>
      <c r="Y55" s="6">
        <f t="shared" si="8"/>
        <v>6</v>
      </c>
      <c r="Z55" s="6">
        <f t="shared" si="1"/>
        <v>0</v>
      </c>
      <c r="AA55" s="6">
        <f t="shared" si="2"/>
        <v>462</v>
      </c>
      <c r="AB55" s="51"/>
      <c r="AC55" s="34">
        <f>[2]BC_DegDays!C31-Z55</f>
        <v>0</v>
      </c>
      <c r="AD55" s="34">
        <f>[2]BC_DegDays!D31-AA55</f>
        <v>0</v>
      </c>
    </row>
    <row r="56" spans="2:30" x14ac:dyDescent="0.25">
      <c r="B56" s="42">
        <v>2004</v>
      </c>
      <c r="C56" s="14">
        <v>34</v>
      </c>
      <c r="D56" s="14">
        <v>31</v>
      </c>
      <c r="E56" s="14">
        <v>86</v>
      </c>
      <c r="F56" s="14">
        <v>117</v>
      </c>
      <c r="G56" s="14">
        <v>283</v>
      </c>
      <c r="H56" s="14">
        <v>512</v>
      </c>
      <c r="I56" s="14">
        <v>549</v>
      </c>
      <c r="J56" s="14">
        <v>509</v>
      </c>
      <c r="K56" s="14">
        <v>529</v>
      </c>
      <c r="L56" s="14">
        <v>435</v>
      </c>
      <c r="M56" s="14">
        <v>280</v>
      </c>
      <c r="N56" s="44">
        <v>125</v>
      </c>
      <c r="O56" s="47">
        <f t="shared" si="11"/>
        <v>3490</v>
      </c>
      <c r="Q56" s="34">
        <f>'[1]DDY History'!O137-O56</f>
        <v>0</v>
      </c>
      <c r="X56" s="6">
        <f t="shared" si="7"/>
        <v>1994</v>
      </c>
      <c r="Y56" s="6">
        <f t="shared" si="8"/>
        <v>7</v>
      </c>
      <c r="Z56" s="6">
        <f t="shared" si="1"/>
        <v>0</v>
      </c>
      <c r="AA56" s="6">
        <f t="shared" si="2"/>
        <v>537</v>
      </c>
      <c r="AB56" s="51"/>
      <c r="AC56" s="34">
        <f>[2]BC_DegDays!C32-Z56</f>
        <v>0</v>
      </c>
      <c r="AD56" s="34">
        <f>[2]BC_DegDays!D32-AA56</f>
        <v>0</v>
      </c>
    </row>
    <row r="57" spans="2:30" x14ac:dyDescent="0.25">
      <c r="B57" s="42">
        <v>2005</v>
      </c>
      <c r="C57" s="14">
        <v>60</v>
      </c>
      <c r="D57" s="14">
        <v>28</v>
      </c>
      <c r="E57" s="14">
        <v>55</v>
      </c>
      <c r="F57" s="14">
        <v>138</v>
      </c>
      <c r="G57" s="14">
        <v>196</v>
      </c>
      <c r="H57" s="14">
        <v>429</v>
      </c>
      <c r="I57" s="14">
        <v>530</v>
      </c>
      <c r="J57" s="14">
        <v>583</v>
      </c>
      <c r="K57" s="14">
        <v>602</v>
      </c>
      <c r="L57" s="14">
        <v>498</v>
      </c>
      <c r="M57" s="14">
        <v>245</v>
      </c>
      <c r="N57" s="44">
        <v>105</v>
      </c>
      <c r="O57" s="47">
        <f t="shared" si="11"/>
        <v>3469</v>
      </c>
      <c r="Q57" s="34">
        <f>'[1]DDY History'!O138-O57</f>
        <v>0</v>
      </c>
      <c r="X57" s="6">
        <f t="shared" si="7"/>
        <v>1994</v>
      </c>
      <c r="Y57" s="6">
        <f t="shared" si="8"/>
        <v>8</v>
      </c>
      <c r="Z57" s="6">
        <f t="shared" si="1"/>
        <v>0</v>
      </c>
      <c r="AA57" s="6">
        <f t="shared" si="2"/>
        <v>507</v>
      </c>
      <c r="AB57" s="51"/>
      <c r="AC57" s="34">
        <f>[2]BC_DegDays!C33-Z57</f>
        <v>0</v>
      </c>
      <c r="AD57" s="34">
        <f>[2]BC_DegDays!D33-AA57</f>
        <v>0</v>
      </c>
    </row>
    <row r="58" spans="2:30" x14ac:dyDescent="0.25">
      <c r="B58" s="42">
        <v>2006</v>
      </c>
      <c r="C58" s="14">
        <v>27</v>
      </c>
      <c r="D58" s="14">
        <v>30</v>
      </c>
      <c r="E58" s="14">
        <v>69</v>
      </c>
      <c r="F58" s="14">
        <v>172</v>
      </c>
      <c r="G58" s="14">
        <v>312</v>
      </c>
      <c r="H58" s="14">
        <v>449</v>
      </c>
      <c r="I58" s="14">
        <v>525</v>
      </c>
      <c r="J58" s="14">
        <v>543</v>
      </c>
      <c r="K58" s="14">
        <v>528</v>
      </c>
      <c r="L58" s="14">
        <v>456</v>
      </c>
      <c r="M58" s="14">
        <v>253</v>
      </c>
      <c r="N58" s="44">
        <v>149</v>
      </c>
      <c r="O58" s="47">
        <f t="shared" si="11"/>
        <v>3513</v>
      </c>
      <c r="Q58" s="34">
        <f>'[1]DDY History'!O139-O58</f>
        <v>0</v>
      </c>
      <c r="X58" s="6">
        <f t="shared" si="7"/>
        <v>1994</v>
      </c>
      <c r="Y58" s="6">
        <f t="shared" si="8"/>
        <v>9</v>
      </c>
      <c r="Z58" s="6">
        <f t="shared" si="1"/>
        <v>0</v>
      </c>
      <c r="AA58" s="6">
        <f t="shared" si="2"/>
        <v>506</v>
      </c>
      <c r="AB58" s="51"/>
      <c r="AC58" s="34">
        <f>[2]BC_DegDays!C34-Z58</f>
        <v>0</v>
      </c>
      <c r="AD58" s="34">
        <f>[2]BC_DegDays!D34-AA58</f>
        <v>0</v>
      </c>
    </row>
    <row r="59" spans="2:30" x14ac:dyDescent="0.25">
      <c r="B59" s="42">
        <v>2007</v>
      </c>
      <c r="C59" s="14">
        <v>182</v>
      </c>
      <c r="D59" s="14">
        <v>37</v>
      </c>
      <c r="E59" s="14">
        <v>88</v>
      </c>
      <c r="F59" s="14">
        <v>192</v>
      </c>
      <c r="G59" s="14">
        <v>301</v>
      </c>
      <c r="H59" s="14">
        <v>432</v>
      </c>
      <c r="I59" s="14">
        <v>555</v>
      </c>
      <c r="J59" s="14">
        <v>566</v>
      </c>
      <c r="K59" s="14">
        <v>612</v>
      </c>
      <c r="L59" s="14">
        <v>494</v>
      </c>
      <c r="M59" s="14">
        <v>232</v>
      </c>
      <c r="N59" s="44">
        <v>158</v>
      </c>
      <c r="O59" s="47">
        <f t="shared" si="11"/>
        <v>3849</v>
      </c>
      <c r="Q59" s="34">
        <f>'[1]DDY History'!O140-O59</f>
        <v>0</v>
      </c>
      <c r="X59" s="6">
        <f t="shared" si="7"/>
        <v>1994</v>
      </c>
      <c r="Y59" s="6">
        <f t="shared" si="8"/>
        <v>10</v>
      </c>
      <c r="Z59" s="6">
        <f t="shared" si="1"/>
        <v>0</v>
      </c>
      <c r="AA59" s="6">
        <f t="shared" si="2"/>
        <v>413</v>
      </c>
      <c r="AB59" s="51"/>
      <c r="AC59" s="34">
        <f>[2]BC_DegDays!C35-Z59</f>
        <v>0</v>
      </c>
      <c r="AD59" s="34">
        <f>[2]BC_DegDays!D35-AA59</f>
        <v>0</v>
      </c>
    </row>
    <row r="60" spans="2:30" x14ac:dyDescent="0.25">
      <c r="B60" s="42">
        <v>2008</v>
      </c>
      <c r="C60" s="14">
        <v>115</v>
      </c>
      <c r="D60" s="14">
        <v>71</v>
      </c>
      <c r="E60" s="14">
        <v>94</v>
      </c>
      <c r="F60" s="14">
        <v>182</v>
      </c>
      <c r="G60" s="14">
        <v>308</v>
      </c>
      <c r="H60" s="14">
        <v>501</v>
      </c>
      <c r="I60" s="14">
        <v>503</v>
      </c>
      <c r="J60" s="14">
        <v>483</v>
      </c>
      <c r="K60" s="14">
        <v>513</v>
      </c>
      <c r="L60" s="14">
        <v>445</v>
      </c>
      <c r="M60" s="14">
        <v>232</v>
      </c>
      <c r="N60" s="44">
        <v>76</v>
      </c>
      <c r="O60" s="47">
        <f t="shared" si="11"/>
        <v>3523</v>
      </c>
      <c r="Q60" s="34">
        <f>'[1]DDY History'!O141-O60</f>
        <v>0</v>
      </c>
      <c r="X60" s="6">
        <f t="shared" si="7"/>
        <v>1994</v>
      </c>
      <c r="Y60" s="6">
        <f t="shared" si="8"/>
        <v>11</v>
      </c>
      <c r="Z60" s="6">
        <f t="shared" si="1"/>
        <v>1</v>
      </c>
      <c r="AA60" s="6">
        <f t="shared" si="2"/>
        <v>301</v>
      </c>
      <c r="AB60" s="51"/>
      <c r="AC60" s="34">
        <f>[2]BC_DegDays!C36-Z60</f>
        <v>0</v>
      </c>
      <c r="AD60" s="34">
        <f>[2]BC_DegDays!D36-AA60</f>
        <v>0</v>
      </c>
    </row>
    <row r="61" spans="2:30" x14ac:dyDescent="0.25">
      <c r="B61" s="42">
        <v>2009</v>
      </c>
      <c r="C61" s="14">
        <v>93</v>
      </c>
      <c r="D61" s="14">
        <v>36</v>
      </c>
      <c r="E61" s="14">
        <v>78</v>
      </c>
      <c r="F61" s="14">
        <v>229</v>
      </c>
      <c r="G61" s="14">
        <v>340</v>
      </c>
      <c r="H61" s="14">
        <v>456</v>
      </c>
      <c r="I61" s="14">
        <v>563</v>
      </c>
      <c r="J61" s="14">
        <v>553</v>
      </c>
      <c r="K61" s="14">
        <v>548</v>
      </c>
      <c r="L61" s="14">
        <v>489</v>
      </c>
      <c r="M61" s="14">
        <v>307</v>
      </c>
      <c r="N61" s="44">
        <v>131</v>
      </c>
      <c r="O61" s="47">
        <f t="shared" si="11"/>
        <v>3823</v>
      </c>
      <c r="Q61" s="34">
        <f>'[1]DDY History'!O142-O61</f>
        <v>0</v>
      </c>
      <c r="X61" s="37">
        <f t="shared" si="7"/>
        <v>1994</v>
      </c>
      <c r="Y61" s="37">
        <f t="shared" si="8"/>
        <v>12</v>
      </c>
      <c r="Z61" s="37">
        <f t="shared" si="1"/>
        <v>26</v>
      </c>
      <c r="AA61" s="37">
        <f t="shared" si="2"/>
        <v>216</v>
      </c>
      <c r="AB61" s="51"/>
      <c r="AC61" s="56">
        <f>[2]BC_DegDays!C37-Z61</f>
        <v>0</v>
      </c>
      <c r="AD61" s="56">
        <f>[2]BC_DegDays!D37-AA61</f>
        <v>0</v>
      </c>
    </row>
    <row r="62" spans="2:30" x14ac:dyDescent="0.25">
      <c r="B62" s="42">
        <v>2010</v>
      </c>
      <c r="C62" s="14">
        <v>36</v>
      </c>
      <c r="D62" s="14">
        <v>17</v>
      </c>
      <c r="E62" s="14">
        <v>8</v>
      </c>
      <c r="F62" s="14">
        <v>110</v>
      </c>
      <c r="G62" s="14">
        <v>337</v>
      </c>
      <c r="H62" s="14">
        <v>535</v>
      </c>
      <c r="I62" s="14">
        <v>580</v>
      </c>
      <c r="J62" s="14">
        <v>603</v>
      </c>
      <c r="K62" s="14">
        <v>569</v>
      </c>
      <c r="L62" s="14">
        <v>456</v>
      </c>
      <c r="M62" s="14">
        <v>272</v>
      </c>
      <c r="N62" s="44">
        <v>120</v>
      </c>
      <c r="O62" s="47">
        <f t="shared" si="11"/>
        <v>3643</v>
      </c>
      <c r="Q62" s="34">
        <f>'[1]DDY History'!O143-O62</f>
        <v>0</v>
      </c>
      <c r="X62" s="6">
        <f>X50+1</f>
        <v>1995</v>
      </c>
      <c r="Y62" s="6">
        <f>Y50</f>
        <v>1</v>
      </c>
      <c r="Z62" s="6">
        <f t="shared" si="1"/>
        <v>130</v>
      </c>
      <c r="AA62" s="6">
        <f t="shared" si="2"/>
        <v>45</v>
      </c>
      <c r="AB62" s="51"/>
      <c r="AC62" s="34">
        <f>[2]BC_DegDays!C38-Z62</f>
        <v>0</v>
      </c>
      <c r="AD62" s="34">
        <f>[2]BC_DegDays!D38-AA62</f>
        <v>0</v>
      </c>
    </row>
    <row r="63" spans="2:30" x14ac:dyDescent="0.25">
      <c r="B63" s="42">
        <v>2011</v>
      </c>
      <c r="C63" s="14">
        <v>11</v>
      </c>
      <c r="D63" s="14">
        <v>33</v>
      </c>
      <c r="E63" s="14">
        <v>115</v>
      </c>
      <c r="F63" s="14">
        <v>221</v>
      </c>
      <c r="G63" s="14">
        <v>386</v>
      </c>
      <c r="H63" s="14">
        <v>501</v>
      </c>
      <c r="I63" s="14">
        <v>575</v>
      </c>
      <c r="J63" s="14">
        <v>611</v>
      </c>
      <c r="K63" s="14">
        <v>589</v>
      </c>
      <c r="L63" s="14">
        <v>435</v>
      </c>
      <c r="M63" s="14">
        <v>210</v>
      </c>
      <c r="N63" s="44">
        <v>157</v>
      </c>
      <c r="O63" s="47">
        <f t="shared" si="11"/>
        <v>3844</v>
      </c>
      <c r="Q63" s="34">
        <f>'[1]DDY History'!O144-O63</f>
        <v>0</v>
      </c>
      <c r="X63" s="6">
        <f t="shared" si="7"/>
        <v>1995</v>
      </c>
      <c r="Y63" s="6">
        <f t="shared" si="8"/>
        <v>2</v>
      </c>
      <c r="Z63" s="6">
        <f t="shared" si="1"/>
        <v>220</v>
      </c>
      <c r="AA63" s="6">
        <f t="shared" si="2"/>
        <v>24</v>
      </c>
      <c r="AB63" s="51"/>
      <c r="AC63" s="34">
        <f>[2]BC_DegDays!C39-Z63</f>
        <v>0</v>
      </c>
      <c r="AD63" s="34">
        <f>[2]BC_DegDays!D39-AA63</f>
        <v>0</v>
      </c>
    </row>
    <row r="64" spans="2:30" x14ac:dyDescent="0.25">
      <c r="B64" s="42">
        <v>2012</v>
      </c>
      <c r="C64" s="14">
        <v>93</v>
      </c>
      <c r="D64" s="14">
        <v>88</v>
      </c>
      <c r="E64" s="14">
        <v>190</v>
      </c>
      <c r="F64" s="14">
        <v>318</v>
      </c>
      <c r="G64" s="14">
        <v>364</v>
      </c>
      <c r="H64" s="14">
        <v>490</v>
      </c>
      <c r="I64" s="14">
        <v>513</v>
      </c>
      <c r="J64" s="14">
        <v>560</v>
      </c>
      <c r="K64" s="14">
        <v>555</v>
      </c>
      <c r="L64" s="14">
        <v>458</v>
      </c>
      <c r="M64" s="14">
        <v>219</v>
      </c>
      <c r="N64" s="44">
        <v>96</v>
      </c>
      <c r="O64" s="47">
        <f t="shared" si="11"/>
        <v>3944</v>
      </c>
      <c r="Q64" s="34">
        <f>'[1]DDY History'!O145-O64</f>
        <v>0</v>
      </c>
      <c r="X64" s="6">
        <f t="shared" si="7"/>
        <v>1995</v>
      </c>
      <c r="Y64" s="6">
        <f t="shared" si="8"/>
        <v>3</v>
      </c>
      <c r="Z64" s="6">
        <f t="shared" si="1"/>
        <v>72</v>
      </c>
      <c r="AA64" s="6">
        <f t="shared" si="2"/>
        <v>93</v>
      </c>
      <c r="AB64" s="51"/>
      <c r="AC64" s="34">
        <f>[2]BC_DegDays!C40-Z64</f>
        <v>0</v>
      </c>
      <c r="AD64" s="34">
        <f>[2]BC_DegDays!D40-AA64</f>
        <v>0</v>
      </c>
    </row>
    <row r="65" spans="1:30" x14ac:dyDescent="0.25">
      <c r="B65" s="42">
        <v>2013</v>
      </c>
      <c r="C65" s="14">
        <v>95</v>
      </c>
      <c r="D65" s="14">
        <v>89</v>
      </c>
      <c r="E65" s="14">
        <v>69</v>
      </c>
      <c r="F65" s="14">
        <v>163</v>
      </c>
      <c r="G65" s="14">
        <v>320</v>
      </c>
      <c r="H65" s="14">
        <v>477</v>
      </c>
      <c r="I65" s="14">
        <v>527</v>
      </c>
      <c r="J65" s="14">
        <v>562</v>
      </c>
      <c r="K65" s="14">
        <v>565</v>
      </c>
      <c r="L65" s="14">
        <v>464</v>
      </c>
      <c r="M65" s="14">
        <v>278</v>
      </c>
      <c r="N65" s="44">
        <v>171</v>
      </c>
      <c r="O65" s="47">
        <f t="shared" si="11"/>
        <v>3780</v>
      </c>
      <c r="Q65" s="34">
        <f>'[1]DDY History'!O146-O65</f>
        <v>0</v>
      </c>
      <c r="X65" s="6">
        <f t="shared" si="7"/>
        <v>1995</v>
      </c>
      <c r="Y65" s="6">
        <f t="shared" si="8"/>
        <v>4</v>
      </c>
      <c r="Z65" s="6">
        <f t="shared" si="1"/>
        <v>9</v>
      </c>
      <c r="AA65" s="6">
        <f t="shared" si="2"/>
        <v>189</v>
      </c>
      <c r="AB65" s="51"/>
      <c r="AC65" s="34">
        <f>[2]BC_DegDays!C41-Z65</f>
        <v>0</v>
      </c>
      <c r="AD65" s="34">
        <f>[2]BC_DegDays!D41-AA65</f>
        <v>0</v>
      </c>
    </row>
    <row r="66" spans="1:30" x14ac:dyDescent="0.25">
      <c r="B66" s="42">
        <v>2014</v>
      </c>
      <c r="C66" s="14">
        <v>82</v>
      </c>
      <c r="D66" s="14">
        <v>43</v>
      </c>
      <c r="E66" s="14">
        <v>75</v>
      </c>
      <c r="F66" s="14">
        <v>130</v>
      </c>
      <c r="G66" s="14">
        <v>312</v>
      </c>
      <c r="H66" s="14">
        <v>465</v>
      </c>
      <c r="I66" s="14">
        <v>559</v>
      </c>
      <c r="J66" s="14">
        <v>555</v>
      </c>
      <c r="K66" s="14">
        <v>563</v>
      </c>
      <c r="L66" s="14">
        <v>423</v>
      </c>
      <c r="M66" s="14">
        <v>188</v>
      </c>
      <c r="N66" s="44">
        <v>89</v>
      </c>
      <c r="O66" s="47">
        <f t="shared" si="11"/>
        <v>3484</v>
      </c>
      <c r="Q66" s="34">
        <f>'[1]DDY History'!O147-O66</f>
        <v>0</v>
      </c>
      <c r="X66" s="6">
        <f t="shared" si="7"/>
        <v>1995</v>
      </c>
      <c r="Y66" s="6">
        <f t="shared" si="8"/>
        <v>5</v>
      </c>
      <c r="Z66" s="6">
        <f t="shared" si="1"/>
        <v>0</v>
      </c>
      <c r="AA66" s="6">
        <f t="shared" si="2"/>
        <v>393</v>
      </c>
      <c r="AB66" s="51"/>
      <c r="AC66" s="34">
        <f>[2]BC_DegDays!C42-Z66</f>
        <v>0</v>
      </c>
      <c r="AD66" s="34">
        <f>[2]BC_DegDays!D42-AA66</f>
        <v>0</v>
      </c>
    </row>
    <row r="67" spans="1:30" x14ac:dyDescent="0.25">
      <c r="B67" s="42">
        <v>2015</v>
      </c>
      <c r="C67" s="14">
        <v>82</v>
      </c>
      <c r="D67" s="14">
        <v>18</v>
      </c>
      <c r="E67" s="14">
        <v>145</v>
      </c>
      <c r="F67" s="14">
        <v>309</v>
      </c>
      <c r="G67" s="14">
        <v>407</v>
      </c>
      <c r="H67" s="14">
        <v>513</v>
      </c>
      <c r="I67" s="14">
        <v>577</v>
      </c>
      <c r="J67" s="14">
        <v>520</v>
      </c>
      <c r="K67" s="14">
        <v>567</v>
      </c>
      <c r="L67" s="14">
        <v>478</v>
      </c>
      <c r="M67" s="14">
        <v>401</v>
      </c>
      <c r="N67" s="44">
        <v>273</v>
      </c>
      <c r="O67" s="47">
        <f t="shared" si="11"/>
        <v>4290</v>
      </c>
      <c r="Q67" s="34">
        <f>'[1]DDY History'!O148-O67</f>
        <v>0</v>
      </c>
      <c r="X67" s="6">
        <f t="shared" si="7"/>
        <v>1995</v>
      </c>
      <c r="Y67" s="6">
        <f t="shared" si="8"/>
        <v>6</v>
      </c>
      <c r="Z67" s="6">
        <f t="shared" ref="Z67:Z130" si="12">INDEX($C$2:$N$34,MATCH($X67,$B$2:$B$34,0), MATCH(TEXT(DATE($X67,$Y67,1),"mmm"),$C$1:$N$1,0))</f>
        <v>0</v>
      </c>
      <c r="AA67" s="6">
        <f t="shared" ref="AA67:AA130" si="13">INDEX($C$42:$N$74,MATCH($X67,$B$42:$B$74,0), MATCH(TEXT(DATE($X67,$Y67,1),"mmm"),$C$41:$N$41,0))</f>
        <v>502</v>
      </c>
      <c r="AB67" s="51"/>
      <c r="AC67" s="34">
        <f>[2]BC_DegDays!C43-Z67</f>
        <v>0</v>
      </c>
      <c r="AD67" s="34">
        <f>[2]BC_DegDays!D43-AA67</f>
        <v>0</v>
      </c>
    </row>
    <row r="68" spans="1:30" x14ac:dyDescent="0.25">
      <c r="B68" s="42">
        <v>2016</v>
      </c>
      <c r="C68" s="14">
        <v>194</v>
      </c>
      <c r="D68" s="14">
        <v>35</v>
      </c>
      <c r="E68" s="14">
        <v>83</v>
      </c>
      <c r="F68" s="14">
        <v>235</v>
      </c>
      <c r="G68" s="14">
        <v>332</v>
      </c>
      <c r="H68" s="14">
        <v>482</v>
      </c>
      <c r="I68" s="14">
        <v>581</v>
      </c>
      <c r="J68" s="14">
        <v>580</v>
      </c>
      <c r="K68" s="14">
        <v>595</v>
      </c>
      <c r="L68" s="14">
        <v>522</v>
      </c>
      <c r="M68" s="14">
        <v>318</v>
      </c>
      <c r="N68" s="44">
        <v>195</v>
      </c>
      <c r="O68" s="47">
        <f t="shared" si="11"/>
        <v>4152</v>
      </c>
      <c r="Q68" s="34">
        <f>'[1]DDY History'!O149-O68</f>
        <v>0</v>
      </c>
      <c r="X68" s="6">
        <f t="shared" si="7"/>
        <v>1995</v>
      </c>
      <c r="Y68" s="6">
        <f t="shared" si="8"/>
        <v>7</v>
      </c>
      <c r="Z68" s="6">
        <f t="shared" si="12"/>
        <v>0</v>
      </c>
      <c r="AA68" s="6">
        <f t="shared" si="13"/>
        <v>516</v>
      </c>
      <c r="AB68" s="51"/>
      <c r="AC68" s="34">
        <f>[2]BC_DegDays!C44-Z68</f>
        <v>0</v>
      </c>
      <c r="AD68" s="34">
        <f>[2]BC_DegDays!D44-AA68</f>
        <v>0</v>
      </c>
    </row>
    <row r="69" spans="1:30" x14ac:dyDescent="0.25">
      <c r="B69" s="42">
        <v>2017</v>
      </c>
      <c r="C69" s="14">
        <v>165</v>
      </c>
      <c r="D69" s="14">
        <v>100</v>
      </c>
      <c r="E69" s="14">
        <v>148</v>
      </c>
      <c r="F69" s="14">
        <v>245</v>
      </c>
      <c r="G69" s="14">
        <v>407</v>
      </c>
      <c r="H69" s="14">
        <v>511</v>
      </c>
      <c r="I69" s="14">
        <v>574</v>
      </c>
      <c r="J69" s="14">
        <v>578</v>
      </c>
      <c r="K69" s="14">
        <v>607</v>
      </c>
      <c r="L69" s="14">
        <v>535</v>
      </c>
      <c r="M69" s="14">
        <v>298</v>
      </c>
      <c r="N69" s="44">
        <v>181</v>
      </c>
      <c r="O69" s="47">
        <f t="shared" si="11"/>
        <v>4349</v>
      </c>
      <c r="Q69" s="34">
        <f>'[1]DDY History'!O150-O69</f>
        <v>0</v>
      </c>
      <c r="X69" s="6">
        <f t="shared" si="7"/>
        <v>1995</v>
      </c>
      <c r="Y69" s="6">
        <f t="shared" si="8"/>
        <v>8</v>
      </c>
      <c r="Z69" s="6">
        <f t="shared" si="12"/>
        <v>0</v>
      </c>
      <c r="AA69" s="6">
        <f t="shared" si="13"/>
        <v>533</v>
      </c>
      <c r="AB69" s="51"/>
      <c r="AC69" s="34">
        <f>[2]BC_DegDays!C45-Z69</f>
        <v>0</v>
      </c>
      <c r="AD69" s="34">
        <f>[2]BC_DegDays!D45-AA69</f>
        <v>0</v>
      </c>
    </row>
    <row r="70" spans="1:30" x14ac:dyDescent="0.25">
      <c r="B70" s="42">
        <v>2018</v>
      </c>
      <c r="C70" s="14">
        <v>85</v>
      </c>
      <c r="D70" s="14">
        <v>134</v>
      </c>
      <c r="E70" s="14">
        <v>190</v>
      </c>
      <c r="F70" s="14">
        <v>206</v>
      </c>
      <c r="G70" s="14">
        <v>339</v>
      </c>
      <c r="H70" s="14">
        <v>493</v>
      </c>
      <c r="I70" s="14">
        <v>579</v>
      </c>
      <c r="J70" s="14">
        <v>566</v>
      </c>
      <c r="K70" s="14">
        <v>655</v>
      </c>
      <c r="L70" s="14">
        <v>571</v>
      </c>
      <c r="M70" s="14">
        <v>332</v>
      </c>
      <c r="N70" s="44">
        <v>142</v>
      </c>
      <c r="O70" s="47">
        <f t="shared" si="11"/>
        <v>4292</v>
      </c>
      <c r="Q70" s="34">
        <f>'[1]DDY History'!O151-O70</f>
        <v>0</v>
      </c>
      <c r="X70" s="6">
        <f t="shared" si="7"/>
        <v>1995</v>
      </c>
      <c r="Y70" s="6">
        <f t="shared" si="8"/>
        <v>9</v>
      </c>
      <c r="Z70" s="6">
        <f t="shared" si="12"/>
        <v>0</v>
      </c>
      <c r="AA70" s="6">
        <f t="shared" si="13"/>
        <v>547</v>
      </c>
      <c r="AB70" s="51"/>
      <c r="AC70" s="34">
        <f>[2]BC_DegDays!C46-Z70</f>
        <v>0</v>
      </c>
      <c r="AD70" s="34">
        <f>[2]BC_DegDays!D46-AA70</f>
        <v>0</v>
      </c>
    </row>
    <row r="71" spans="1:30" x14ac:dyDescent="0.25">
      <c r="B71" s="42">
        <v>2019</v>
      </c>
      <c r="C71" s="6">
        <v>94</v>
      </c>
      <c r="D71" s="6">
        <v>80</v>
      </c>
      <c r="E71" s="6">
        <v>183</v>
      </c>
      <c r="F71" s="6">
        <v>207</v>
      </c>
      <c r="G71" s="6">
        <v>391</v>
      </c>
      <c r="H71" s="6">
        <v>552</v>
      </c>
      <c r="I71" s="6">
        <v>576</v>
      </c>
      <c r="J71" s="6">
        <v>556</v>
      </c>
      <c r="K71" s="6">
        <v>624</v>
      </c>
      <c r="L71" s="6">
        <v>522</v>
      </c>
      <c r="M71" s="6">
        <v>370</v>
      </c>
      <c r="N71" s="45">
        <v>108</v>
      </c>
      <c r="O71" s="48">
        <f t="shared" si="11"/>
        <v>4263</v>
      </c>
      <c r="Q71" s="34">
        <f>'[1]DDY History'!O152-O71</f>
        <v>0</v>
      </c>
      <c r="X71" s="6">
        <f t="shared" si="7"/>
        <v>1995</v>
      </c>
      <c r="Y71" s="6">
        <f t="shared" si="8"/>
        <v>10</v>
      </c>
      <c r="Z71" s="6">
        <f t="shared" si="12"/>
        <v>0</v>
      </c>
      <c r="AA71" s="6">
        <f t="shared" si="13"/>
        <v>499</v>
      </c>
      <c r="AB71" s="51"/>
      <c r="AC71" s="34">
        <f>[2]BC_DegDays!C47-Z71</f>
        <v>0</v>
      </c>
      <c r="AD71" s="34">
        <f>[2]BC_DegDays!D47-AA71</f>
        <v>0</v>
      </c>
    </row>
    <row r="72" spans="1:30" x14ac:dyDescent="0.25">
      <c r="B72" s="42">
        <v>2020</v>
      </c>
      <c r="C72" s="6">
        <v>144</v>
      </c>
      <c r="D72" s="6">
        <v>102</v>
      </c>
      <c r="E72" s="6">
        <v>171</v>
      </c>
      <c r="F72" s="6">
        <v>330</v>
      </c>
      <c r="G72" s="6">
        <v>342</v>
      </c>
      <c r="H72" s="6">
        <v>507</v>
      </c>
      <c r="I72" s="6">
        <v>620</v>
      </c>
      <c r="J72" s="6">
        <v>630</v>
      </c>
      <c r="K72" s="6">
        <v>579</v>
      </c>
      <c r="L72" s="6">
        <v>504</v>
      </c>
      <c r="M72" s="6">
        <v>424</v>
      </c>
      <c r="N72" s="45">
        <v>165</v>
      </c>
      <c r="O72" s="48">
        <f t="shared" si="11"/>
        <v>4518</v>
      </c>
      <c r="Q72" s="34">
        <f>'[1]DDY History'!O153-O72</f>
        <v>0</v>
      </c>
      <c r="X72" s="6">
        <f t="shared" si="7"/>
        <v>1995</v>
      </c>
      <c r="Y72" s="6">
        <f t="shared" si="8"/>
        <v>11</v>
      </c>
      <c r="Z72" s="6">
        <f t="shared" si="12"/>
        <v>23</v>
      </c>
      <c r="AA72" s="6">
        <f t="shared" si="13"/>
        <v>280</v>
      </c>
      <c r="AB72" s="51"/>
      <c r="AC72" s="34">
        <f>[2]BC_DegDays!C48-Z72</f>
        <v>0</v>
      </c>
      <c r="AD72" s="34">
        <f>[2]BC_DegDays!D48-AA72</f>
        <v>0</v>
      </c>
    </row>
    <row r="73" spans="1:30" x14ac:dyDescent="0.25">
      <c r="B73" s="42">
        <v>2021</v>
      </c>
      <c r="C73" s="14">
        <v>46.499999999999993</v>
      </c>
      <c r="D73" s="14">
        <v>69.295454545454561</v>
      </c>
      <c r="E73" s="14">
        <v>146.97727272727275</v>
      </c>
      <c r="F73" s="14">
        <v>231.95454545454552</v>
      </c>
      <c r="G73" s="14">
        <v>399.65909090909082</v>
      </c>
      <c r="H73" s="14">
        <v>534.0454545454545</v>
      </c>
      <c r="I73" s="14">
        <v>579.70454545454538</v>
      </c>
      <c r="J73" s="14">
        <v>598.97727272727286</v>
      </c>
      <c r="K73" s="14">
        <v>615.15909090909099</v>
      </c>
      <c r="L73" s="14">
        <v>522.09090909090912</v>
      </c>
      <c r="M73" s="14">
        <v>301.68181818181819</v>
      </c>
      <c r="N73" s="44">
        <v>163.47727272727269</v>
      </c>
      <c r="O73" s="47">
        <f t="shared" si="11"/>
        <v>4209.522727272727</v>
      </c>
      <c r="Q73" s="34">
        <f>'[1]DDY History'!O154-O73</f>
        <v>0</v>
      </c>
      <c r="X73" s="37">
        <f t="shared" si="7"/>
        <v>1995</v>
      </c>
      <c r="Y73" s="37">
        <f t="shared" si="8"/>
        <v>12</v>
      </c>
      <c r="Z73" s="37">
        <f t="shared" si="12"/>
        <v>93</v>
      </c>
      <c r="AA73" s="37">
        <f t="shared" si="13"/>
        <v>68</v>
      </c>
      <c r="AB73" s="51"/>
      <c r="AC73" s="56">
        <f>[2]BC_DegDays!C49-Z73</f>
        <v>0</v>
      </c>
      <c r="AD73" s="56">
        <f>[2]BC_DegDays!D49-AA73</f>
        <v>0</v>
      </c>
    </row>
    <row r="74" spans="1:30" x14ac:dyDescent="0.25">
      <c r="B74" s="42">
        <v>2022</v>
      </c>
      <c r="C74" s="14">
        <v>174.40909090909091</v>
      </c>
      <c r="D74" s="14">
        <v>62</v>
      </c>
      <c r="E74" s="14">
        <v>224.18181818181816</v>
      </c>
      <c r="F74" s="14">
        <v>299.56818181818187</v>
      </c>
      <c r="G74" s="14">
        <v>410.0454545454545</v>
      </c>
      <c r="H74" s="14">
        <v>553.09090909090901</v>
      </c>
      <c r="I74" s="14">
        <v>638.43181818181847</v>
      </c>
      <c r="J74" s="14">
        <v>632.93181818181824</v>
      </c>
      <c r="K74" s="14">
        <v>625.31818181818176</v>
      </c>
      <c r="L74" s="14">
        <v>438.22727272727286</v>
      </c>
      <c r="M74" s="14">
        <v>309.74999999999994</v>
      </c>
      <c r="N74" s="44">
        <v>207.40909090909091</v>
      </c>
      <c r="O74" s="47">
        <f t="shared" si="11"/>
        <v>4575.3636363636369</v>
      </c>
      <c r="Q74" s="34">
        <f>'[1]DDY History'!O155-O74</f>
        <v>0</v>
      </c>
      <c r="X74" s="6">
        <f>X62+1</f>
        <v>1996</v>
      </c>
      <c r="Y74" s="6">
        <f>Y62</f>
        <v>1</v>
      </c>
      <c r="Z74" s="6">
        <f t="shared" si="12"/>
        <v>277</v>
      </c>
      <c r="AA74" s="6">
        <f t="shared" si="13"/>
        <v>46</v>
      </c>
      <c r="AB74" s="51"/>
      <c r="AC74" s="34">
        <f>[2]BC_DegDays!C50-Z74</f>
        <v>0</v>
      </c>
      <c r="AD74" s="34">
        <f>[2]BC_DegDays!D50-AA74</f>
        <v>0</v>
      </c>
    </row>
    <row r="75" spans="1:30" x14ac:dyDescent="0.25"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/>
      <c r="X75" s="6">
        <f t="shared" si="7"/>
        <v>1996</v>
      </c>
      <c r="Y75" s="6">
        <f t="shared" si="8"/>
        <v>2</v>
      </c>
      <c r="Z75" s="6">
        <f t="shared" si="12"/>
        <v>198</v>
      </c>
      <c r="AA75" s="6">
        <f t="shared" si="13"/>
        <v>32</v>
      </c>
      <c r="AB75" s="51"/>
      <c r="AC75" s="34">
        <f>[2]BC_DegDays!C51-Z75</f>
        <v>0</v>
      </c>
      <c r="AD75" s="34">
        <f>[2]BC_DegDays!D51-AA75</f>
        <v>0</v>
      </c>
    </row>
    <row r="76" spans="1:30" x14ac:dyDescent="0.25">
      <c r="A76" s="32" t="s">
        <v>62</v>
      </c>
      <c r="B76" s="27" t="s">
        <v>16</v>
      </c>
      <c r="C76" s="14">
        <f>AVERAGE(C55:C74)</f>
        <v>91.295454545454547</v>
      </c>
      <c r="D76" s="14">
        <f t="shared" ref="D76:N76" si="14">AVERAGE(D55:D74)</f>
        <v>56.014772727272728</v>
      </c>
      <c r="E76" s="14">
        <f t="shared" si="14"/>
        <v>119.20795454545456</v>
      </c>
      <c r="F76" s="14">
        <f t="shared" si="14"/>
        <v>211.82613636363635</v>
      </c>
      <c r="G76" s="14">
        <f t="shared" si="14"/>
        <v>342.33522727272731</v>
      </c>
      <c r="H76" s="14">
        <f t="shared" si="14"/>
        <v>494.65681818181821</v>
      </c>
      <c r="I76" s="14">
        <f t="shared" si="14"/>
        <v>562.65681818181815</v>
      </c>
      <c r="J76" s="14">
        <f t="shared" si="14"/>
        <v>567.0454545454545</v>
      </c>
      <c r="K76" s="14">
        <f t="shared" si="14"/>
        <v>578.07386363636374</v>
      </c>
      <c r="L76" s="14">
        <f t="shared" si="14"/>
        <v>478.46590909090912</v>
      </c>
      <c r="M76" s="14">
        <f t="shared" si="14"/>
        <v>289.62159090909091</v>
      </c>
      <c r="N76" s="14">
        <f t="shared" si="14"/>
        <v>146.14431818181816</v>
      </c>
      <c r="O76" s="15">
        <f>AVERAGE(O55:O74)</f>
        <v>3937.3443181818175</v>
      </c>
      <c r="X76" s="6">
        <f t="shared" si="7"/>
        <v>1996</v>
      </c>
      <c r="Y76" s="6">
        <f t="shared" si="8"/>
        <v>3</v>
      </c>
      <c r="Z76" s="6">
        <f t="shared" si="12"/>
        <v>159</v>
      </c>
      <c r="AA76" s="6">
        <f t="shared" si="13"/>
        <v>54</v>
      </c>
      <c r="AB76" s="51"/>
      <c r="AC76" s="34">
        <f>[2]BC_DegDays!C52-Z76</f>
        <v>0</v>
      </c>
      <c r="AD76" s="34">
        <f>[2]BC_DegDays!D52-AA76</f>
        <v>0</v>
      </c>
    </row>
    <row r="77" spans="1:30" x14ac:dyDescent="0.25">
      <c r="A77" s="32" t="s">
        <v>62</v>
      </c>
      <c r="B77" s="27" t="s">
        <v>17</v>
      </c>
      <c r="C77" s="14">
        <f>STDEV(C55:C74)</f>
        <v>56.53717015729908</v>
      </c>
      <c r="D77" s="14">
        <f t="shared" ref="D77:N77" si="15">STDEV(D55:D74)</f>
        <v>33.821329883670217</v>
      </c>
      <c r="E77" s="14">
        <f t="shared" si="15"/>
        <v>56.881260332578933</v>
      </c>
      <c r="F77" s="14">
        <f t="shared" si="15"/>
        <v>65.58833568472798</v>
      </c>
      <c r="G77" s="14">
        <f t="shared" si="15"/>
        <v>52.115007992077636</v>
      </c>
      <c r="H77" s="14">
        <f t="shared" si="15"/>
        <v>35.726111462554726</v>
      </c>
      <c r="I77" s="14">
        <f t="shared" si="15"/>
        <v>33.336912967500439</v>
      </c>
      <c r="J77" s="14">
        <f t="shared" si="15"/>
        <v>37.776704947779855</v>
      </c>
      <c r="K77" s="14">
        <f t="shared" si="15"/>
        <v>39.100881165890726</v>
      </c>
      <c r="L77" s="14">
        <f t="shared" si="15"/>
        <v>41.698502228278826</v>
      </c>
      <c r="M77" s="14">
        <f t="shared" si="15"/>
        <v>62.264572805861143</v>
      </c>
      <c r="N77" s="14">
        <f t="shared" si="15"/>
        <v>46.706313645966382</v>
      </c>
      <c r="O77" s="15">
        <f>STDEV(O55:O74)</f>
        <v>366.22917745811941</v>
      </c>
      <c r="X77" s="6">
        <f t="shared" si="7"/>
        <v>1996</v>
      </c>
      <c r="Y77" s="6">
        <f t="shared" si="8"/>
        <v>4</v>
      </c>
      <c r="Z77" s="6">
        <f t="shared" si="12"/>
        <v>72</v>
      </c>
      <c r="AA77" s="6">
        <f t="shared" si="13"/>
        <v>110</v>
      </c>
      <c r="AB77" s="51"/>
      <c r="AC77" s="34">
        <f>[2]BC_DegDays!C53-Z77</f>
        <v>0</v>
      </c>
      <c r="AD77" s="34">
        <f>[2]BC_DegDays!D53-AA77</f>
        <v>0</v>
      </c>
    </row>
    <row r="78" spans="1:30" x14ac:dyDescent="0.25">
      <c r="B78" s="26" t="s">
        <v>18</v>
      </c>
      <c r="C78" s="14">
        <v>120.63979780142023</v>
      </c>
      <c r="D78" s="14">
        <v>28.867540359850974</v>
      </c>
      <c r="E78" s="14">
        <v>51.875135000990753</v>
      </c>
      <c r="F78" s="14">
        <v>159.58219282271307</v>
      </c>
      <c r="G78" s="14">
        <v>353.97049871571426</v>
      </c>
      <c r="H78" s="14">
        <v>506.34980977102356</v>
      </c>
      <c r="I78" s="14">
        <v>485.39243088047067</v>
      </c>
      <c r="J78" s="14">
        <v>540.31728680526612</v>
      </c>
      <c r="K78" s="14">
        <v>592.93697568027926</v>
      </c>
      <c r="L78" s="14">
        <v>429.50938255342976</v>
      </c>
      <c r="M78" s="14">
        <v>250.74335524471581</v>
      </c>
      <c r="N78" s="14">
        <v>126.71360919253905</v>
      </c>
      <c r="O78" s="15">
        <v>3898.0403161231343</v>
      </c>
      <c r="X78" s="6">
        <f t="shared" si="7"/>
        <v>1996</v>
      </c>
      <c r="Y78" s="6">
        <f t="shared" si="8"/>
        <v>5</v>
      </c>
      <c r="Z78" s="6">
        <f t="shared" si="12"/>
        <v>5</v>
      </c>
      <c r="AA78" s="6">
        <f t="shared" si="13"/>
        <v>319</v>
      </c>
      <c r="AB78" s="51"/>
      <c r="AC78" s="34">
        <f>[2]BC_DegDays!C54-Z78</f>
        <v>0</v>
      </c>
      <c r="AD78" s="34">
        <f>[2]BC_DegDays!D54-AA78</f>
        <v>0</v>
      </c>
    </row>
    <row r="79" spans="1:30" x14ac:dyDescent="0.25">
      <c r="X79" s="6">
        <f t="shared" ref="X79:X85" si="16">X67+1</f>
        <v>1996</v>
      </c>
      <c r="Y79" s="6">
        <f t="shared" ref="Y79:Y85" si="17">Y67</f>
        <v>6</v>
      </c>
      <c r="Z79" s="6">
        <f t="shared" si="12"/>
        <v>0</v>
      </c>
      <c r="AA79" s="6">
        <f t="shared" si="13"/>
        <v>472</v>
      </c>
      <c r="AB79" s="51"/>
      <c r="AC79" s="34">
        <f>[2]BC_DegDays!C55-Z79</f>
        <v>0</v>
      </c>
      <c r="AD79" s="34">
        <f>[2]BC_DegDays!D55-AA79</f>
        <v>0</v>
      </c>
    </row>
    <row r="80" spans="1:30" x14ac:dyDescent="0.25">
      <c r="X80" s="6">
        <f t="shared" si="16"/>
        <v>1996</v>
      </c>
      <c r="Y80" s="6">
        <f t="shared" si="17"/>
        <v>7</v>
      </c>
      <c r="Z80" s="6">
        <f t="shared" si="12"/>
        <v>0</v>
      </c>
      <c r="AA80" s="6">
        <f t="shared" si="13"/>
        <v>531</v>
      </c>
      <c r="AB80" s="51"/>
      <c r="AC80" s="34">
        <f>[2]BC_DegDays!C56-Z80</f>
        <v>0</v>
      </c>
      <c r="AD80" s="34">
        <f>[2]BC_DegDays!D56-AA80</f>
        <v>0</v>
      </c>
    </row>
    <row r="81" spans="24:30" x14ac:dyDescent="0.25">
      <c r="X81" s="6">
        <f t="shared" si="16"/>
        <v>1996</v>
      </c>
      <c r="Y81" s="6">
        <f t="shared" si="17"/>
        <v>8</v>
      </c>
      <c r="Z81" s="6">
        <f t="shared" si="12"/>
        <v>0</v>
      </c>
      <c r="AA81" s="6">
        <f t="shared" si="13"/>
        <v>576</v>
      </c>
      <c r="AB81" s="51"/>
      <c r="AC81" s="34">
        <f>[2]BC_DegDays!C57-Z81</f>
        <v>0</v>
      </c>
      <c r="AD81" s="34">
        <f>[2]BC_DegDays!D57-AA81</f>
        <v>0</v>
      </c>
    </row>
    <row r="82" spans="24:30" x14ac:dyDescent="0.25">
      <c r="X82" s="6">
        <f t="shared" si="16"/>
        <v>1996</v>
      </c>
      <c r="Y82" s="6">
        <f t="shared" si="17"/>
        <v>9</v>
      </c>
      <c r="Z82" s="6">
        <f t="shared" si="12"/>
        <v>0</v>
      </c>
      <c r="AA82" s="6">
        <f t="shared" si="13"/>
        <v>572</v>
      </c>
      <c r="AB82" s="51"/>
      <c r="AC82" s="34">
        <f>[2]BC_DegDays!C58-Z82</f>
        <v>0</v>
      </c>
      <c r="AD82" s="34">
        <f>[2]BC_DegDays!D58-AA82</f>
        <v>0</v>
      </c>
    </row>
    <row r="83" spans="24:30" x14ac:dyDescent="0.25">
      <c r="X83" s="6">
        <f t="shared" si="16"/>
        <v>1996</v>
      </c>
      <c r="Y83" s="6">
        <f t="shared" si="17"/>
        <v>10</v>
      </c>
      <c r="Z83" s="6">
        <f t="shared" si="12"/>
        <v>1</v>
      </c>
      <c r="AA83" s="6">
        <f t="shared" si="13"/>
        <v>421</v>
      </c>
      <c r="AB83" s="51"/>
      <c r="AC83" s="34">
        <f>[2]BC_DegDays!C59-Z83</f>
        <v>0</v>
      </c>
      <c r="AD83" s="34">
        <f>[2]BC_DegDays!D59-AA83</f>
        <v>0</v>
      </c>
    </row>
    <row r="84" spans="24:30" x14ac:dyDescent="0.25">
      <c r="X84" s="6">
        <f t="shared" si="16"/>
        <v>1996</v>
      </c>
      <c r="Y84" s="6">
        <f t="shared" si="17"/>
        <v>11</v>
      </c>
      <c r="Z84" s="6">
        <f t="shared" si="12"/>
        <v>20</v>
      </c>
      <c r="AA84" s="6">
        <f t="shared" si="13"/>
        <v>254</v>
      </c>
      <c r="AB84" s="51"/>
      <c r="AC84" s="34">
        <f>[2]BC_DegDays!C60-Z84</f>
        <v>0</v>
      </c>
      <c r="AD84" s="34">
        <f>[2]BC_DegDays!D60-AA84</f>
        <v>0</v>
      </c>
    </row>
    <row r="85" spans="24:30" x14ac:dyDescent="0.25">
      <c r="X85" s="37">
        <f t="shared" si="16"/>
        <v>1996</v>
      </c>
      <c r="Y85" s="37">
        <f t="shared" si="17"/>
        <v>12</v>
      </c>
      <c r="Z85" s="37">
        <f t="shared" si="12"/>
        <v>60</v>
      </c>
      <c r="AA85" s="37">
        <f t="shared" si="13"/>
        <v>92</v>
      </c>
      <c r="AB85" s="51"/>
      <c r="AC85" s="56">
        <f>[2]BC_DegDays!C61-Z85</f>
        <v>0</v>
      </c>
      <c r="AD85" s="56">
        <f>[2]BC_DegDays!D61-AA85</f>
        <v>0</v>
      </c>
    </row>
    <row r="86" spans="24:30" x14ac:dyDescent="0.25">
      <c r="X86" s="6">
        <f>X74+1</f>
        <v>1997</v>
      </c>
      <c r="Y86" s="6">
        <f>Y74</f>
        <v>1</v>
      </c>
      <c r="Z86" s="6">
        <f t="shared" si="12"/>
        <v>116</v>
      </c>
      <c r="AA86" s="6">
        <f t="shared" si="13"/>
        <v>78</v>
      </c>
      <c r="AB86" s="51"/>
      <c r="AC86" s="34">
        <f>[2]BC_DegDays!C62-Z86</f>
        <v>0</v>
      </c>
      <c r="AD86" s="34">
        <f>[2]BC_DegDays!D62-AA86</f>
        <v>0</v>
      </c>
    </row>
    <row r="87" spans="24:30" x14ac:dyDescent="0.25">
      <c r="X87" s="6">
        <f t="shared" ref="X87:X97" si="18">X75+1</f>
        <v>1997</v>
      </c>
      <c r="Y87" s="6">
        <f t="shared" ref="Y87:Y97" si="19">Y75</f>
        <v>2</v>
      </c>
      <c r="Z87" s="6">
        <f t="shared" si="12"/>
        <v>101</v>
      </c>
      <c r="AA87" s="6">
        <f t="shared" si="13"/>
        <v>75</v>
      </c>
      <c r="AB87" s="51"/>
      <c r="AC87" s="34">
        <f>[2]BC_DegDays!C63-Z87</f>
        <v>0</v>
      </c>
      <c r="AD87" s="34">
        <f>[2]BC_DegDays!D63-AA87</f>
        <v>0</v>
      </c>
    </row>
    <row r="88" spans="24:30" x14ac:dyDescent="0.25">
      <c r="X88" s="6">
        <f t="shared" si="18"/>
        <v>1997</v>
      </c>
      <c r="Y88" s="6">
        <f t="shared" si="19"/>
        <v>3</v>
      </c>
      <c r="Z88" s="6">
        <f t="shared" si="12"/>
        <v>13</v>
      </c>
      <c r="AA88" s="6">
        <f t="shared" si="13"/>
        <v>242</v>
      </c>
      <c r="AB88" s="51"/>
      <c r="AC88" s="34">
        <f>[2]BC_DegDays!C64-Z88</f>
        <v>0</v>
      </c>
      <c r="AD88" s="34">
        <f>[2]BC_DegDays!D64-AA88</f>
        <v>0</v>
      </c>
    </row>
    <row r="89" spans="24:30" x14ac:dyDescent="0.25">
      <c r="X89" s="6">
        <f t="shared" si="18"/>
        <v>1997</v>
      </c>
      <c r="Y89" s="6">
        <f t="shared" si="19"/>
        <v>4</v>
      </c>
      <c r="Z89" s="6">
        <f t="shared" si="12"/>
        <v>2</v>
      </c>
      <c r="AA89" s="6">
        <f t="shared" si="13"/>
        <v>252</v>
      </c>
      <c r="AB89" s="51"/>
      <c r="AC89" s="34">
        <f>[2]BC_DegDays!C65-Z89</f>
        <v>0</v>
      </c>
      <c r="AD89" s="34">
        <f>[2]BC_DegDays!D65-AA89</f>
        <v>0</v>
      </c>
    </row>
    <row r="90" spans="24:30" x14ac:dyDescent="0.25">
      <c r="X90" s="6">
        <f t="shared" si="18"/>
        <v>1997</v>
      </c>
      <c r="Y90" s="6">
        <f t="shared" si="19"/>
        <v>5</v>
      </c>
      <c r="Z90" s="6">
        <f t="shared" si="12"/>
        <v>4</v>
      </c>
      <c r="AA90" s="6">
        <f t="shared" si="13"/>
        <v>281</v>
      </c>
      <c r="AB90" s="51"/>
      <c r="AC90" s="34">
        <f>[2]BC_DegDays!C66-Z90</f>
        <v>0</v>
      </c>
      <c r="AD90" s="34">
        <f>[2]BC_DegDays!D66-AA90</f>
        <v>0</v>
      </c>
    </row>
    <row r="91" spans="24:30" x14ac:dyDescent="0.25">
      <c r="X91" s="6">
        <f t="shared" si="18"/>
        <v>1997</v>
      </c>
      <c r="Y91" s="6">
        <f t="shared" si="19"/>
        <v>6</v>
      </c>
      <c r="Z91" s="6">
        <f t="shared" si="12"/>
        <v>0</v>
      </c>
      <c r="AA91" s="6">
        <f t="shared" si="13"/>
        <v>467</v>
      </c>
      <c r="AB91" s="51"/>
      <c r="AC91" s="34">
        <f>[2]BC_DegDays!C67-Z91</f>
        <v>0</v>
      </c>
      <c r="AD91" s="34">
        <f>[2]BC_DegDays!D67-AA91</f>
        <v>0</v>
      </c>
    </row>
    <row r="92" spans="24:30" x14ac:dyDescent="0.25">
      <c r="X92" s="6">
        <f t="shared" si="18"/>
        <v>1997</v>
      </c>
      <c r="Y92" s="6">
        <f t="shared" si="19"/>
        <v>7</v>
      </c>
      <c r="Z92" s="6">
        <f t="shared" si="12"/>
        <v>0</v>
      </c>
      <c r="AA92" s="6">
        <f t="shared" si="13"/>
        <v>568</v>
      </c>
      <c r="AB92" s="51"/>
      <c r="AC92" s="34">
        <f>[2]BC_DegDays!C68-Z92</f>
        <v>0</v>
      </c>
      <c r="AD92" s="34">
        <f>[2]BC_DegDays!D68-AA92</f>
        <v>0</v>
      </c>
    </row>
    <row r="93" spans="24:30" x14ac:dyDescent="0.25">
      <c r="X93" s="6">
        <f t="shared" si="18"/>
        <v>1997</v>
      </c>
      <c r="Y93" s="6">
        <f t="shared" si="19"/>
        <v>8</v>
      </c>
      <c r="Z93" s="6">
        <f t="shared" si="12"/>
        <v>0</v>
      </c>
      <c r="AA93" s="6">
        <f t="shared" si="13"/>
        <v>533</v>
      </c>
      <c r="AB93" s="51"/>
      <c r="AC93" s="34">
        <f>[2]BC_DegDays!C69-Z93</f>
        <v>0</v>
      </c>
      <c r="AD93" s="34">
        <f>[2]BC_DegDays!D69-AA93</f>
        <v>0</v>
      </c>
    </row>
    <row r="94" spans="24:30" x14ac:dyDescent="0.25">
      <c r="X94" s="6">
        <f t="shared" si="18"/>
        <v>1997</v>
      </c>
      <c r="Y94" s="6">
        <f t="shared" si="19"/>
        <v>9</v>
      </c>
      <c r="Z94" s="6">
        <f t="shared" si="12"/>
        <v>0</v>
      </c>
      <c r="AA94" s="6">
        <f t="shared" si="13"/>
        <v>556</v>
      </c>
      <c r="AB94" s="51"/>
      <c r="AC94" s="34">
        <f>[2]BC_DegDays!C70-Z94</f>
        <v>0</v>
      </c>
      <c r="AD94" s="34">
        <f>[2]BC_DegDays!D70-AA94</f>
        <v>0</v>
      </c>
    </row>
    <row r="95" spans="24:30" x14ac:dyDescent="0.25">
      <c r="X95" s="6">
        <f t="shared" si="18"/>
        <v>1997</v>
      </c>
      <c r="Y95" s="6">
        <f t="shared" si="19"/>
        <v>10</v>
      </c>
      <c r="Z95" s="6">
        <f t="shared" si="12"/>
        <v>0</v>
      </c>
      <c r="AA95" s="6">
        <f t="shared" si="13"/>
        <v>437</v>
      </c>
      <c r="AB95" s="51"/>
      <c r="AC95" s="34">
        <f>[2]BC_DegDays!C71-Z95</f>
        <v>0</v>
      </c>
      <c r="AD95" s="34">
        <f>[2]BC_DegDays!D71-AA95</f>
        <v>0</v>
      </c>
    </row>
    <row r="96" spans="24:30" x14ac:dyDescent="0.25">
      <c r="X96" s="6">
        <f t="shared" si="18"/>
        <v>1997</v>
      </c>
      <c r="Y96" s="6">
        <f t="shared" si="19"/>
        <v>11</v>
      </c>
      <c r="Z96" s="6">
        <f t="shared" si="12"/>
        <v>22</v>
      </c>
      <c r="AA96" s="6">
        <f t="shared" si="13"/>
        <v>189</v>
      </c>
      <c r="AB96" s="51"/>
      <c r="AC96" s="34">
        <f>[2]BC_DegDays!C72-Z96</f>
        <v>0</v>
      </c>
      <c r="AD96" s="34">
        <f>[2]BC_DegDays!D72-AA96</f>
        <v>0</v>
      </c>
    </row>
    <row r="97" spans="24:30" x14ac:dyDescent="0.25">
      <c r="X97" s="37">
        <f t="shared" si="18"/>
        <v>1997</v>
      </c>
      <c r="Y97" s="37">
        <f t="shared" si="19"/>
        <v>12</v>
      </c>
      <c r="Z97" s="37">
        <f t="shared" si="12"/>
        <v>85</v>
      </c>
      <c r="AA97" s="37">
        <f t="shared" si="13"/>
        <v>76</v>
      </c>
      <c r="AB97" s="51"/>
      <c r="AC97" s="56">
        <f>[2]BC_DegDays!C73-Z97</f>
        <v>0</v>
      </c>
      <c r="AD97" s="56">
        <f>[2]BC_DegDays!D73-AA97</f>
        <v>0</v>
      </c>
    </row>
    <row r="98" spans="24:30" x14ac:dyDescent="0.25">
      <c r="X98" s="6">
        <f>X86+1</f>
        <v>1998</v>
      </c>
      <c r="Y98" s="6">
        <f>Y86</f>
        <v>1</v>
      </c>
      <c r="Z98" s="6">
        <f t="shared" si="12"/>
        <v>119</v>
      </c>
      <c r="AA98" s="6">
        <f t="shared" si="13"/>
        <v>91</v>
      </c>
      <c r="AB98" s="51"/>
      <c r="AC98" s="34">
        <f>[2]BC_DegDays!C74-Z98</f>
        <v>0</v>
      </c>
      <c r="AD98" s="34">
        <f>[2]BC_DegDays!D74-AA98</f>
        <v>0</v>
      </c>
    </row>
    <row r="99" spans="24:30" x14ac:dyDescent="0.25">
      <c r="X99" s="6">
        <f t="shared" ref="X99:X109" si="20">X87+1</f>
        <v>1998</v>
      </c>
      <c r="Y99" s="6">
        <f t="shared" ref="Y99:Y109" si="21">Y87</f>
        <v>2</v>
      </c>
      <c r="Z99" s="6">
        <f t="shared" si="12"/>
        <v>117</v>
      </c>
      <c r="AA99" s="6">
        <f t="shared" si="13"/>
        <v>42</v>
      </c>
      <c r="AB99" s="51"/>
      <c r="AC99" s="34">
        <f>[2]BC_DegDays!C75-Z99</f>
        <v>0</v>
      </c>
      <c r="AD99" s="34">
        <f>[2]BC_DegDays!D75-AA99</f>
        <v>0</v>
      </c>
    </row>
    <row r="100" spans="24:30" x14ac:dyDescent="0.25">
      <c r="X100" s="6">
        <f t="shared" si="20"/>
        <v>1998</v>
      </c>
      <c r="Y100" s="6">
        <f t="shared" si="21"/>
        <v>3</v>
      </c>
      <c r="Z100" s="6">
        <f t="shared" si="12"/>
        <v>102</v>
      </c>
      <c r="AA100" s="6">
        <f t="shared" si="13"/>
        <v>70</v>
      </c>
      <c r="AB100" s="51"/>
      <c r="AC100" s="34">
        <f>[2]BC_DegDays!C76-Z100</f>
        <v>0</v>
      </c>
      <c r="AD100" s="34">
        <f>[2]BC_DegDays!D76-AA100</f>
        <v>0</v>
      </c>
    </row>
    <row r="101" spans="24:30" x14ac:dyDescent="0.25">
      <c r="X101" s="6">
        <f t="shared" si="20"/>
        <v>1998</v>
      </c>
      <c r="Y101" s="6">
        <f t="shared" si="21"/>
        <v>4</v>
      </c>
      <c r="Z101" s="6">
        <f t="shared" si="12"/>
        <v>49</v>
      </c>
      <c r="AA101" s="6">
        <f t="shared" si="13"/>
        <v>182</v>
      </c>
      <c r="AB101" s="51"/>
      <c r="AC101" s="34">
        <f>[2]BC_DegDays!C77-Z101</f>
        <v>0</v>
      </c>
      <c r="AD101" s="34">
        <f>[2]BC_DegDays!D77-AA101</f>
        <v>0</v>
      </c>
    </row>
    <row r="102" spans="24:30" x14ac:dyDescent="0.25">
      <c r="X102" s="6">
        <f t="shared" si="20"/>
        <v>1998</v>
      </c>
      <c r="Y102" s="6">
        <f t="shared" si="21"/>
        <v>5</v>
      </c>
      <c r="Z102" s="6">
        <f t="shared" si="12"/>
        <v>1</v>
      </c>
      <c r="AA102" s="6">
        <f t="shared" si="13"/>
        <v>311</v>
      </c>
      <c r="AB102" s="51"/>
      <c r="AC102" s="34">
        <f>[2]BC_DegDays!C78-Z102</f>
        <v>0</v>
      </c>
      <c r="AD102" s="34">
        <f>[2]BC_DegDays!D78-AA102</f>
        <v>0</v>
      </c>
    </row>
    <row r="103" spans="24:30" x14ac:dyDescent="0.25">
      <c r="X103" s="6">
        <f t="shared" si="20"/>
        <v>1998</v>
      </c>
      <c r="Y103" s="6">
        <f t="shared" si="21"/>
        <v>6</v>
      </c>
      <c r="Z103" s="6">
        <f t="shared" si="12"/>
        <v>0</v>
      </c>
      <c r="AA103" s="6">
        <f t="shared" si="13"/>
        <v>545</v>
      </c>
      <c r="AB103" s="51"/>
      <c r="AC103" s="34">
        <f>[2]BC_DegDays!C79-Z103</f>
        <v>0</v>
      </c>
      <c r="AD103" s="34">
        <f>[2]BC_DegDays!D79-AA103</f>
        <v>0</v>
      </c>
    </row>
    <row r="104" spans="24:30" x14ac:dyDescent="0.25">
      <c r="X104" s="6">
        <f t="shared" si="20"/>
        <v>1998</v>
      </c>
      <c r="Y104" s="6">
        <f t="shared" si="21"/>
        <v>7</v>
      </c>
      <c r="Z104" s="6">
        <f t="shared" si="12"/>
        <v>0</v>
      </c>
      <c r="AA104" s="6">
        <f t="shared" si="13"/>
        <v>621</v>
      </c>
      <c r="AB104" s="51"/>
      <c r="AC104" s="34">
        <f>[2]BC_DegDays!C80-Z104</f>
        <v>0</v>
      </c>
      <c r="AD104" s="34">
        <f>[2]BC_DegDays!D80-AA104</f>
        <v>0</v>
      </c>
    </row>
    <row r="105" spans="24:30" x14ac:dyDescent="0.25">
      <c r="X105" s="6">
        <f t="shared" si="20"/>
        <v>1998</v>
      </c>
      <c r="Y105" s="6">
        <f t="shared" si="21"/>
        <v>8</v>
      </c>
      <c r="Z105" s="6">
        <f t="shared" si="12"/>
        <v>0</v>
      </c>
      <c r="AA105" s="6">
        <f t="shared" si="13"/>
        <v>552</v>
      </c>
      <c r="AB105" s="51"/>
      <c r="AC105" s="34">
        <f>[2]BC_DegDays!C81-Z105</f>
        <v>0</v>
      </c>
      <c r="AD105" s="34">
        <f>[2]BC_DegDays!D81-AA105</f>
        <v>0</v>
      </c>
    </row>
    <row r="106" spans="24:30" x14ac:dyDescent="0.25">
      <c r="X106" s="6">
        <f t="shared" si="20"/>
        <v>1998</v>
      </c>
      <c r="Y106" s="6">
        <f t="shared" si="21"/>
        <v>9</v>
      </c>
      <c r="Z106" s="6">
        <f t="shared" si="12"/>
        <v>0</v>
      </c>
      <c r="AA106" s="6">
        <f t="shared" si="13"/>
        <v>581</v>
      </c>
      <c r="AB106" s="51"/>
      <c r="AC106" s="34">
        <f>[2]BC_DegDays!C82-Z106</f>
        <v>0</v>
      </c>
      <c r="AD106" s="34">
        <f>[2]BC_DegDays!D82-AA106</f>
        <v>0</v>
      </c>
    </row>
    <row r="107" spans="24:30" x14ac:dyDescent="0.25">
      <c r="X107" s="6">
        <f t="shared" si="20"/>
        <v>1998</v>
      </c>
      <c r="Y107" s="6">
        <f t="shared" si="21"/>
        <v>10</v>
      </c>
      <c r="Z107" s="6">
        <f t="shared" si="12"/>
        <v>0</v>
      </c>
      <c r="AA107" s="6">
        <f t="shared" si="13"/>
        <v>476</v>
      </c>
      <c r="AB107" s="51"/>
      <c r="AC107" s="34">
        <f>[2]BC_DegDays!C83-Z107</f>
        <v>0</v>
      </c>
      <c r="AD107" s="34">
        <f>[2]BC_DegDays!D83-AA107</f>
        <v>0</v>
      </c>
    </row>
    <row r="108" spans="24:30" x14ac:dyDescent="0.25">
      <c r="X108" s="6">
        <f t="shared" si="20"/>
        <v>1998</v>
      </c>
      <c r="Y108" s="6">
        <f t="shared" si="21"/>
        <v>11</v>
      </c>
      <c r="Z108" s="6">
        <f t="shared" si="12"/>
        <v>3</v>
      </c>
      <c r="AA108" s="6">
        <f t="shared" si="13"/>
        <v>291</v>
      </c>
      <c r="AB108" s="51"/>
      <c r="AC108" s="34">
        <f>[2]BC_DegDays!C84-Z108</f>
        <v>0</v>
      </c>
      <c r="AD108" s="34">
        <f>[2]BC_DegDays!D84-AA108</f>
        <v>0</v>
      </c>
    </row>
    <row r="109" spans="24:30" x14ac:dyDescent="0.25">
      <c r="X109" s="37">
        <f t="shared" si="20"/>
        <v>1998</v>
      </c>
      <c r="Y109" s="37">
        <f t="shared" si="21"/>
        <v>12</v>
      </c>
      <c r="Z109" s="37">
        <f t="shared" si="12"/>
        <v>15</v>
      </c>
      <c r="AA109" s="37">
        <f t="shared" si="13"/>
        <v>249</v>
      </c>
      <c r="AB109" s="51"/>
      <c r="AC109" s="56">
        <f>[2]BC_DegDays!C85-Z109</f>
        <v>0</v>
      </c>
      <c r="AD109" s="56">
        <f>[2]BC_DegDays!D85-AA109</f>
        <v>0</v>
      </c>
    </row>
    <row r="110" spans="24:30" x14ac:dyDescent="0.25">
      <c r="X110" s="6">
        <f>X98+1</f>
        <v>1999</v>
      </c>
      <c r="Y110" s="6">
        <f>Y98</f>
        <v>1</v>
      </c>
      <c r="Z110" s="6">
        <f t="shared" si="12"/>
        <v>114</v>
      </c>
      <c r="AA110" s="6">
        <f t="shared" si="13"/>
        <v>94</v>
      </c>
      <c r="AB110" s="51"/>
      <c r="AC110" s="34">
        <f>[2]BC_DegDays!C86-Z110</f>
        <v>0</v>
      </c>
      <c r="AD110" s="34">
        <f>[2]BC_DegDays!D86-AA110</f>
        <v>0</v>
      </c>
    </row>
    <row r="111" spans="24:30" x14ac:dyDescent="0.25">
      <c r="X111" s="6">
        <f t="shared" ref="X111:X121" si="22">X99+1</f>
        <v>1999</v>
      </c>
      <c r="Y111" s="6">
        <f t="shared" ref="Y111:Y121" si="23">Y99</f>
        <v>2</v>
      </c>
      <c r="Z111" s="6">
        <f t="shared" si="12"/>
        <v>52</v>
      </c>
      <c r="AA111" s="6">
        <f t="shared" si="13"/>
        <v>118</v>
      </c>
      <c r="AB111" s="51"/>
      <c r="AC111" s="34">
        <f>[2]BC_DegDays!C87-Z111</f>
        <v>0</v>
      </c>
      <c r="AD111" s="34">
        <f>[2]BC_DegDays!D87-AA111</f>
        <v>0</v>
      </c>
    </row>
    <row r="112" spans="24:30" x14ac:dyDescent="0.25">
      <c r="X112" s="6">
        <f t="shared" si="22"/>
        <v>1999</v>
      </c>
      <c r="Y112" s="6">
        <f t="shared" si="23"/>
        <v>3</v>
      </c>
      <c r="Z112" s="6">
        <f t="shared" si="12"/>
        <v>89</v>
      </c>
      <c r="AA112" s="6">
        <f t="shared" si="13"/>
        <v>48</v>
      </c>
      <c r="AB112" s="51"/>
      <c r="AC112" s="34">
        <f>[2]BC_DegDays!C88-Z112</f>
        <v>0</v>
      </c>
      <c r="AD112" s="34">
        <f>[2]BC_DegDays!D88-AA112</f>
        <v>0</v>
      </c>
    </row>
    <row r="113" spans="24:30" x14ac:dyDescent="0.25">
      <c r="X113" s="6">
        <f t="shared" si="22"/>
        <v>1999</v>
      </c>
      <c r="Y113" s="6">
        <f t="shared" si="23"/>
        <v>4</v>
      </c>
      <c r="Z113" s="6">
        <f t="shared" si="12"/>
        <v>16</v>
      </c>
      <c r="AA113" s="6">
        <f t="shared" si="13"/>
        <v>187</v>
      </c>
      <c r="AB113" s="51"/>
      <c r="AC113" s="34">
        <f>[2]BC_DegDays!C89-Z113</f>
        <v>0</v>
      </c>
      <c r="AD113" s="34">
        <f>[2]BC_DegDays!D89-AA113</f>
        <v>0</v>
      </c>
    </row>
    <row r="114" spans="24:30" x14ac:dyDescent="0.25">
      <c r="X114" s="6">
        <f t="shared" si="22"/>
        <v>1999</v>
      </c>
      <c r="Y114" s="6">
        <f t="shared" si="23"/>
        <v>5</v>
      </c>
      <c r="Z114" s="6">
        <f t="shared" si="12"/>
        <v>9</v>
      </c>
      <c r="AA114" s="6">
        <f t="shared" si="13"/>
        <v>308</v>
      </c>
      <c r="AB114" s="51"/>
      <c r="AC114" s="34">
        <f>[2]BC_DegDays!C90-Z114</f>
        <v>0</v>
      </c>
      <c r="AD114" s="34">
        <f>[2]BC_DegDays!D90-AA114</f>
        <v>0</v>
      </c>
    </row>
    <row r="115" spans="24:30" x14ac:dyDescent="0.25">
      <c r="X115" s="6">
        <f t="shared" si="22"/>
        <v>1999</v>
      </c>
      <c r="Y115" s="6">
        <f t="shared" si="23"/>
        <v>6</v>
      </c>
      <c r="Z115" s="6">
        <f t="shared" si="12"/>
        <v>0</v>
      </c>
      <c r="AA115" s="6">
        <f t="shared" si="13"/>
        <v>479</v>
      </c>
      <c r="AB115" s="51"/>
      <c r="AC115" s="34">
        <f>[2]BC_DegDays!C91-Z115</f>
        <v>0</v>
      </c>
      <c r="AD115" s="34">
        <f>[2]BC_DegDays!D91-AA115</f>
        <v>0</v>
      </c>
    </row>
    <row r="116" spans="24:30" x14ac:dyDescent="0.25">
      <c r="X116" s="6">
        <f t="shared" si="22"/>
        <v>1999</v>
      </c>
      <c r="Y116" s="6">
        <f t="shared" si="23"/>
        <v>7</v>
      </c>
      <c r="Z116" s="6">
        <f t="shared" si="12"/>
        <v>0</v>
      </c>
      <c r="AA116" s="6">
        <f t="shared" si="13"/>
        <v>519</v>
      </c>
      <c r="AB116" s="51"/>
      <c r="AC116" s="34">
        <f>[2]BC_DegDays!C92-Z116</f>
        <v>0</v>
      </c>
      <c r="AD116" s="34">
        <f>[2]BC_DegDays!D92-AA116</f>
        <v>0</v>
      </c>
    </row>
    <row r="117" spans="24:30" x14ac:dyDescent="0.25">
      <c r="X117" s="6">
        <f t="shared" si="22"/>
        <v>1999</v>
      </c>
      <c r="Y117" s="6">
        <f t="shared" si="23"/>
        <v>8</v>
      </c>
      <c r="Z117" s="6">
        <f t="shared" si="12"/>
        <v>0</v>
      </c>
      <c r="AA117" s="6">
        <f t="shared" si="13"/>
        <v>599</v>
      </c>
      <c r="AB117" s="51"/>
      <c r="AC117" s="34">
        <f>[2]BC_DegDays!C93-Z117</f>
        <v>0</v>
      </c>
      <c r="AD117" s="34">
        <f>[2]BC_DegDays!D93-AA117</f>
        <v>0</v>
      </c>
    </row>
    <row r="118" spans="24:30" x14ac:dyDescent="0.25">
      <c r="X118" s="6">
        <f t="shared" si="22"/>
        <v>1999</v>
      </c>
      <c r="Y118" s="6">
        <f t="shared" si="23"/>
        <v>9</v>
      </c>
      <c r="Z118" s="6">
        <f t="shared" si="12"/>
        <v>0</v>
      </c>
      <c r="AA118" s="6">
        <f t="shared" si="13"/>
        <v>553</v>
      </c>
      <c r="AB118" s="51"/>
      <c r="AC118" s="34">
        <f>[2]BC_DegDays!C94-Z118</f>
        <v>0</v>
      </c>
      <c r="AD118" s="34">
        <f>[2]BC_DegDays!D94-AA118</f>
        <v>0</v>
      </c>
    </row>
    <row r="119" spans="24:30" x14ac:dyDescent="0.25">
      <c r="X119" s="6">
        <f t="shared" si="22"/>
        <v>1999</v>
      </c>
      <c r="Y119" s="6">
        <f t="shared" si="23"/>
        <v>10</v>
      </c>
      <c r="Z119" s="6">
        <f t="shared" si="12"/>
        <v>1</v>
      </c>
      <c r="AA119" s="6">
        <f t="shared" si="13"/>
        <v>445</v>
      </c>
      <c r="AB119" s="51"/>
      <c r="AC119" s="34">
        <f>[2]BC_DegDays!C95-Z119</f>
        <v>0</v>
      </c>
      <c r="AD119" s="34">
        <f>[2]BC_DegDays!D95-AA119</f>
        <v>0</v>
      </c>
    </row>
    <row r="120" spans="24:30" x14ac:dyDescent="0.25">
      <c r="X120" s="6">
        <f t="shared" si="22"/>
        <v>1999</v>
      </c>
      <c r="Y120" s="6">
        <f t="shared" si="23"/>
        <v>11</v>
      </c>
      <c r="Z120" s="6">
        <f t="shared" si="12"/>
        <v>13</v>
      </c>
      <c r="AA120" s="6">
        <f t="shared" si="13"/>
        <v>242</v>
      </c>
      <c r="AB120" s="51"/>
      <c r="AC120" s="34">
        <f>[2]BC_DegDays!C96-Z120</f>
        <v>0</v>
      </c>
      <c r="AD120" s="34">
        <f>[2]BC_DegDays!D96-AA120</f>
        <v>0</v>
      </c>
    </row>
    <row r="121" spans="24:30" x14ac:dyDescent="0.25">
      <c r="X121" s="37">
        <f t="shared" si="22"/>
        <v>1999</v>
      </c>
      <c r="Y121" s="37">
        <f t="shared" si="23"/>
        <v>12</v>
      </c>
      <c r="Z121" s="37">
        <f t="shared" si="12"/>
        <v>48</v>
      </c>
      <c r="AA121" s="37">
        <f t="shared" si="13"/>
        <v>127</v>
      </c>
      <c r="AB121" s="51"/>
      <c r="AC121" s="56">
        <f>[2]BC_DegDays!C97-Z121</f>
        <v>0</v>
      </c>
      <c r="AD121" s="56">
        <f>[2]BC_DegDays!D97-AA121</f>
        <v>0</v>
      </c>
    </row>
    <row r="122" spans="24:30" x14ac:dyDescent="0.25">
      <c r="X122" s="6">
        <f>X110+1</f>
        <v>2000</v>
      </c>
      <c r="Y122" s="6">
        <f>Y110</f>
        <v>1</v>
      </c>
      <c r="Z122" s="6">
        <f t="shared" si="12"/>
        <v>87</v>
      </c>
      <c r="AA122" s="6">
        <f t="shared" si="13"/>
        <v>71</v>
      </c>
      <c r="AB122" s="51"/>
      <c r="AC122" s="34">
        <f>[2]BC_DegDays!C98-Z122</f>
        <v>0</v>
      </c>
      <c r="AD122" s="34">
        <f>[2]BC_DegDays!D98-AA122</f>
        <v>0</v>
      </c>
    </row>
    <row r="123" spans="24:30" x14ac:dyDescent="0.25">
      <c r="X123" s="6">
        <f t="shared" ref="X123:X133" si="24">X111+1</f>
        <v>2000</v>
      </c>
      <c r="Y123" s="6">
        <f t="shared" ref="Y123:Y133" si="25">Y111</f>
        <v>2</v>
      </c>
      <c r="Z123" s="6">
        <f t="shared" si="12"/>
        <v>184</v>
      </c>
      <c r="AA123" s="6">
        <f t="shared" si="13"/>
        <v>32</v>
      </c>
      <c r="AB123" s="51"/>
      <c r="AC123" s="34">
        <f>[2]BC_DegDays!C99-Z123</f>
        <v>0</v>
      </c>
      <c r="AD123" s="34">
        <f>[2]BC_DegDays!D99-AA123</f>
        <v>0</v>
      </c>
    </row>
    <row r="124" spans="24:30" x14ac:dyDescent="0.25">
      <c r="X124" s="6">
        <f t="shared" si="24"/>
        <v>2000</v>
      </c>
      <c r="Y124" s="6">
        <f t="shared" si="25"/>
        <v>3</v>
      </c>
      <c r="Z124" s="6">
        <f t="shared" si="12"/>
        <v>29</v>
      </c>
      <c r="AA124" s="6">
        <f t="shared" si="13"/>
        <v>132</v>
      </c>
      <c r="AB124" s="51"/>
      <c r="AC124" s="34">
        <f>[2]BC_DegDays!C100-Z124</f>
        <v>0</v>
      </c>
      <c r="AD124" s="34">
        <f>[2]BC_DegDays!D100-AA124</f>
        <v>0</v>
      </c>
    </row>
    <row r="125" spans="24:30" x14ac:dyDescent="0.25">
      <c r="X125" s="6">
        <f t="shared" si="24"/>
        <v>2000</v>
      </c>
      <c r="Y125" s="6">
        <f t="shared" si="25"/>
        <v>4</v>
      </c>
      <c r="Z125" s="6">
        <f t="shared" si="12"/>
        <v>8</v>
      </c>
      <c r="AA125" s="6">
        <f t="shared" si="13"/>
        <v>220</v>
      </c>
      <c r="AB125" s="51"/>
      <c r="AC125" s="34">
        <f>[2]BC_DegDays!C101-Z125</f>
        <v>0</v>
      </c>
      <c r="AD125" s="34">
        <f>[2]BC_DegDays!D101-AA125</f>
        <v>0</v>
      </c>
    </row>
    <row r="126" spans="24:30" x14ac:dyDescent="0.25">
      <c r="X126" s="6">
        <f t="shared" si="24"/>
        <v>2000</v>
      </c>
      <c r="Y126" s="6">
        <f t="shared" si="25"/>
        <v>5</v>
      </c>
      <c r="Z126" s="6">
        <f t="shared" si="12"/>
        <v>3</v>
      </c>
      <c r="AA126" s="6">
        <f t="shared" si="13"/>
        <v>322</v>
      </c>
      <c r="AB126" s="51"/>
      <c r="AC126" s="34">
        <f>[2]BC_DegDays!C102-Z126</f>
        <v>0</v>
      </c>
      <c r="AD126" s="34">
        <f>[2]BC_DegDays!D102-AA126</f>
        <v>0</v>
      </c>
    </row>
    <row r="127" spans="24:30" x14ac:dyDescent="0.25">
      <c r="X127" s="6">
        <f t="shared" si="24"/>
        <v>2000</v>
      </c>
      <c r="Y127" s="6">
        <f t="shared" si="25"/>
        <v>6</v>
      </c>
      <c r="Z127" s="6">
        <f t="shared" si="12"/>
        <v>0</v>
      </c>
      <c r="AA127" s="6">
        <f t="shared" si="13"/>
        <v>535</v>
      </c>
      <c r="AB127" s="51"/>
      <c r="AC127" s="34">
        <f>[2]BC_DegDays!C103-Z127</f>
        <v>0</v>
      </c>
      <c r="AD127" s="34">
        <f>[2]BC_DegDays!D103-AA127</f>
        <v>0</v>
      </c>
    </row>
    <row r="128" spans="24:30" x14ac:dyDescent="0.25">
      <c r="X128" s="6">
        <f t="shared" si="24"/>
        <v>2000</v>
      </c>
      <c r="Y128" s="6">
        <f t="shared" si="25"/>
        <v>7</v>
      </c>
      <c r="Z128" s="6">
        <f t="shared" si="12"/>
        <v>0</v>
      </c>
      <c r="AA128" s="6">
        <f t="shared" si="13"/>
        <v>531</v>
      </c>
      <c r="AB128" s="51"/>
      <c r="AC128" s="34">
        <f>[2]BC_DegDays!C104-Z128</f>
        <v>0</v>
      </c>
      <c r="AD128" s="34">
        <f>[2]BC_DegDays!D104-AA128</f>
        <v>0</v>
      </c>
    </row>
    <row r="129" spans="24:30" x14ac:dyDescent="0.25">
      <c r="X129" s="6">
        <f t="shared" si="24"/>
        <v>2000</v>
      </c>
      <c r="Y129" s="6">
        <f t="shared" si="25"/>
        <v>8</v>
      </c>
      <c r="Z129" s="6">
        <f t="shared" si="12"/>
        <v>0</v>
      </c>
      <c r="AA129" s="6">
        <f t="shared" si="13"/>
        <v>530</v>
      </c>
      <c r="AB129" s="51"/>
      <c r="AC129" s="34">
        <f>[2]BC_DegDays!C105-Z129</f>
        <v>0</v>
      </c>
      <c r="AD129" s="34">
        <f>[2]BC_DegDays!D105-AA129</f>
        <v>0</v>
      </c>
    </row>
    <row r="130" spans="24:30" x14ac:dyDescent="0.25">
      <c r="X130" s="6">
        <f t="shared" si="24"/>
        <v>2000</v>
      </c>
      <c r="Y130" s="6">
        <f t="shared" si="25"/>
        <v>9</v>
      </c>
      <c r="Z130" s="6">
        <f t="shared" si="12"/>
        <v>0</v>
      </c>
      <c r="AA130" s="6">
        <f t="shared" si="13"/>
        <v>550</v>
      </c>
      <c r="AB130" s="51"/>
      <c r="AC130" s="34">
        <f>[2]BC_DegDays!C106-Z130</f>
        <v>0</v>
      </c>
      <c r="AD130" s="34">
        <f>[2]BC_DegDays!D106-AA130</f>
        <v>0</v>
      </c>
    </row>
    <row r="131" spans="24:30" x14ac:dyDescent="0.25">
      <c r="X131" s="6">
        <f t="shared" si="24"/>
        <v>2000</v>
      </c>
      <c r="Y131" s="6">
        <f t="shared" si="25"/>
        <v>10</v>
      </c>
      <c r="Z131" s="6">
        <f t="shared" ref="Z131:Z194" si="26">INDEX($C$2:$N$34,MATCH($X131,$B$2:$B$34,0), MATCH(TEXT(DATE($X131,$Y131,1),"mmm"),$C$1:$N$1,0))</f>
        <v>0</v>
      </c>
      <c r="AA131" s="6">
        <f t="shared" ref="AA131:AA194" si="27">INDEX($C$42:$N$74,MATCH($X131,$B$42:$B$74,0), MATCH(TEXT(DATE($X131,$Y131,1),"mmm"),$C$41:$N$41,0))</f>
        <v>437</v>
      </c>
      <c r="AB131" s="51"/>
      <c r="AC131" s="34">
        <f>[2]BC_DegDays!C107-Z131</f>
        <v>0</v>
      </c>
      <c r="AD131" s="34">
        <f>[2]BC_DegDays!D107-AA131</f>
        <v>0</v>
      </c>
    </row>
    <row r="132" spans="24:30" x14ac:dyDescent="0.25">
      <c r="X132" s="6">
        <f t="shared" si="24"/>
        <v>2000</v>
      </c>
      <c r="Y132" s="6">
        <f t="shared" si="25"/>
        <v>11</v>
      </c>
      <c r="Z132" s="6">
        <f t="shared" si="26"/>
        <v>7</v>
      </c>
      <c r="AA132" s="6">
        <f t="shared" si="27"/>
        <v>233</v>
      </c>
      <c r="AB132" s="51"/>
      <c r="AC132" s="34">
        <f>[2]BC_DegDays!C108-Z132</f>
        <v>0</v>
      </c>
      <c r="AD132" s="34">
        <f>[2]BC_DegDays!D108-AA132</f>
        <v>0</v>
      </c>
    </row>
    <row r="133" spans="24:30" x14ac:dyDescent="0.25">
      <c r="X133" s="37">
        <f t="shared" si="24"/>
        <v>2000</v>
      </c>
      <c r="Y133" s="37">
        <f t="shared" si="25"/>
        <v>12</v>
      </c>
      <c r="Z133" s="37">
        <f t="shared" si="26"/>
        <v>99</v>
      </c>
      <c r="AA133" s="37">
        <f t="shared" si="27"/>
        <v>96</v>
      </c>
      <c r="AB133" s="51"/>
      <c r="AC133" s="56">
        <f>[2]BC_DegDays!C109-Z133</f>
        <v>0</v>
      </c>
      <c r="AD133" s="56">
        <f>[2]BC_DegDays!D109-AA133</f>
        <v>0</v>
      </c>
    </row>
    <row r="134" spans="24:30" x14ac:dyDescent="0.25">
      <c r="X134" s="6">
        <f>X122+1</f>
        <v>2001</v>
      </c>
      <c r="Y134" s="6">
        <f>Y122</f>
        <v>1</v>
      </c>
      <c r="Z134" s="6">
        <f t="shared" si="26"/>
        <v>312</v>
      </c>
      <c r="AA134" s="6">
        <f t="shared" si="27"/>
        <v>38</v>
      </c>
      <c r="AB134" s="51"/>
      <c r="AC134" s="34">
        <f>[2]BC_DegDays!C110-Z134</f>
        <v>0</v>
      </c>
      <c r="AD134" s="34">
        <f>[2]BC_DegDays!D110-AA134</f>
        <v>0</v>
      </c>
    </row>
    <row r="135" spans="24:30" x14ac:dyDescent="0.25">
      <c r="X135" s="6">
        <f t="shared" ref="X135:X145" si="28">X123+1</f>
        <v>2001</v>
      </c>
      <c r="Y135" s="6">
        <f t="shared" ref="Y135:Y145" si="29">Y123</f>
        <v>2</v>
      </c>
      <c r="Z135" s="6">
        <f t="shared" si="26"/>
        <v>157</v>
      </c>
      <c r="AA135" s="6">
        <f t="shared" si="27"/>
        <v>70</v>
      </c>
      <c r="AB135" s="51"/>
      <c r="AC135" s="34">
        <f>[2]BC_DegDays!C111-Z135</f>
        <v>0</v>
      </c>
      <c r="AD135" s="34">
        <f>[2]BC_DegDays!D111-AA135</f>
        <v>0</v>
      </c>
    </row>
    <row r="136" spans="24:30" x14ac:dyDescent="0.25">
      <c r="X136" s="6">
        <f t="shared" si="28"/>
        <v>2001</v>
      </c>
      <c r="Y136" s="6">
        <f t="shared" si="29"/>
        <v>3</v>
      </c>
      <c r="Z136" s="6">
        <f t="shared" si="26"/>
        <v>52</v>
      </c>
      <c r="AA136" s="6">
        <f t="shared" si="27"/>
        <v>136</v>
      </c>
      <c r="AB136" s="51"/>
      <c r="AC136" s="34">
        <f>[2]BC_DegDays!C112-Z136</f>
        <v>0</v>
      </c>
      <c r="AD136" s="34">
        <f>[2]BC_DegDays!D112-AA136</f>
        <v>0</v>
      </c>
    </row>
    <row r="137" spans="24:30" x14ac:dyDescent="0.25">
      <c r="X137" s="6">
        <f t="shared" si="28"/>
        <v>2001</v>
      </c>
      <c r="Y137" s="6">
        <f t="shared" si="29"/>
        <v>4</v>
      </c>
      <c r="Z137" s="6">
        <f t="shared" si="26"/>
        <v>29</v>
      </c>
      <c r="AA137" s="6">
        <f t="shared" si="27"/>
        <v>152</v>
      </c>
      <c r="AB137" s="51"/>
      <c r="AC137" s="34">
        <f>[2]BC_DegDays!C113-Z137</f>
        <v>0</v>
      </c>
      <c r="AD137" s="34">
        <f>[2]BC_DegDays!D113-AA137</f>
        <v>0</v>
      </c>
    </row>
    <row r="138" spans="24:30" x14ac:dyDescent="0.25">
      <c r="X138" s="6">
        <f t="shared" si="28"/>
        <v>2001</v>
      </c>
      <c r="Y138" s="6">
        <f t="shared" si="29"/>
        <v>5</v>
      </c>
      <c r="Z138" s="6">
        <f t="shared" si="26"/>
        <v>4</v>
      </c>
      <c r="AA138" s="6">
        <f t="shared" si="27"/>
        <v>261</v>
      </c>
      <c r="AB138" s="51"/>
      <c r="AC138" s="34">
        <f>[2]BC_DegDays!C114-Z138</f>
        <v>0</v>
      </c>
      <c r="AD138" s="34">
        <f>[2]BC_DegDays!D114-AA138</f>
        <v>0</v>
      </c>
    </row>
    <row r="139" spans="24:30" x14ac:dyDescent="0.25">
      <c r="X139" s="6">
        <f t="shared" si="28"/>
        <v>2001</v>
      </c>
      <c r="Y139" s="6">
        <f t="shared" si="29"/>
        <v>6</v>
      </c>
      <c r="Z139" s="6">
        <f t="shared" si="26"/>
        <v>0</v>
      </c>
      <c r="AA139" s="6">
        <f t="shared" si="27"/>
        <v>479</v>
      </c>
      <c r="AB139" s="51"/>
      <c r="AC139" s="34">
        <f>[2]BC_DegDays!C115-Z139</f>
        <v>0</v>
      </c>
      <c r="AD139" s="34">
        <f>[2]BC_DegDays!D115-AA139</f>
        <v>0</v>
      </c>
    </row>
    <row r="140" spans="24:30" x14ac:dyDescent="0.25">
      <c r="X140" s="6">
        <f t="shared" si="28"/>
        <v>2001</v>
      </c>
      <c r="Y140" s="6">
        <f t="shared" si="29"/>
        <v>7</v>
      </c>
      <c r="Z140" s="6">
        <f t="shared" si="26"/>
        <v>0</v>
      </c>
      <c r="AA140" s="6">
        <f t="shared" si="27"/>
        <v>551</v>
      </c>
      <c r="AB140" s="51"/>
      <c r="AC140" s="34">
        <f>[2]BC_DegDays!C116-Z140</f>
        <v>0</v>
      </c>
      <c r="AD140" s="34">
        <f>[2]BC_DegDays!D116-AA140</f>
        <v>0</v>
      </c>
    </row>
    <row r="141" spans="24:30" x14ac:dyDescent="0.25">
      <c r="X141" s="6">
        <f t="shared" si="28"/>
        <v>2001</v>
      </c>
      <c r="Y141" s="6">
        <f t="shared" si="29"/>
        <v>8</v>
      </c>
      <c r="Z141" s="6">
        <f t="shared" si="26"/>
        <v>0</v>
      </c>
      <c r="AA141" s="6">
        <f t="shared" si="27"/>
        <v>540</v>
      </c>
      <c r="AB141" s="51"/>
      <c r="AC141" s="34">
        <f>[2]BC_DegDays!C117-Z141</f>
        <v>0</v>
      </c>
      <c r="AD141" s="34">
        <f>[2]BC_DegDays!D117-AA141</f>
        <v>0</v>
      </c>
    </row>
    <row r="142" spans="24:30" x14ac:dyDescent="0.25">
      <c r="X142" s="6">
        <f t="shared" si="28"/>
        <v>2001</v>
      </c>
      <c r="Y142" s="6">
        <f t="shared" si="29"/>
        <v>9</v>
      </c>
      <c r="Z142" s="6">
        <f t="shared" si="26"/>
        <v>0</v>
      </c>
      <c r="AA142" s="6">
        <f t="shared" si="27"/>
        <v>564</v>
      </c>
      <c r="AB142" s="51"/>
      <c r="AC142" s="34">
        <f>[2]BC_DegDays!C118-Z142</f>
        <v>0</v>
      </c>
      <c r="AD142" s="34">
        <f>[2]BC_DegDays!D118-AA142</f>
        <v>0</v>
      </c>
    </row>
    <row r="143" spans="24:30" x14ac:dyDescent="0.25">
      <c r="X143" s="6">
        <f t="shared" si="28"/>
        <v>2001</v>
      </c>
      <c r="Y143" s="6">
        <f t="shared" si="29"/>
        <v>10</v>
      </c>
      <c r="Z143" s="6">
        <f t="shared" si="26"/>
        <v>0</v>
      </c>
      <c r="AA143" s="6">
        <f t="shared" si="27"/>
        <v>375</v>
      </c>
      <c r="AB143" s="51"/>
      <c r="AC143" s="34">
        <f>[2]BC_DegDays!C119-Z143</f>
        <v>0</v>
      </c>
      <c r="AD143" s="34">
        <f>[2]BC_DegDays!D119-AA143</f>
        <v>0</v>
      </c>
    </row>
    <row r="144" spans="24:30" x14ac:dyDescent="0.25">
      <c r="X144" s="6">
        <f t="shared" si="28"/>
        <v>2001</v>
      </c>
      <c r="Y144" s="6">
        <f t="shared" si="29"/>
        <v>11</v>
      </c>
      <c r="Z144" s="6">
        <f t="shared" si="26"/>
        <v>10</v>
      </c>
      <c r="AA144" s="6">
        <f t="shared" si="27"/>
        <v>234</v>
      </c>
      <c r="AB144" s="51"/>
      <c r="AC144" s="34">
        <f>[2]BC_DegDays!C120-Z144</f>
        <v>0</v>
      </c>
      <c r="AD144" s="34">
        <f>[2]BC_DegDays!D120-AA144</f>
        <v>0</v>
      </c>
    </row>
    <row r="145" spans="24:30" x14ac:dyDescent="0.25">
      <c r="X145" s="37">
        <f t="shared" si="28"/>
        <v>2001</v>
      </c>
      <c r="Y145" s="37">
        <f t="shared" si="29"/>
        <v>12</v>
      </c>
      <c r="Z145" s="37">
        <f t="shared" si="26"/>
        <v>8</v>
      </c>
      <c r="AA145" s="37">
        <f t="shared" si="27"/>
        <v>213</v>
      </c>
      <c r="AB145" s="51"/>
      <c r="AC145" s="56">
        <f>[2]BC_DegDays!C121-Z145</f>
        <v>0</v>
      </c>
      <c r="AD145" s="56">
        <f>[2]BC_DegDays!D121-AA145</f>
        <v>0</v>
      </c>
    </row>
    <row r="146" spans="24:30" x14ac:dyDescent="0.25">
      <c r="X146" s="6">
        <f>X134+1</f>
        <v>2002</v>
      </c>
      <c r="Y146" s="6">
        <f>Y134</f>
        <v>1</v>
      </c>
      <c r="Z146" s="6">
        <f t="shared" si="26"/>
        <v>164</v>
      </c>
      <c r="AA146" s="6">
        <f t="shared" si="27"/>
        <v>79</v>
      </c>
      <c r="AB146" s="51"/>
      <c r="AC146" s="34">
        <f>[2]BC_DegDays!C122-Z146</f>
        <v>0</v>
      </c>
      <c r="AD146" s="34">
        <f>[2]BC_DegDays!D122-AA146</f>
        <v>0</v>
      </c>
    </row>
    <row r="147" spans="24:30" x14ac:dyDescent="0.25">
      <c r="X147" s="6">
        <f t="shared" ref="X147:X157" si="30">X135+1</f>
        <v>2002</v>
      </c>
      <c r="Y147" s="6">
        <f t="shared" ref="Y147:Y157" si="31">Y135</f>
        <v>2</v>
      </c>
      <c r="Z147" s="6">
        <f t="shared" si="26"/>
        <v>68</v>
      </c>
      <c r="AA147" s="6">
        <f t="shared" si="27"/>
        <v>104</v>
      </c>
      <c r="AB147" s="51"/>
      <c r="AC147" s="34">
        <f>[2]BC_DegDays!C123-Z147</f>
        <v>0</v>
      </c>
      <c r="AD147" s="34">
        <f>[2]BC_DegDays!D123-AA147</f>
        <v>0</v>
      </c>
    </row>
    <row r="148" spans="24:30" x14ac:dyDescent="0.25">
      <c r="X148" s="6">
        <f t="shared" si="30"/>
        <v>2002</v>
      </c>
      <c r="Y148" s="6">
        <f t="shared" si="31"/>
        <v>3</v>
      </c>
      <c r="Z148" s="6">
        <f t="shared" si="26"/>
        <v>93</v>
      </c>
      <c r="AA148" s="6">
        <f t="shared" si="27"/>
        <v>80</v>
      </c>
      <c r="AB148" s="51"/>
      <c r="AC148" s="34">
        <f>[2]BC_DegDays!C124-Z148</f>
        <v>0</v>
      </c>
      <c r="AD148" s="34">
        <f>[2]BC_DegDays!D124-AA148</f>
        <v>0</v>
      </c>
    </row>
    <row r="149" spans="24:30" x14ac:dyDescent="0.25">
      <c r="X149" s="6">
        <f t="shared" si="30"/>
        <v>2002</v>
      </c>
      <c r="Y149" s="6">
        <f t="shared" si="31"/>
        <v>4</v>
      </c>
      <c r="Z149" s="6">
        <f t="shared" si="26"/>
        <v>5</v>
      </c>
      <c r="AA149" s="6">
        <f t="shared" si="27"/>
        <v>275</v>
      </c>
      <c r="AB149" s="51"/>
      <c r="AC149" s="34">
        <f>[2]BC_DegDays!C125-Z149</f>
        <v>0</v>
      </c>
      <c r="AD149" s="34">
        <f>[2]BC_DegDays!D125-AA149</f>
        <v>0</v>
      </c>
    </row>
    <row r="150" spans="24:30" x14ac:dyDescent="0.25">
      <c r="X150" s="6">
        <f t="shared" si="30"/>
        <v>2002</v>
      </c>
      <c r="Y150" s="6">
        <f t="shared" si="31"/>
        <v>5</v>
      </c>
      <c r="Z150" s="6">
        <f t="shared" si="26"/>
        <v>0</v>
      </c>
      <c r="AA150" s="6">
        <f t="shared" si="27"/>
        <v>435</v>
      </c>
      <c r="AB150" s="51"/>
      <c r="AC150" s="34">
        <f>[2]BC_DegDays!C126-Z150</f>
        <v>0</v>
      </c>
      <c r="AD150" s="34">
        <f>[2]BC_DegDays!D126-AA150</f>
        <v>0</v>
      </c>
    </row>
    <row r="151" spans="24:30" x14ac:dyDescent="0.25">
      <c r="X151" s="6">
        <f t="shared" si="30"/>
        <v>2002</v>
      </c>
      <c r="Y151" s="6">
        <f t="shared" si="31"/>
        <v>6</v>
      </c>
      <c r="Z151" s="6">
        <f t="shared" si="26"/>
        <v>0</v>
      </c>
      <c r="AA151" s="6">
        <f t="shared" si="27"/>
        <v>485</v>
      </c>
      <c r="AB151" s="51"/>
      <c r="AC151" s="34">
        <f>[2]BC_DegDays!C127-Z151</f>
        <v>0</v>
      </c>
      <c r="AD151" s="34">
        <f>[2]BC_DegDays!D127-AA151</f>
        <v>0</v>
      </c>
    </row>
    <row r="152" spans="24:30" x14ac:dyDescent="0.25">
      <c r="X152" s="6">
        <f t="shared" si="30"/>
        <v>2002</v>
      </c>
      <c r="Y152" s="6">
        <f t="shared" si="31"/>
        <v>7</v>
      </c>
      <c r="Z152" s="6">
        <f t="shared" si="26"/>
        <v>0</v>
      </c>
      <c r="AA152" s="6">
        <f t="shared" si="27"/>
        <v>534</v>
      </c>
      <c r="AB152" s="51"/>
      <c r="AC152" s="34">
        <f>[2]BC_DegDays!C128-Z152</f>
        <v>0</v>
      </c>
      <c r="AD152" s="34">
        <f>[2]BC_DegDays!D128-AA152</f>
        <v>0</v>
      </c>
    </row>
    <row r="153" spans="24:30" x14ac:dyDescent="0.25">
      <c r="X153" s="6">
        <f t="shared" si="30"/>
        <v>2002</v>
      </c>
      <c r="Y153" s="6">
        <f t="shared" si="31"/>
        <v>8</v>
      </c>
      <c r="Z153" s="6">
        <f t="shared" si="26"/>
        <v>0</v>
      </c>
      <c r="AA153" s="6">
        <f t="shared" si="27"/>
        <v>553</v>
      </c>
      <c r="AB153" s="51"/>
      <c r="AC153" s="34">
        <f>[2]BC_DegDays!C129-Z153</f>
        <v>0</v>
      </c>
      <c r="AD153" s="34">
        <f>[2]BC_DegDays!D129-AA153</f>
        <v>0</v>
      </c>
    </row>
    <row r="154" spans="24:30" x14ac:dyDescent="0.25">
      <c r="X154" s="6">
        <f t="shared" si="30"/>
        <v>2002</v>
      </c>
      <c r="Y154" s="6">
        <f t="shared" si="31"/>
        <v>9</v>
      </c>
      <c r="Z154" s="6">
        <f t="shared" si="26"/>
        <v>0</v>
      </c>
      <c r="AA154" s="6">
        <f t="shared" si="27"/>
        <v>553</v>
      </c>
      <c r="AB154" s="51"/>
      <c r="AC154" s="34">
        <f>[2]BC_DegDays!C130-Z154</f>
        <v>0</v>
      </c>
      <c r="AD154" s="34">
        <f>[2]BC_DegDays!D130-AA154</f>
        <v>0</v>
      </c>
    </row>
    <row r="155" spans="24:30" x14ac:dyDescent="0.25">
      <c r="X155" s="6">
        <f t="shared" si="30"/>
        <v>2002</v>
      </c>
      <c r="Y155" s="6">
        <f t="shared" si="31"/>
        <v>10</v>
      </c>
      <c r="Z155" s="6">
        <f t="shared" si="26"/>
        <v>0</v>
      </c>
      <c r="AA155" s="6">
        <f t="shared" si="27"/>
        <v>529</v>
      </c>
      <c r="AB155" s="51"/>
      <c r="AC155" s="34">
        <f>[2]BC_DegDays!C131-Z155</f>
        <v>0</v>
      </c>
      <c r="AD155" s="34">
        <f>[2]BC_DegDays!D131-AA155</f>
        <v>0</v>
      </c>
    </row>
    <row r="156" spans="24:30" x14ac:dyDescent="0.25">
      <c r="X156" s="6">
        <f t="shared" si="30"/>
        <v>2002</v>
      </c>
      <c r="Y156" s="6">
        <f t="shared" si="31"/>
        <v>11</v>
      </c>
      <c r="Z156" s="6">
        <f t="shared" si="26"/>
        <v>10</v>
      </c>
      <c r="AA156" s="6">
        <f t="shared" si="27"/>
        <v>301</v>
      </c>
      <c r="AB156" s="51"/>
      <c r="AC156" s="34">
        <f>[2]BC_DegDays!C132-Z156</f>
        <v>0</v>
      </c>
      <c r="AD156" s="34">
        <f>[2]BC_DegDays!D132-AA156</f>
        <v>0</v>
      </c>
    </row>
    <row r="157" spans="24:30" x14ac:dyDescent="0.25">
      <c r="X157" s="37">
        <f t="shared" si="30"/>
        <v>2002</v>
      </c>
      <c r="Y157" s="37">
        <f t="shared" si="31"/>
        <v>12</v>
      </c>
      <c r="Z157" s="37">
        <f t="shared" si="26"/>
        <v>107</v>
      </c>
      <c r="AA157" s="37">
        <f t="shared" si="27"/>
        <v>54</v>
      </c>
      <c r="AB157" s="51"/>
      <c r="AC157" s="56">
        <f>[2]BC_DegDays!C133-Z157</f>
        <v>0</v>
      </c>
      <c r="AD157" s="56">
        <f>[2]BC_DegDays!D133-AA157</f>
        <v>0</v>
      </c>
    </row>
    <row r="158" spans="24:30" x14ac:dyDescent="0.25">
      <c r="X158" s="6">
        <f>X146+1</f>
        <v>2003</v>
      </c>
      <c r="Y158" s="6">
        <f>Y146</f>
        <v>1</v>
      </c>
      <c r="Z158" s="6">
        <f t="shared" si="26"/>
        <v>250</v>
      </c>
      <c r="AA158" s="6">
        <f t="shared" si="27"/>
        <v>13</v>
      </c>
      <c r="AB158" s="51"/>
      <c r="AC158" s="34">
        <f>[2]BC_DegDays!C134-Z158</f>
        <v>0</v>
      </c>
      <c r="AD158" s="34">
        <f>[2]BC_DegDays!D134-AA158</f>
        <v>0</v>
      </c>
    </row>
    <row r="159" spans="24:30" x14ac:dyDescent="0.25">
      <c r="X159" s="6">
        <f t="shared" ref="X159:X169" si="32">X147+1</f>
        <v>2003</v>
      </c>
      <c r="Y159" s="6">
        <f t="shared" ref="Y159:Y169" si="33">Y147</f>
        <v>2</v>
      </c>
      <c r="Z159" s="6">
        <f t="shared" si="26"/>
        <v>198</v>
      </c>
      <c r="AA159" s="6">
        <f t="shared" si="27"/>
        <v>17</v>
      </c>
      <c r="AB159" s="51"/>
      <c r="AC159" s="34">
        <f>[2]BC_DegDays!C135-Z159</f>
        <v>0</v>
      </c>
      <c r="AD159" s="34">
        <f>[2]BC_DegDays!D135-AA159</f>
        <v>0</v>
      </c>
    </row>
    <row r="160" spans="24:30" x14ac:dyDescent="0.25">
      <c r="X160" s="6">
        <f t="shared" si="32"/>
        <v>2003</v>
      </c>
      <c r="Y160" s="6">
        <f t="shared" si="33"/>
        <v>3</v>
      </c>
      <c r="Z160" s="6">
        <f t="shared" si="26"/>
        <v>24</v>
      </c>
      <c r="AA160" s="6">
        <f t="shared" si="27"/>
        <v>166</v>
      </c>
      <c r="AB160" s="51"/>
      <c r="AC160" s="34">
        <f>[2]BC_DegDays!C136-Z160</f>
        <v>0</v>
      </c>
      <c r="AD160" s="34">
        <f>[2]BC_DegDays!D136-AA160</f>
        <v>0</v>
      </c>
    </row>
    <row r="161" spans="24:30" x14ac:dyDescent="0.25">
      <c r="X161" s="6">
        <f t="shared" si="32"/>
        <v>2003</v>
      </c>
      <c r="Y161" s="6">
        <f t="shared" si="33"/>
        <v>4</v>
      </c>
      <c r="Z161" s="6">
        <f t="shared" si="26"/>
        <v>22</v>
      </c>
      <c r="AA161" s="6">
        <f t="shared" si="27"/>
        <v>201</v>
      </c>
      <c r="AB161" s="51"/>
      <c r="AC161" s="34">
        <f>[2]BC_DegDays!C137-Z161</f>
        <v>0</v>
      </c>
      <c r="AD161" s="34">
        <f>[2]BC_DegDays!D137-AA161</f>
        <v>0</v>
      </c>
    </row>
    <row r="162" spans="24:30" x14ac:dyDescent="0.25">
      <c r="X162" s="6">
        <f t="shared" si="32"/>
        <v>2003</v>
      </c>
      <c r="Y162" s="6">
        <f t="shared" si="33"/>
        <v>5</v>
      </c>
      <c r="Z162" s="6">
        <f t="shared" si="26"/>
        <v>2</v>
      </c>
      <c r="AA162" s="6">
        <f t="shared" si="27"/>
        <v>360</v>
      </c>
      <c r="AB162" s="51"/>
      <c r="AC162" s="34">
        <f>[2]BC_DegDays!C138-Z162</f>
        <v>0</v>
      </c>
      <c r="AD162" s="34">
        <f>[2]BC_DegDays!D138-AA162</f>
        <v>0</v>
      </c>
    </row>
    <row r="163" spans="24:30" x14ac:dyDescent="0.25">
      <c r="X163" s="6">
        <f t="shared" si="32"/>
        <v>2003</v>
      </c>
      <c r="Y163" s="6">
        <f t="shared" si="33"/>
        <v>6</v>
      </c>
      <c r="Z163" s="6">
        <f t="shared" si="26"/>
        <v>0</v>
      </c>
      <c r="AA163" s="6">
        <f t="shared" si="27"/>
        <v>501</v>
      </c>
      <c r="AB163" s="51"/>
      <c r="AC163" s="34">
        <f>[2]BC_DegDays!C139-Z163</f>
        <v>0</v>
      </c>
      <c r="AD163" s="34">
        <f>[2]BC_DegDays!D139-AA163</f>
        <v>0</v>
      </c>
    </row>
    <row r="164" spans="24:30" x14ac:dyDescent="0.25">
      <c r="X164" s="6">
        <f t="shared" si="32"/>
        <v>2003</v>
      </c>
      <c r="Y164" s="6">
        <f t="shared" si="33"/>
        <v>7</v>
      </c>
      <c r="Z164" s="6">
        <f t="shared" si="26"/>
        <v>0</v>
      </c>
      <c r="AA164" s="6">
        <f t="shared" si="27"/>
        <v>549</v>
      </c>
      <c r="AB164" s="51"/>
      <c r="AC164" s="34">
        <f>[2]BC_DegDays!C140-Z164</f>
        <v>0</v>
      </c>
      <c r="AD164" s="34">
        <f>[2]BC_DegDays!D140-AA164</f>
        <v>0</v>
      </c>
    </row>
    <row r="165" spans="24:30" x14ac:dyDescent="0.25">
      <c r="X165" s="6">
        <f t="shared" si="32"/>
        <v>2003</v>
      </c>
      <c r="Y165" s="6">
        <f t="shared" si="33"/>
        <v>8</v>
      </c>
      <c r="Z165" s="6">
        <f t="shared" si="26"/>
        <v>0</v>
      </c>
      <c r="AA165" s="6">
        <f t="shared" si="27"/>
        <v>551</v>
      </c>
      <c r="AB165" s="51"/>
      <c r="AC165" s="34">
        <f>[2]BC_DegDays!C141-Z165</f>
        <v>0</v>
      </c>
      <c r="AD165" s="34">
        <f>[2]BC_DegDays!D141-AA165</f>
        <v>0</v>
      </c>
    </row>
    <row r="166" spans="24:30" x14ac:dyDescent="0.25">
      <c r="X166" s="6">
        <f t="shared" si="32"/>
        <v>2003</v>
      </c>
      <c r="Y166" s="6">
        <f t="shared" si="33"/>
        <v>9</v>
      </c>
      <c r="Z166" s="6">
        <f t="shared" si="26"/>
        <v>0</v>
      </c>
      <c r="AA166" s="6">
        <f t="shared" si="27"/>
        <v>521</v>
      </c>
      <c r="AB166" s="51"/>
      <c r="AC166" s="34">
        <f>[2]BC_DegDays!C142-Z166</f>
        <v>0</v>
      </c>
      <c r="AD166" s="34">
        <f>[2]BC_DegDays!D142-AA166</f>
        <v>0</v>
      </c>
    </row>
    <row r="167" spans="24:30" x14ac:dyDescent="0.25">
      <c r="X167" s="6">
        <f t="shared" si="32"/>
        <v>2003</v>
      </c>
      <c r="Y167" s="6">
        <f t="shared" si="33"/>
        <v>10</v>
      </c>
      <c r="Z167" s="6">
        <f t="shared" si="26"/>
        <v>0</v>
      </c>
      <c r="AA167" s="6">
        <f t="shared" si="27"/>
        <v>424</v>
      </c>
      <c r="AB167" s="51"/>
      <c r="AC167" s="34">
        <f>[2]BC_DegDays!C143-Z167</f>
        <v>0</v>
      </c>
      <c r="AD167" s="34">
        <f>[2]BC_DegDays!D143-AA167</f>
        <v>0</v>
      </c>
    </row>
    <row r="168" spans="24:30" x14ac:dyDescent="0.25">
      <c r="X168" s="6">
        <f t="shared" si="32"/>
        <v>2003</v>
      </c>
      <c r="Y168" s="6">
        <f t="shared" si="33"/>
        <v>11</v>
      </c>
      <c r="Z168" s="6">
        <f t="shared" si="26"/>
        <v>2</v>
      </c>
      <c r="AA168" s="6">
        <f t="shared" si="27"/>
        <v>322</v>
      </c>
      <c r="AB168" s="51"/>
      <c r="AC168" s="34">
        <f>[2]BC_DegDays!C144-Z168</f>
        <v>0</v>
      </c>
      <c r="AD168" s="34">
        <f>[2]BC_DegDays!D144-AA168</f>
        <v>0</v>
      </c>
    </row>
    <row r="169" spans="24:30" x14ac:dyDescent="0.25">
      <c r="X169" s="37">
        <f t="shared" si="32"/>
        <v>2003</v>
      </c>
      <c r="Y169" s="37">
        <f t="shared" si="33"/>
        <v>12</v>
      </c>
      <c r="Z169" s="37">
        <f t="shared" si="26"/>
        <v>107</v>
      </c>
      <c r="AA169" s="37">
        <f t="shared" si="27"/>
        <v>111</v>
      </c>
      <c r="AB169" s="51"/>
      <c r="AC169" s="56">
        <f>[2]BC_DegDays!C145-Z169</f>
        <v>0</v>
      </c>
      <c r="AD169" s="56">
        <f>[2]BC_DegDays!D145-AA169</f>
        <v>0</v>
      </c>
    </row>
    <row r="170" spans="24:30" x14ac:dyDescent="0.25">
      <c r="X170" s="6">
        <f>X158+1</f>
        <v>2004</v>
      </c>
      <c r="Y170" s="6">
        <f>Y158</f>
        <v>1</v>
      </c>
      <c r="Z170" s="6">
        <f t="shared" si="26"/>
        <v>192</v>
      </c>
      <c r="AA170" s="6">
        <f t="shared" si="27"/>
        <v>34</v>
      </c>
      <c r="AB170" s="51"/>
      <c r="AC170" s="34">
        <f>[2]BC_DegDays!C146-Z170</f>
        <v>0</v>
      </c>
      <c r="AD170" s="34">
        <f>[2]BC_DegDays!D146-AA170</f>
        <v>0</v>
      </c>
    </row>
    <row r="171" spans="24:30" x14ac:dyDescent="0.25">
      <c r="X171" s="6">
        <f t="shared" ref="X171:X181" si="34">X159+1</f>
        <v>2004</v>
      </c>
      <c r="Y171" s="6">
        <f t="shared" ref="Y171:Y181" si="35">Y159</f>
        <v>2</v>
      </c>
      <c r="Z171" s="6">
        <f t="shared" si="26"/>
        <v>171</v>
      </c>
      <c r="AA171" s="6">
        <f t="shared" si="27"/>
        <v>31</v>
      </c>
      <c r="AB171" s="51"/>
      <c r="AC171" s="34">
        <f>[2]BC_DegDays!C147-Z171</f>
        <v>0</v>
      </c>
      <c r="AD171" s="34">
        <f>[2]BC_DegDays!D147-AA171</f>
        <v>0</v>
      </c>
    </row>
    <row r="172" spans="24:30" x14ac:dyDescent="0.25">
      <c r="X172" s="6">
        <f t="shared" si="34"/>
        <v>2004</v>
      </c>
      <c r="Y172" s="6">
        <f t="shared" si="35"/>
        <v>3</v>
      </c>
      <c r="Z172" s="6">
        <f t="shared" si="26"/>
        <v>92</v>
      </c>
      <c r="AA172" s="6">
        <f t="shared" si="27"/>
        <v>86</v>
      </c>
      <c r="AB172" s="51"/>
      <c r="AC172" s="34">
        <f>[2]BC_DegDays!C148-Z172</f>
        <v>0</v>
      </c>
      <c r="AD172" s="34">
        <f>[2]BC_DegDays!D148-AA172</f>
        <v>0</v>
      </c>
    </row>
    <row r="173" spans="24:30" x14ac:dyDescent="0.25">
      <c r="X173" s="6">
        <f t="shared" si="34"/>
        <v>2004</v>
      </c>
      <c r="Y173" s="6">
        <f t="shared" si="35"/>
        <v>4</v>
      </c>
      <c r="Z173" s="6">
        <f t="shared" si="26"/>
        <v>24</v>
      </c>
      <c r="AA173" s="6">
        <f t="shared" si="27"/>
        <v>117</v>
      </c>
      <c r="AB173" s="51"/>
      <c r="AC173" s="34">
        <f>[2]BC_DegDays!C149-Z173</f>
        <v>0</v>
      </c>
      <c r="AD173" s="34">
        <f>[2]BC_DegDays!D149-AA173</f>
        <v>0</v>
      </c>
    </row>
    <row r="174" spans="24:30" x14ac:dyDescent="0.25">
      <c r="X174" s="6">
        <f t="shared" si="34"/>
        <v>2004</v>
      </c>
      <c r="Y174" s="6">
        <f t="shared" si="35"/>
        <v>5</v>
      </c>
      <c r="Z174" s="6">
        <f t="shared" si="26"/>
        <v>5</v>
      </c>
      <c r="AA174" s="6">
        <f t="shared" si="27"/>
        <v>283</v>
      </c>
      <c r="AB174" s="51"/>
      <c r="AC174" s="34">
        <f>[2]BC_DegDays!C150-Z174</f>
        <v>0</v>
      </c>
      <c r="AD174" s="34">
        <f>[2]BC_DegDays!D150-AA174</f>
        <v>0</v>
      </c>
    </row>
    <row r="175" spans="24:30" x14ac:dyDescent="0.25">
      <c r="X175" s="6">
        <f t="shared" si="34"/>
        <v>2004</v>
      </c>
      <c r="Y175" s="6">
        <f t="shared" si="35"/>
        <v>6</v>
      </c>
      <c r="Z175" s="6">
        <f t="shared" si="26"/>
        <v>0</v>
      </c>
      <c r="AA175" s="6">
        <f t="shared" si="27"/>
        <v>512</v>
      </c>
      <c r="AB175" s="51"/>
      <c r="AC175" s="34">
        <f>[2]BC_DegDays!C151-Z175</f>
        <v>0</v>
      </c>
      <c r="AD175" s="34">
        <f>[2]BC_DegDays!D151-AA175</f>
        <v>0</v>
      </c>
    </row>
    <row r="176" spans="24:30" x14ac:dyDescent="0.25">
      <c r="X176" s="6">
        <f t="shared" si="34"/>
        <v>2004</v>
      </c>
      <c r="Y176" s="6">
        <f t="shared" si="35"/>
        <v>7</v>
      </c>
      <c r="Z176" s="6">
        <f t="shared" si="26"/>
        <v>0</v>
      </c>
      <c r="AA176" s="6">
        <f t="shared" si="27"/>
        <v>549</v>
      </c>
      <c r="AB176" s="51"/>
      <c r="AC176" s="34">
        <f>[2]BC_DegDays!C152-Z176</f>
        <v>0</v>
      </c>
      <c r="AD176" s="34">
        <f>[2]BC_DegDays!D152-AA176</f>
        <v>0</v>
      </c>
    </row>
    <row r="177" spans="24:30" x14ac:dyDescent="0.25">
      <c r="X177" s="6">
        <f t="shared" si="34"/>
        <v>2004</v>
      </c>
      <c r="Y177" s="6">
        <f t="shared" si="35"/>
        <v>8</v>
      </c>
      <c r="Z177" s="6">
        <f t="shared" si="26"/>
        <v>0</v>
      </c>
      <c r="AA177" s="6">
        <f t="shared" si="27"/>
        <v>509</v>
      </c>
      <c r="AB177" s="51"/>
      <c r="AC177" s="34">
        <f>[2]BC_DegDays!C153-Z177</f>
        <v>0</v>
      </c>
      <c r="AD177" s="34">
        <f>[2]BC_DegDays!D153-AA177</f>
        <v>0</v>
      </c>
    </row>
    <row r="178" spans="24:30" x14ac:dyDescent="0.25">
      <c r="X178" s="6">
        <f t="shared" si="34"/>
        <v>2004</v>
      </c>
      <c r="Y178" s="6">
        <f t="shared" si="35"/>
        <v>9</v>
      </c>
      <c r="Z178" s="6">
        <f t="shared" si="26"/>
        <v>0</v>
      </c>
      <c r="AA178" s="6">
        <f t="shared" si="27"/>
        <v>529</v>
      </c>
      <c r="AB178" s="51"/>
      <c r="AC178" s="34">
        <f>[2]BC_DegDays!C154-Z178</f>
        <v>0</v>
      </c>
      <c r="AD178" s="34">
        <f>[2]BC_DegDays!D154-AA178</f>
        <v>0</v>
      </c>
    </row>
    <row r="179" spans="24:30" x14ac:dyDescent="0.25">
      <c r="X179" s="6">
        <f t="shared" si="34"/>
        <v>2004</v>
      </c>
      <c r="Y179" s="6">
        <f t="shared" si="35"/>
        <v>10</v>
      </c>
      <c r="Z179" s="6">
        <f t="shared" si="26"/>
        <v>0</v>
      </c>
      <c r="AA179" s="6">
        <f t="shared" si="27"/>
        <v>435</v>
      </c>
      <c r="AB179" s="51"/>
      <c r="AC179" s="34">
        <f>[2]BC_DegDays!C155-Z179</f>
        <v>0</v>
      </c>
      <c r="AD179" s="34">
        <f>[2]BC_DegDays!D155-AA179</f>
        <v>0</v>
      </c>
    </row>
    <row r="180" spans="24:30" x14ac:dyDescent="0.25">
      <c r="X180" s="6">
        <f t="shared" si="34"/>
        <v>2004</v>
      </c>
      <c r="Y180" s="6">
        <f t="shared" si="35"/>
        <v>11</v>
      </c>
      <c r="Z180" s="6">
        <f t="shared" si="26"/>
        <v>0</v>
      </c>
      <c r="AA180" s="6">
        <f t="shared" si="27"/>
        <v>280</v>
      </c>
      <c r="AB180" s="51"/>
      <c r="AC180" s="34">
        <f>[2]BC_DegDays!C156-Z180</f>
        <v>0</v>
      </c>
      <c r="AD180" s="34">
        <f>[2]BC_DegDays!D156-AA180</f>
        <v>0</v>
      </c>
    </row>
    <row r="181" spans="24:30" x14ac:dyDescent="0.25">
      <c r="X181" s="37">
        <f t="shared" si="34"/>
        <v>2004</v>
      </c>
      <c r="Y181" s="37">
        <f t="shared" si="35"/>
        <v>12</v>
      </c>
      <c r="Z181" s="37">
        <f t="shared" si="26"/>
        <v>63</v>
      </c>
      <c r="AA181" s="37">
        <f t="shared" si="27"/>
        <v>125</v>
      </c>
      <c r="AB181" s="51"/>
      <c r="AC181" s="56">
        <f>[2]BC_DegDays!C157-Z181</f>
        <v>0</v>
      </c>
      <c r="AD181" s="56">
        <f>[2]BC_DegDays!D157-AA181</f>
        <v>0</v>
      </c>
    </row>
    <row r="182" spans="24:30" x14ac:dyDescent="0.25">
      <c r="X182" s="6">
        <f>X170+1</f>
        <v>2005</v>
      </c>
      <c r="Y182" s="6">
        <f>Y170</f>
        <v>1</v>
      </c>
      <c r="Z182" s="6">
        <f t="shared" si="26"/>
        <v>147</v>
      </c>
      <c r="AA182" s="6">
        <f t="shared" si="27"/>
        <v>60</v>
      </c>
      <c r="AB182" s="51"/>
      <c r="AC182" s="34">
        <f>[2]BC_DegDays!C158-Z182</f>
        <v>0</v>
      </c>
      <c r="AD182" s="34">
        <f>[2]BC_DegDays!D158-AA182</f>
        <v>0</v>
      </c>
    </row>
    <row r="183" spans="24:30" x14ac:dyDescent="0.25">
      <c r="X183" s="6">
        <f t="shared" ref="X183:X193" si="36">X171+1</f>
        <v>2005</v>
      </c>
      <c r="Y183" s="6">
        <f t="shared" ref="Y183:Y193" si="37">Y171</f>
        <v>2</v>
      </c>
      <c r="Z183" s="6">
        <f t="shared" si="26"/>
        <v>142</v>
      </c>
      <c r="AA183" s="6">
        <f t="shared" si="27"/>
        <v>28</v>
      </c>
      <c r="AB183" s="51"/>
      <c r="AC183" s="34">
        <f>[2]BC_DegDays!C159-Z183</f>
        <v>0</v>
      </c>
      <c r="AD183" s="34">
        <f>[2]BC_DegDays!D159-AA183</f>
        <v>0</v>
      </c>
    </row>
    <row r="184" spans="24:30" x14ac:dyDescent="0.25">
      <c r="X184" s="6">
        <f t="shared" si="36"/>
        <v>2005</v>
      </c>
      <c r="Y184" s="6">
        <f t="shared" si="37"/>
        <v>3</v>
      </c>
      <c r="Z184" s="6">
        <f t="shared" si="26"/>
        <v>95</v>
      </c>
      <c r="AA184" s="6">
        <f t="shared" si="27"/>
        <v>55</v>
      </c>
      <c r="AB184" s="51"/>
      <c r="AC184" s="34">
        <f>[2]BC_DegDays!C160-Z184</f>
        <v>0</v>
      </c>
      <c r="AD184" s="34">
        <f>[2]BC_DegDays!D160-AA184</f>
        <v>0</v>
      </c>
    </row>
    <row r="185" spans="24:30" x14ac:dyDescent="0.25">
      <c r="X185" s="6">
        <f t="shared" si="36"/>
        <v>2005</v>
      </c>
      <c r="Y185" s="6">
        <f t="shared" si="37"/>
        <v>4</v>
      </c>
      <c r="Z185" s="6">
        <f t="shared" si="26"/>
        <v>37</v>
      </c>
      <c r="AA185" s="6">
        <f t="shared" si="27"/>
        <v>138</v>
      </c>
      <c r="AB185" s="51"/>
      <c r="AC185" s="34">
        <f>[2]BC_DegDays!C161-Z185</f>
        <v>0</v>
      </c>
      <c r="AD185" s="34">
        <f>[2]BC_DegDays!D161-AA185</f>
        <v>0</v>
      </c>
    </row>
    <row r="186" spans="24:30" x14ac:dyDescent="0.25">
      <c r="X186" s="6">
        <f t="shared" si="36"/>
        <v>2005</v>
      </c>
      <c r="Y186" s="6">
        <f t="shared" si="37"/>
        <v>5</v>
      </c>
      <c r="Z186" s="6">
        <f t="shared" si="26"/>
        <v>8</v>
      </c>
      <c r="AA186" s="6">
        <f t="shared" si="27"/>
        <v>196</v>
      </c>
      <c r="AB186" s="51"/>
      <c r="AC186" s="34">
        <f>[2]BC_DegDays!C162-Z186</f>
        <v>0</v>
      </c>
      <c r="AD186" s="34">
        <f>[2]BC_DegDays!D162-AA186</f>
        <v>0</v>
      </c>
    </row>
    <row r="187" spans="24:30" x14ac:dyDescent="0.25">
      <c r="X187" s="6">
        <f t="shared" si="36"/>
        <v>2005</v>
      </c>
      <c r="Y187" s="6">
        <f t="shared" si="37"/>
        <v>6</v>
      </c>
      <c r="Z187" s="6">
        <f t="shared" si="26"/>
        <v>0</v>
      </c>
      <c r="AA187" s="6">
        <f t="shared" si="27"/>
        <v>429</v>
      </c>
      <c r="AB187" s="51"/>
      <c r="AC187" s="34">
        <f>[2]BC_DegDays!C163-Z187</f>
        <v>0</v>
      </c>
      <c r="AD187" s="34">
        <f>[2]BC_DegDays!D163-AA187</f>
        <v>0</v>
      </c>
    </row>
    <row r="188" spans="24:30" x14ac:dyDescent="0.25">
      <c r="X188" s="6">
        <f t="shared" si="36"/>
        <v>2005</v>
      </c>
      <c r="Y188" s="6">
        <f t="shared" si="37"/>
        <v>7</v>
      </c>
      <c r="Z188" s="6">
        <f t="shared" si="26"/>
        <v>0</v>
      </c>
      <c r="AA188" s="6">
        <f t="shared" si="27"/>
        <v>530</v>
      </c>
      <c r="AB188" s="51"/>
      <c r="AC188" s="34">
        <f>[2]BC_DegDays!C164-Z188</f>
        <v>0</v>
      </c>
      <c r="AD188" s="34">
        <f>[2]BC_DegDays!D164-AA188</f>
        <v>0</v>
      </c>
    </row>
    <row r="189" spans="24:30" x14ac:dyDescent="0.25">
      <c r="X189" s="6">
        <f t="shared" si="36"/>
        <v>2005</v>
      </c>
      <c r="Y189" s="6">
        <f t="shared" si="37"/>
        <v>8</v>
      </c>
      <c r="Z189" s="6">
        <f t="shared" si="26"/>
        <v>0</v>
      </c>
      <c r="AA189" s="6">
        <f t="shared" si="27"/>
        <v>583</v>
      </c>
      <c r="AB189" s="51"/>
      <c r="AC189" s="34">
        <f>[2]BC_DegDays!C165-Z189</f>
        <v>0</v>
      </c>
      <c r="AD189" s="34">
        <f>[2]BC_DegDays!D165-AA189</f>
        <v>0</v>
      </c>
    </row>
    <row r="190" spans="24:30" x14ac:dyDescent="0.25">
      <c r="X190" s="6">
        <f t="shared" si="36"/>
        <v>2005</v>
      </c>
      <c r="Y190" s="6">
        <f t="shared" si="37"/>
        <v>9</v>
      </c>
      <c r="Z190" s="6">
        <f t="shared" si="26"/>
        <v>0</v>
      </c>
      <c r="AA190" s="6">
        <f t="shared" si="27"/>
        <v>602</v>
      </c>
      <c r="AB190" s="51"/>
      <c r="AC190" s="34">
        <f>[2]BC_DegDays!C166-Z190</f>
        <v>0</v>
      </c>
      <c r="AD190" s="34">
        <f>[2]BC_DegDays!D166-AA190</f>
        <v>0</v>
      </c>
    </row>
    <row r="191" spans="24:30" x14ac:dyDescent="0.25">
      <c r="X191" s="6">
        <f t="shared" si="36"/>
        <v>2005</v>
      </c>
      <c r="Y191" s="6">
        <f t="shared" si="37"/>
        <v>10</v>
      </c>
      <c r="Z191" s="6">
        <f t="shared" si="26"/>
        <v>1</v>
      </c>
      <c r="AA191" s="6">
        <f t="shared" si="27"/>
        <v>498</v>
      </c>
      <c r="AB191" s="51"/>
      <c r="AC191" s="34">
        <f>[2]BC_DegDays!C167-Z191</f>
        <v>0</v>
      </c>
      <c r="AD191" s="34">
        <f>[2]BC_DegDays!D167-AA191</f>
        <v>0</v>
      </c>
    </row>
    <row r="192" spans="24:30" x14ac:dyDescent="0.25">
      <c r="X192" s="6">
        <f t="shared" si="36"/>
        <v>2005</v>
      </c>
      <c r="Y192" s="6">
        <f t="shared" si="37"/>
        <v>11</v>
      </c>
      <c r="Z192" s="6">
        <f t="shared" si="26"/>
        <v>15</v>
      </c>
      <c r="AA192" s="6">
        <f t="shared" si="27"/>
        <v>245</v>
      </c>
      <c r="AB192" s="51"/>
      <c r="AC192" s="34">
        <f>[2]BC_DegDays!C168-Z192</f>
        <v>0</v>
      </c>
      <c r="AD192" s="34">
        <f>[2]BC_DegDays!D168-AA192</f>
        <v>0</v>
      </c>
    </row>
    <row r="193" spans="24:30" x14ac:dyDescent="0.25">
      <c r="X193" s="37">
        <f t="shared" si="36"/>
        <v>2005</v>
      </c>
      <c r="Y193" s="37">
        <f t="shared" si="37"/>
        <v>12</v>
      </c>
      <c r="Z193" s="37">
        <f t="shared" si="26"/>
        <v>89</v>
      </c>
      <c r="AA193" s="37">
        <f t="shared" si="27"/>
        <v>105</v>
      </c>
      <c r="AB193" s="51"/>
      <c r="AC193" s="56">
        <f>[2]BC_DegDays!C169-Z193</f>
        <v>0</v>
      </c>
      <c r="AD193" s="56">
        <f>[2]BC_DegDays!D169-AA193</f>
        <v>0</v>
      </c>
    </row>
    <row r="194" spans="24:30" x14ac:dyDescent="0.25">
      <c r="X194" s="6">
        <f>X182+1</f>
        <v>2006</v>
      </c>
      <c r="Y194" s="6">
        <f>Y182</f>
        <v>1</v>
      </c>
      <c r="Z194" s="6">
        <f t="shared" si="26"/>
        <v>171</v>
      </c>
      <c r="AA194" s="6">
        <f t="shared" si="27"/>
        <v>27</v>
      </c>
      <c r="AB194" s="51"/>
      <c r="AC194" s="34">
        <f>[2]BC_DegDays!C170-Z194</f>
        <v>0</v>
      </c>
      <c r="AD194" s="34">
        <f>[2]BC_DegDays!D170-AA194</f>
        <v>0</v>
      </c>
    </row>
    <row r="195" spans="24:30" x14ac:dyDescent="0.25">
      <c r="X195" s="6">
        <f t="shared" ref="X195:X205" si="38">X183+1</f>
        <v>2006</v>
      </c>
      <c r="Y195" s="6">
        <f t="shared" ref="Y195:Y205" si="39">Y183</f>
        <v>2</v>
      </c>
      <c r="Z195" s="6">
        <f t="shared" ref="Z195:Z258" si="40">INDEX($C$2:$N$34,MATCH($X195,$B$2:$B$34,0), MATCH(TEXT(DATE($X195,$Y195,1),"mmm"),$C$1:$N$1,0))</f>
        <v>143</v>
      </c>
      <c r="AA195" s="6">
        <f t="shared" ref="AA195:AA258" si="41">INDEX($C$42:$N$74,MATCH($X195,$B$42:$B$74,0), MATCH(TEXT(DATE($X195,$Y195,1),"mmm"),$C$41:$N$41,0))</f>
        <v>30</v>
      </c>
      <c r="AB195" s="51"/>
      <c r="AC195" s="34">
        <f>[2]BC_DegDays!C171-Z195</f>
        <v>0</v>
      </c>
      <c r="AD195" s="34">
        <f>[2]BC_DegDays!D171-AA195</f>
        <v>0</v>
      </c>
    </row>
    <row r="196" spans="24:30" x14ac:dyDescent="0.25">
      <c r="X196" s="6">
        <f t="shared" si="38"/>
        <v>2006</v>
      </c>
      <c r="Y196" s="6">
        <f t="shared" si="39"/>
        <v>3</v>
      </c>
      <c r="Z196" s="6">
        <f t="shared" si="40"/>
        <v>76</v>
      </c>
      <c r="AA196" s="6">
        <f t="shared" si="41"/>
        <v>69</v>
      </c>
      <c r="AB196" s="51"/>
      <c r="AC196" s="34">
        <f>[2]BC_DegDays!C172-Z196</f>
        <v>0</v>
      </c>
      <c r="AD196" s="34">
        <f>[2]BC_DegDays!D172-AA196</f>
        <v>0</v>
      </c>
    </row>
    <row r="197" spans="24:30" x14ac:dyDescent="0.25">
      <c r="X197" s="6">
        <f t="shared" si="38"/>
        <v>2006</v>
      </c>
      <c r="Y197" s="6">
        <f t="shared" si="39"/>
        <v>4</v>
      </c>
      <c r="Z197" s="6">
        <f t="shared" si="40"/>
        <v>31</v>
      </c>
      <c r="AA197" s="6">
        <f t="shared" si="41"/>
        <v>172</v>
      </c>
      <c r="AB197" s="51"/>
      <c r="AC197" s="34">
        <f>[2]BC_DegDays!C173-Z197</f>
        <v>0</v>
      </c>
      <c r="AD197" s="34">
        <f>[2]BC_DegDays!D173-AA197</f>
        <v>0</v>
      </c>
    </row>
    <row r="198" spans="24:30" x14ac:dyDescent="0.25">
      <c r="X198" s="6">
        <f t="shared" si="38"/>
        <v>2006</v>
      </c>
      <c r="Y198" s="6">
        <f t="shared" si="39"/>
        <v>5</v>
      </c>
      <c r="Z198" s="6">
        <f t="shared" si="40"/>
        <v>0</v>
      </c>
      <c r="AA198" s="6">
        <f t="shared" si="41"/>
        <v>312</v>
      </c>
      <c r="AB198" s="51"/>
      <c r="AC198" s="34">
        <f>[2]BC_DegDays!C174-Z198</f>
        <v>0</v>
      </c>
      <c r="AD198" s="34">
        <f>[2]BC_DegDays!D174-AA198</f>
        <v>0</v>
      </c>
    </row>
    <row r="199" spans="24:30" x14ac:dyDescent="0.25">
      <c r="X199" s="6">
        <f t="shared" si="38"/>
        <v>2006</v>
      </c>
      <c r="Y199" s="6">
        <f t="shared" si="39"/>
        <v>6</v>
      </c>
      <c r="Z199" s="6">
        <f t="shared" si="40"/>
        <v>0</v>
      </c>
      <c r="AA199" s="6">
        <f t="shared" si="41"/>
        <v>449</v>
      </c>
      <c r="AB199" s="51"/>
      <c r="AC199" s="34">
        <f>[2]BC_DegDays!C175-Z199</f>
        <v>0</v>
      </c>
      <c r="AD199" s="34">
        <f>[2]BC_DegDays!D175-AA199</f>
        <v>0</v>
      </c>
    </row>
    <row r="200" spans="24:30" x14ac:dyDescent="0.25">
      <c r="X200" s="6">
        <f t="shared" si="38"/>
        <v>2006</v>
      </c>
      <c r="Y200" s="6">
        <f t="shared" si="39"/>
        <v>7</v>
      </c>
      <c r="Z200" s="6">
        <f t="shared" si="40"/>
        <v>0</v>
      </c>
      <c r="AA200" s="6">
        <f t="shared" si="41"/>
        <v>525</v>
      </c>
      <c r="AB200" s="51"/>
      <c r="AC200" s="34">
        <f>[2]BC_DegDays!C176-Z200</f>
        <v>0</v>
      </c>
      <c r="AD200" s="34">
        <f>[2]BC_DegDays!D176-AA200</f>
        <v>0</v>
      </c>
    </row>
    <row r="201" spans="24:30" x14ac:dyDescent="0.25">
      <c r="X201" s="6">
        <f t="shared" si="38"/>
        <v>2006</v>
      </c>
      <c r="Y201" s="6">
        <f t="shared" si="39"/>
        <v>8</v>
      </c>
      <c r="Z201" s="6">
        <f t="shared" si="40"/>
        <v>0</v>
      </c>
      <c r="AA201" s="6">
        <f t="shared" si="41"/>
        <v>543</v>
      </c>
      <c r="AB201" s="51"/>
      <c r="AC201" s="34">
        <f>[2]BC_DegDays!C177-Z201</f>
        <v>0</v>
      </c>
      <c r="AD201" s="34">
        <f>[2]BC_DegDays!D177-AA201</f>
        <v>0</v>
      </c>
    </row>
    <row r="202" spans="24:30" x14ac:dyDescent="0.25">
      <c r="X202" s="6">
        <f t="shared" si="38"/>
        <v>2006</v>
      </c>
      <c r="Y202" s="6">
        <f t="shared" si="39"/>
        <v>9</v>
      </c>
      <c r="Z202" s="6">
        <f t="shared" si="40"/>
        <v>0</v>
      </c>
      <c r="AA202" s="6">
        <f t="shared" si="41"/>
        <v>528</v>
      </c>
      <c r="AB202" s="51"/>
      <c r="AC202" s="34">
        <f>[2]BC_DegDays!C178-Z202</f>
        <v>0</v>
      </c>
      <c r="AD202" s="34">
        <f>[2]BC_DegDays!D178-AA202</f>
        <v>0</v>
      </c>
    </row>
    <row r="203" spans="24:30" x14ac:dyDescent="0.25">
      <c r="X203" s="6">
        <f t="shared" si="38"/>
        <v>2006</v>
      </c>
      <c r="Y203" s="6">
        <f t="shared" si="39"/>
        <v>10</v>
      </c>
      <c r="Z203" s="6">
        <f t="shared" si="40"/>
        <v>0</v>
      </c>
      <c r="AA203" s="6">
        <f t="shared" si="41"/>
        <v>456</v>
      </c>
      <c r="AB203" s="51"/>
      <c r="AC203" s="34">
        <f>[2]BC_DegDays!C179-Z203</f>
        <v>0</v>
      </c>
      <c r="AD203" s="34">
        <f>[2]BC_DegDays!D179-AA203</f>
        <v>0</v>
      </c>
    </row>
    <row r="204" spans="24:30" x14ac:dyDescent="0.25">
      <c r="X204" s="6">
        <f t="shared" si="38"/>
        <v>2006</v>
      </c>
      <c r="Y204" s="6">
        <f t="shared" si="39"/>
        <v>11</v>
      </c>
      <c r="Z204" s="6">
        <f t="shared" si="40"/>
        <v>14</v>
      </c>
      <c r="AA204" s="6">
        <f t="shared" si="41"/>
        <v>253</v>
      </c>
      <c r="AB204" s="51"/>
      <c r="AC204" s="34">
        <f>[2]BC_DegDays!C180-Z204</f>
        <v>0</v>
      </c>
      <c r="AD204" s="34">
        <f>[2]BC_DegDays!D180-AA204</f>
        <v>0</v>
      </c>
    </row>
    <row r="205" spans="24:30" x14ac:dyDescent="0.25">
      <c r="X205" s="37">
        <f t="shared" si="38"/>
        <v>2006</v>
      </c>
      <c r="Y205" s="37">
        <f t="shared" si="39"/>
        <v>12</v>
      </c>
      <c r="Z205" s="37">
        <f t="shared" si="40"/>
        <v>64</v>
      </c>
      <c r="AA205" s="37">
        <f t="shared" si="41"/>
        <v>149</v>
      </c>
      <c r="AB205" s="51"/>
      <c r="AC205" s="56">
        <f>[2]BC_DegDays!C181-Z205</f>
        <v>0</v>
      </c>
      <c r="AD205" s="56">
        <f>[2]BC_DegDays!D181-AA205</f>
        <v>0</v>
      </c>
    </row>
    <row r="206" spans="24:30" x14ac:dyDescent="0.25">
      <c r="X206" s="6">
        <f>X194+1</f>
        <v>2007</v>
      </c>
      <c r="Y206" s="6">
        <f>Y194</f>
        <v>1</v>
      </c>
      <c r="Z206" s="6">
        <f t="shared" si="40"/>
        <v>44</v>
      </c>
      <c r="AA206" s="6">
        <f t="shared" si="41"/>
        <v>182</v>
      </c>
      <c r="AB206" s="51"/>
      <c r="AC206" s="34">
        <f>[2]BC_DegDays!C182-Z206</f>
        <v>0</v>
      </c>
      <c r="AD206" s="34">
        <f>[2]BC_DegDays!D182-AA206</f>
        <v>0</v>
      </c>
    </row>
    <row r="207" spans="24:30" x14ac:dyDescent="0.25">
      <c r="X207" s="6">
        <f t="shared" ref="X207:X217" si="42">X195+1</f>
        <v>2007</v>
      </c>
      <c r="Y207" s="6">
        <f t="shared" ref="Y207:Y217" si="43">Y195</f>
        <v>2</v>
      </c>
      <c r="Z207" s="6">
        <f t="shared" si="40"/>
        <v>158</v>
      </c>
      <c r="AA207" s="6">
        <f t="shared" si="41"/>
        <v>37</v>
      </c>
      <c r="AB207" s="51"/>
      <c r="AC207" s="34">
        <f>[2]BC_DegDays!C183-Z207</f>
        <v>0</v>
      </c>
      <c r="AD207" s="34">
        <f>[2]BC_DegDays!D183-AA207</f>
        <v>0</v>
      </c>
    </row>
    <row r="208" spans="24:30" x14ac:dyDescent="0.25">
      <c r="X208" s="6">
        <f t="shared" si="42"/>
        <v>2007</v>
      </c>
      <c r="Y208" s="6">
        <f t="shared" si="43"/>
        <v>3</v>
      </c>
      <c r="Z208" s="6">
        <f t="shared" si="40"/>
        <v>93</v>
      </c>
      <c r="AA208" s="6">
        <f t="shared" si="41"/>
        <v>88</v>
      </c>
      <c r="AB208" s="51"/>
      <c r="AC208" s="34">
        <f>[2]BC_DegDays!C184-Z208</f>
        <v>0</v>
      </c>
      <c r="AD208" s="34">
        <f>[2]BC_DegDays!D184-AA208</f>
        <v>0</v>
      </c>
    </row>
    <row r="209" spans="24:30" x14ac:dyDescent="0.25">
      <c r="X209" s="6">
        <f t="shared" si="42"/>
        <v>2007</v>
      </c>
      <c r="Y209" s="6">
        <f t="shared" si="43"/>
        <v>4</v>
      </c>
      <c r="Z209" s="6">
        <f t="shared" si="40"/>
        <v>30</v>
      </c>
      <c r="AA209" s="6">
        <f t="shared" si="41"/>
        <v>192</v>
      </c>
      <c r="AB209" s="51"/>
      <c r="AC209" s="34">
        <f>[2]BC_DegDays!C185-Z209</f>
        <v>0</v>
      </c>
      <c r="AD209" s="34">
        <f>[2]BC_DegDays!D185-AA209</f>
        <v>0</v>
      </c>
    </row>
    <row r="210" spans="24:30" x14ac:dyDescent="0.25">
      <c r="X210" s="6">
        <f t="shared" si="42"/>
        <v>2007</v>
      </c>
      <c r="Y210" s="6">
        <f t="shared" si="43"/>
        <v>5</v>
      </c>
      <c r="Z210" s="6">
        <f t="shared" si="40"/>
        <v>9</v>
      </c>
      <c r="AA210" s="6">
        <f t="shared" si="41"/>
        <v>301</v>
      </c>
      <c r="AB210" s="51"/>
      <c r="AC210" s="34">
        <f>[2]BC_DegDays!C186-Z210</f>
        <v>0</v>
      </c>
      <c r="AD210" s="34">
        <f>[2]BC_DegDays!D186-AA210</f>
        <v>0</v>
      </c>
    </row>
    <row r="211" spans="24:30" x14ac:dyDescent="0.25">
      <c r="X211" s="6">
        <f t="shared" si="42"/>
        <v>2007</v>
      </c>
      <c r="Y211" s="6">
        <f t="shared" si="43"/>
        <v>6</v>
      </c>
      <c r="Z211" s="6">
        <f t="shared" si="40"/>
        <v>0</v>
      </c>
      <c r="AA211" s="6">
        <f t="shared" si="41"/>
        <v>432</v>
      </c>
      <c r="AB211" s="51"/>
      <c r="AC211" s="34">
        <f>[2]BC_DegDays!C187-Z211</f>
        <v>0</v>
      </c>
      <c r="AD211" s="34">
        <f>[2]BC_DegDays!D187-AA211</f>
        <v>0</v>
      </c>
    </row>
    <row r="212" spans="24:30" x14ac:dyDescent="0.25">
      <c r="X212" s="6">
        <f t="shared" si="42"/>
        <v>2007</v>
      </c>
      <c r="Y212" s="6">
        <f t="shared" si="43"/>
        <v>7</v>
      </c>
      <c r="Z212" s="6">
        <f t="shared" si="40"/>
        <v>0</v>
      </c>
      <c r="AA212" s="6">
        <f t="shared" si="41"/>
        <v>555</v>
      </c>
      <c r="AB212" s="51"/>
      <c r="AC212" s="34">
        <f>[2]BC_DegDays!C188-Z212</f>
        <v>0</v>
      </c>
      <c r="AD212" s="34">
        <f>[2]BC_DegDays!D188-AA212</f>
        <v>0</v>
      </c>
    </row>
    <row r="213" spans="24:30" x14ac:dyDescent="0.25">
      <c r="X213" s="6">
        <f t="shared" si="42"/>
        <v>2007</v>
      </c>
      <c r="Y213" s="6">
        <f t="shared" si="43"/>
        <v>8</v>
      </c>
      <c r="Z213" s="6">
        <f t="shared" si="40"/>
        <v>0</v>
      </c>
      <c r="AA213" s="6">
        <f t="shared" si="41"/>
        <v>566</v>
      </c>
      <c r="AB213" s="51"/>
      <c r="AC213" s="34">
        <f>[2]BC_DegDays!C189-Z213</f>
        <v>0</v>
      </c>
      <c r="AD213" s="34">
        <f>[2]BC_DegDays!D189-AA213</f>
        <v>0</v>
      </c>
    </row>
    <row r="214" spans="24:30" x14ac:dyDescent="0.25">
      <c r="X214" s="6">
        <f t="shared" si="42"/>
        <v>2007</v>
      </c>
      <c r="Y214" s="6">
        <f t="shared" si="43"/>
        <v>9</v>
      </c>
      <c r="Z214" s="6">
        <f t="shared" si="40"/>
        <v>0</v>
      </c>
      <c r="AA214" s="6">
        <f t="shared" si="41"/>
        <v>612</v>
      </c>
      <c r="AB214" s="51"/>
      <c r="AC214" s="34">
        <f>[2]BC_DegDays!C190-Z214</f>
        <v>0</v>
      </c>
      <c r="AD214" s="34">
        <f>[2]BC_DegDays!D190-AA214</f>
        <v>0</v>
      </c>
    </row>
    <row r="215" spans="24:30" x14ac:dyDescent="0.25">
      <c r="X215" s="6">
        <f t="shared" si="42"/>
        <v>2007</v>
      </c>
      <c r="Y215" s="6">
        <f t="shared" si="43"/>
        <v>10</v>
      </c>
      <c r="Z215" s="6">
        <f t="shared" si="40"/>
        <v>0</v>
      </c>
      <c r="AA215" s="6">
        <f t="shared" si="41"/>
        <v>494</v>
      </c>
      <c r="AB215" s="51"/>
      <c r="AC215" s="34">
        <f>[2]BC_DegDays!C191-Z215</f>
        <v>0</v>
      </c>
      <c r="AD215" s="34">
        <f>[2]BC_DegDays!D191-AA215</f>
        <v>0</v>
      </c>
    </row>
    <row r="216" spans="24:30" x14ac:dyDescent="0.25">
      <c r="X216" s="6">
        <f t="shared" si="42"/>
        <v>2007</v>
      </c>
      <c r="Y216" s="6">
        <f t="shared" si="43"/>
        <v>11</v>
      </c>
      <c r="Z216" s="6">
        <f t="shared" si="40"/>
        <v>12</v>
      </c>
      <c r="AA216" s="6">
        <f t="shared" si="41"/>
        <v>232</v>
      </c>
      <c r="AB216" s="51"/>
      <c r="AC216" s="34">
        <f>[2]BC_DegDays!C192-Z216</f>
        <v>0</v>
      </c>
      <c r="AD216" s="34">
        <f>[2]BC_DegDays!D192-AA216</f>
        <v>0</v>
      </c>
    </row>
    <row r="217" spans="24:30" x14ac:dyDescent="0.25">
      <c r="X217" s="37">
        <f t="shared" si="42"/>
        <v>2007</v>
      </c>
      <c r="Y217" s="37">
        <f t="shared" si="43"/>
        <v>12</v>
      </c>
      <c r="Z217" s="37">
        <f t="shared" si="40"/>
        <v>35</v>
      </c>
      <c r="AA217" s="37">
        <f t="shared" si="41"/>
        <v>158</v>
      </c>
      <c r="AB217" s="51"/>
      <c r="AC217" s="56">
        <f>[2]BC_DegDays!C193-Z217</f>
        <v>0</v>
      </c>
      <c r="AD217" s="56">
        <f>[2]BC_DegDays!D193-AA217</f>
        <v>0</v>
      </c>
    </row>
    <row r="218" spans="24:30" x14ac:dyDescent="0.25">
      <c r="X218" s="6">
        <f>X206+1</f>
        <v>2008</v>
      </c>
      <c r="Y218" s="6">
        <f>Y206</f>
        <v>1</v>
      </c>
      <c r="Z218" s="6">
        <f t="shared" si="40"/>
        <v>107</v>
      </c>
      <c r="AA218" s="6">
        <f t="shared" si="41"/>
        <v>115</v>
      </c>
      <c r="AB218" s="51"/>
      <c r="AC218" s="34">
        <f>[2]BC_DegDays!C194-Z218</f>
        <v>0</v>
      </c>
      <c r="AD218" s="34">
        <f>[2]BC_DegDays!D194-AA218</f>
        <v>0</v>
      </c>
    </row>
    <row r="219" spans="24:30" x14ac:dyDescent="0.25">
      <c r="X219" s="6">
        <f t="shared" ref="X219:X229" si="44">X207+1</f>
        <v>2008</v>
      </c>
      <c r="Y219" s="6">
        <f t="shared" ref="Y219:Y229" si="45">Y207</f>
        <v>2</v>
      </c>
      <c r="Z219" s="6">
        <f t="shared" si="40"/>
        <v>84</v>
      </c>
      <c r="AA219" s="6">
        <f t="shared" si="41"/>
        <v>71</v>
      </c>
      <c r="AB219" s="51"/>
      <c r="AC219" s="34">
        <f>[2]BC_DegDays!C195-Z219</f>
        <v>0</v>
      </c>
      <c r="AD219" s="34">
        <f>[2]BC_DegDays!D195-AA219</f>
        <v>0</v>
      </c>
    </row>
    <row r="220" spans="24:30" x14ac:dyDescent="0.25">
      <c r="X220" s="6">
        <f t="shared" si="44"/>
        <v>2008</v>
      </c>
      <c r="Y220" s="6">
        <f t="shared" si="45"/>
        <v>3</v>
      </c>
      <c r="Z220" s="6">
        <f t="shared" si="40"/>
        <v>62</v>
      </c>
      <c r="AA220" s="6">
        <f t="shared" si="41"/>
        <v>94</v>
      </c>
      <c r="AB220" s="51"/>
      <c r="AC220" s="34">
        <f>[2]BC_DegDays!C196-Z220</f>
        <v>0</v>
      </c>
      <c r="AD220" s="34">
        <f>[2]BC_DegDays!D196-AA220</f>
        <v>0</v>
      </c>
    </row>
    <row r="221" spans="24:30" x14ac:dyDescent="0.25">
      <c r="X221" s="6">
        <f t="shared" si="44"/>
        <v>2008</v>
      </c>
      <c r="Y221" s="6">
        <f t="shared" si="45"/>
        <v>4</v>
      </c>
      <c r="Z221" s="6">
        <f t="shared" si="40"/>
        <v>26</v>
      </c>
      <c r="AA221" s="6">
        <f t="shared" si="41"/>
        <v>182</v>
      </c>
      <c r="AB221" s="51"/>
      <c r="AC221" s="34">
        <f>[2]BC_DegDays!C197-Z221</f>
        <v>0</v>
      </c>
      <c r="AD221" s="34">
        <f>[2]BC_DegDays!D197-AA221</f>
        <v>0</v>
      </c>
    </row>
    <row r="222" spans="24:30" x14ac:dyDescent="0.25">
      <c r="X222" s="6">
        <f t="shared" si="44"/>
        <v>2008</v>
      </c>
      <c r="Y222" s="6">
        <f t="shared" si="45"/>
        <v>5</v>
      </c>
      <c r="Z222" s="6">
        <f t="shared" si="40"/>
        <v>8</v>
      </c>
      <c r="AA222" s="6">
        <f t="shared" si="41"/>
        <v>308</v>
      </c>
      <c r="AB222" s="51"/>
      <c r="AC222" s="34">
        <f>[2]BC_DegDays!C198-Z222</f>
        <v>0</v>
      </c>
      <c r="AD222" s="34">
        <f>[2]BC_DegDays!D198-AA222</f>
        <v>0</v>
      </c>
    </row>
    <row r="223" spans="24:30" x14ac:dyDescent="0.25">
      <c r="X223" s="6">
        <f t="shared" si="44"/>
        <v>2008</v>
      </c>
      <c r="Y223" s="6">
        <f t="shared" si="45"/>
        <v>6</v>
      </c>
      <c r="Z223" s="6">
        <f t="shared" si="40"/>
        <v>0</v>
      </c>
      <c r="AA223" s="6">
        <f t="shared" si="41"/>
        <v>501</v>
      </c>
      <c r="AB223" s="51"/>
      <c r="AC223" s="34">
        <f>[2]BC_DegDays!C199-Z223</f>
        <v>0</v>
      </c>
      <c r="AD223" s="34">
        <f>[2]BC_DegDays!D199-AA223</f>
        <v>0</v>
      </c>
    </row>
    <row r="224" spans="24:30" x14ac:dyDescent="0.25">
      <c r="X224" s="6">
        <f t="shared" si="44"/>
        <v>2008</v>
      </c>
      <c r="Y224" s="6">
        <f t="shared" si="45"/>
        <v>7</v>
      </c>
      <c r="Z224" s="6">
        <f t="shared" si="40"/>
        <v>0</v>
      </c>
      <c r="AA224" s="6">
        <f t="shared" si="41"/>
        <v>503</v>
      </c>
      <c r="AB224" s="51"/>
      <c r="AC224" s="34">
        <f>[2]BC_DegDays!C200-Z224</f>
        <v>0</v>
      </c>
      <c r="AD224" s="34">
        <f>[2]BC_DegDays!D200-AA224</f>
        <v>0</v>
      </c>
    </row>
    <row r="225" spans="24:30" x14ac:dyDescent="0.25">
      <c r="X225" s="6">
        <f t="shared" si="44"/>
        <v>2008</v>
      </c>
      <c r="Y225" s="6">
        <f t="shared" si="45"/>
        <v>8</v>
      </c>
      <c r="Z225" s="6">
        <f t="shared" si="40"/>
        <v>0</v>
      </c>
      <c r="AA225" s="6">
        <f t="shared" si="41"/>
        <v>483</v>
      </c>
      <c r="AB225" s="51"/>
      <c r="AC225" s="34">
        <f>[2]BC_DegDays!C201-Z225</f>
        <v>0</v>
      </c>
      <c r="AD225" s="34">
        <f>[2]BC_DegDays!D201-AA225</f>
        <v>0</v>
      </c>
    </row>
    <row r="226" spans="24:30" x14ac:dyDescent="0.25">
      <c r="X226" s="6">
        <f t="shared" si="44"/>
        <v>2008</v>
      </c>
      <c r="Y226" s="6">
        <f t="shared" si="45"/>
        <v>9</v>
      </c>
      <c r="Z226" s="6">
        <f t="shared" si="40"/>
        <v>0</v>
      </c>
      <c r="AA226" s="6">
        <f t="shared" si="41"/>
        <v>513</v>
      </c>
      <c r="AB226" s="51"/>
      <c r="AC226" s="34">
        <f>[2]BC_DegDays!C202-Z226</f>
        <v>0</v>
      </c>
      <c r="AD226" s="34">
        <f>[2]BC_DegDays!D202-AA226</f>
        <v>0</v>
      </c>
    </row>
    <row r="227" spans="24:30" x14ac:dyDescent="0.25">
      <c r="X227" s="6">
        <f t="shared" si="44"/>
        <v>2008</v>
      </c>
      <c r="Y227" s="6">
        <f t="shared" si="45"/>
        <v>10</v>
      </c>
      <c r="Z227" s="6">
        <f t="shared" si="40"/>
        <v>0</v>
      </c>
      <c r="AA227" s="6">
        <f t="shared" si="41"/>
        <v>445</v>
      </c>
      <c r="AB227" s="51"/>
      <c r="AC227" s="34">
        <f>[2]BC_DegDays!C203-Z227</f>
        <v>0</v>
      </c>
      <c r="AD227" s="34">
        <f>[2]BC_DegDays!D203-AA227</f>
        <v>0</v>
      </c>
    </row>
    <row r="228" spans="24:30" x14ac:dyDescent="0.25">
      <c r="X228" s="6">
        <f t="shared" si="44"/>
        <v>2008</v>
      </c>
      <c r="Y228" s="6">
        <f t="shared" si="45"/>
        <v>11</v>
      </c>
      <c r="Z228" s="6">
        <f t="shared" si="40"/>
        <v>18</v>
      </c>
      <c r="AA228" s="6">
        <f t="shared" si="41"/>
        <v>232</v>
      </c>
      <c r="AB228" s="51"/>
      <c r="AC228" s="34">
        <f>[2]BC_DegDays!C204-Z228</f>
        <v>0</v>
      </c>
      <c r="AD228" s="34">
        <f>[2]BC_DegDays!D204-AA228</f>
        <v>0</v>
      </c>
    </row>
    <row r="229" spans="24:30" x14ac:dyDescent="0.25">
      <c r="X229" s="37">
        <f t="shared" si="44"/>
        <v>2008</v>
      </c>
      <c r="Y229" s="37">
        <f t="shared" si="45"/>
        <v>12</v>
      </c>
      <c r="Z229" s="37">
        <f t="shared" si="40"/>
        <v>115</v>
      </c>
      <c r="AA229" s="37">
        <f t="shared" si="41"/>
        <v>76</v>
      </c>
      <c r="AB229" s="51"/>
      <c r="AC229" s="56">
        <f>[2]BC_DegDays!C205-Z229</f>
        <v>0</v>
      </c>
      <c r="AD229" s="56">
        <f>[2]BC_DegDays!D205-AA229</f>
        <v>0</v>
      </c>
    </row>
    <row r="230" spans="24:30" x14ac:dyDescent="0.25">
      <c r="X230" s="6">
        <f>X218+1</f>
        <v>2009</v>
      </c>
      <c r="Y230" s="6">
        <f>Y218</f>
        <v>1</v>
      </c>
      <c r="Z230" s="6">
        <f t="shared" si="40"/>
        <v>80</v>
      </c>
      <c r="AA230" s="6">
        <f t="shared" si="41"/>
        <v>93</v>
      </c>
      <c r="AB230" s="51"/>
      <c r="AC230" s="34">
        <f>[2]BC_DegDays!C206-Z230</f>
        <v>0</v>
      </c>
      <c r="AD230" s="34">
        <f>[2]BC_DegDays!D206-AA230</f>
        <v>0</v>
      </c>
    </row>
    <row r="231" spans="24:30" x14ac:dyDescent="0.25">
      <c r="X231" s="6">
        <f t="shared" ref="X231:X241" si="46">X219+1</f>
        <v>2009</v>
      </c>
      <c r="Y231" s="6">
        <f t="shared" ref="Y231:Y241" si="47">Y219</f>
        <v>2</v>
      </c>
      <c r="Z231" s="6">
        <f t="shared" si="40"/>
        <v>196</v>
      </c>
      <c r="AA231" s="6">
        <f t="shared" si="41"/>
        <v>36</v>
      </c>
      <c r="AB231" s="51"/>
      <c r="AC231" s="34">
        <f>[2]BC_DegDays!C207-Z231</f>
        <v>0</v>
      </c>
      <c r="AD231" s="34">
        <f>[2]BC_DegDays!D207-AA231</f>
        <v>0</v>
      </c>
    </row>
    <row r="232" spans="24:30" x14ac:dyDescent="0.25">
      <c r="X232" s="6">
        <f t="shared" si="46"/>
        <v>2009</v>
      </c>
      <c r="Y232" s="6">
        <f t="shared" si="47"/>
        <v>3</v>
      </c>
      <c r="Z232" s="6">
        <f t="shared" si="40"/>
        <v>86</v>
      </c>
      <c r="AA232" s="6">
        <f t="shared" si="41"/>
        <v>78</v>
      </c>
      <c r="AB232" s="51"/>
      <c r="AC232" s="34">
        <f>[2]BC_DegDays!C208-Z232</f>
        <v>0</v>
      </c>
      <c r="AD232" s="34">
        <f>[2]BC_DegDays!D208-AA232</f>
        <v>0</v>
      </c>
    </row>
    <row r="233" spans="24:30" x14ac:dyDescent="0.25">
      <c r="X233" s="6">
        <f t="shared" si="46"/>
        <v>2009</v>
      </c>
      <c r="Y233" s="6">
        <f t="shared" si="47"/>
        <v>4</v>
      </c>
      <c r="Z233" s="6">
        <f t="shared" si="40"/>
        <v>10</v>
      </c>
      <c r="AA233" s="6">
        <f t="shared" si="41"/>
        <v>229</v>
      </c>
      <c r="AB233" s="51"/>
      <c r="AC233" s="34">
        <f>[2]BC_DegDays!C209-Z233</f>
        <v>0</v>
      </c>
      <c r="AD233" s="34">
        <f>[2]BC_DegDays!D209-AA233</f>
        <v>0</v>
      </c>
    </row>
    <row r="234" spans="24:30" x14ac:dyDescent="0.25">
      <c r="X234" s="6">
        <f t="shared" si="46"/>
        <v>2009</v>
      </c>
      <c r="Y234" s="6">
        <f t="shared" si="47"/>
        <v>5</v>
      </c>
      <c r="Z234" s="6">
        <f t="shared" si="40"/>
        <v>3</v>
      </c>
      <c r="AA234" s="6">
        <f t="shared" si="41"/>
        <v>340</v>
      </c>
      <c r="AB234" s="51"/>
      <c r="AC234" s="34">
        <f>[2]BC_DegDays!C210-Z234</f>
        <v>0</v>
      </c>
      <c r="AD234" s="34">
        <f>[2]BC_DegDays!D210-AA234</f>
        <v>0</v>
      </c>
    </row>
    <row r="235" spans="24:30" x14ac:dyDescent="0.25">
      <c r="X235" s="6">
        <f t="shared" si="46"/>
        <v>2009</v>
      </c>
      <c r="Y235" s="6">
        <f t="shared" si="47"/>
        <v>6</v>
      </c>
      <c r="Z235" s="6">
        <f t="shared" si="40"/>
        <v>0</v>
      </c>
      <c r="AA235" s="6">
        <f t="shared" si="41"/>
        <v>456</v>
      </c>
      <c r="AB235" s="51"/>
      <c r="AC235" s="34">
        <f>[2]BC_DegDays!C211-Z235</f>
        <v>0</v>
      </c>
      <c r="AD235" s="34">
        <f>[2]BC_DegDays!D211-AA235</f>
        <v>0</v>
      </c>
    </row>
    <row r="236" spans="24:30" x14ac:dyDescent="0.25">
      <c r="X236" s="6">
        <f t="shared" si="46"/>
        <v>2009</v>
      </c>
      <c r="Y236" s="6">
        <f t="shared" si="47"/>
        <v>7</v>
      </c>
      <c r="Z236" s="6">
        <f t="shared" si="40"/>
        <v>0</v>
      </c>
      <c r="AA236" s="6">
        <f t="shared" si="41"/>
        <v>563</v>
      </c>
      <c r="AB236" s="51"/>
      <c r="AC236" s="34">
        <f>[2]BC_DegDays!C212-Z236</f>
        <v>0</v>
      </c>
      <c r="AD236" s="34">
        <f>[2]BC_DegDays!D212-AA236</f>
        <v>0</v>
      </c>
    </row>
    <row r="237" spans="24:30" x14ac:dyDescent="0.25">
      <c r="X237" s="6">
        <f t="shared" si="46"/>
        <v>2009</v>
      </c>
      <c r="Y237" s="6">
        <f t="shared" si="47"/>
        <v>8</v>
      </c>
      <c r="Z237" s="6">
        <f t="shared" si="40"/>
        <v>0</v>
      </c>
      <c r="AA237" s="6">
        <f t="shared" si="41"/>
        <v>553</v>
      </c>
      <c r="AB237" s="51"/>
      <c r="AC237" s="34">
        <f>[2]BC_DegDays!C213-Z237</f>
        <v>0</v>
      </c>
      <c r="AD237" s="34">
        <f>[2]BC_DegDays!D213-AA237</f>
        <v>0</v>
      </c>
    </row>
    <row r="238" spans="24:30" x14ac:dyDescent="0.25">
      <c r="X238" s="6">
        <f t="shared" si="46"/>
        <v>2009</v>
      </c>
      <c r="Y238" s="6">
        <f t="shared" si="47"/>
        <v>9</v>
      </c>
      <c r="Z238" s="6">
        <f t="shared" si="40"/>
        <v>0</v>
      </c>
      <c r="AA238" s="6">
        <f t="shared" si="41"/>
        <v>548</v>
      </c>
      <c r="AB238" s="51"/>
      <c r="AC238" s="34">
        <f>[2]BC_DegDays!C214-Z238</f>
        <v>0</v>
      </c>
      <c r="AD238" s="34">
        <f>[2]BC_DegDays!D214-AA238</f>
        <v>0</v>
      </c>
    </row>
    <row r="239" spans="24:30" x14ac:dyDescent="0.25">
      <c r="X239" s="6">
        <f t="shared" si="46"/>
        <v>2009</v>
      </c>
      <c r="Y239" s="6">
        <f t="shared" si="47"/>
        <v>10</v>
      </c>
      <c r="Z239" s="6">
        <f t="shared" si="40"/>
        <v>4</v>
      </c>
      <c r="AA239" s="6">
        <f t="shared" si="41"/>
        <v>489</v>
      </c>
      <c r="AB239" s="51"/>
      <c r="AC239" s="34">
        <f>[2]BC_DegDays!C215-Z239</f>
        <v>0</v>
      </c>
      <c r="AD239" s="34">
        <f>[2]BC_DegDays!D215-AA239</f>
        <v>0</v>
      </c>
    </row>
    <row r="240" spans="24:30" x14ac:dyDescent="0.25">
      <c r="X240" s="6">
        <f t="shared" si="46"/>
        <v>2009</v>
      </c>
      <c r="Y240" s="6">
        <f t="shared" si="47"/>
        <v>11</v>
      </c>
      <c r="Z240" s="6">
        <f t="shared" si="40"/>
        <v>10</v>
      </c>
      <c r="AA240" s="6">
        <f t="shared" si="41"/>
        <v>307</v>
      </c>
      <c r="AB240" s="51"/>
      <c r="AC240" s="34">
        <f>[2]BC_DegDays!C216-Z240</f>
        <v>0</v>
      </c>
      <c r="AD240" s="34">
        <f>[2]BC_DegDays!D216-AA240</f>
        <v>0</v>
      </c>
    </row>
    <row r="241" spans="24:30" x14ac:dyDescent="0.25">
      <c r="X241" s="37">
        <f t="shared" si="46"/>
        <v>2009</v>
      </c>
      <c r="Y241" s="37">
        <f t="shared" si="47"/>
        <v>12</v>
      </c>
      <c r="Z241" s="37">
        <f t="shared" si="40"/>
        <v>68</v>
      </c>
      <c r="AA241" s="37">
        <f t="shared" si="41"/>
        <v>131</v>
      </c>
      <c r="AB241" s="51"/>
      <c r="AC241" s="56">
        <f>[2]BC_DegDays!C217-Z241</f>
        <v>0</v>
      </c>
      <c r="AD241" s="56">
        <f>[2]BC_DegDays!D217-AA241</f>
        <v>0</v>
      </c>
    </row>
    <row r="242" spans="24:30" x14ac:dyDescent="0.25">
      <c r="X242" s="6">
        <f>X230+1</f>
        <v>2010</v>
      </c>
      <c r="Y242" s="6">
        <f>Y230</f>
        <v>1</v>
      </c>
      <c r="Z242" s="6">
        <f t="shared" si="40"/>
        <v>302</v>
      </c>
      <c r="AA242" s="6">
        <f t="shared" si="41"/>
        <v>36</v>
      </c>
      <c r="AB242" s="51"/>
      <c r="AC242" s="34">
        <f>[2]BC_DegDays!C218-Z242</f>
        <v>0</v>
      </c>
      <c r="AD242" s="34">
        <f>[2]BC_DegDays!D218-AA242</f>
        <v>0</v>
      </c>
    </row>
    <row r="243" spans="24:30" x14ac:dyDescent="0.25">
      <c r="X243" s="6">
        <f t="shared" ref="X243:X301" si="48">X231+1</f>
        <v>2010</v>
      </c>
      <c r="Y243" s="6">
        <f t="shared" ref="Y243:Y301" si="49">Y231</f>
        <v>2</v>
      </c>
      <c r="Z243" s="6">
        <f t="shared" si="40"/>
        <v>234</v>
      </c>
      <c r="AA243" s="6">
        <f t="shared" si="41"/>
        <v>17</v>
      </c>
      <c r="AB243" s="51"/>
      <c r="AC243" s="34">
        <f>[2]BC_DegDays!C219-Z243</f>
        <v>0</v>
      </c>
      <c r="AD243" s="34">
        <f>[2]BC_DegDays!D219-AA243</f>
        <v>0</v>
      </c>
    </row>
    <row r="244" spans="24:30" x14ac:dyDescent="0.25">
      <c r="X244" s="6">
        <f t="shared" si="48"/>
        <v>2010</v>
      </c>
      <c r="Y244" s="6">
        <f t="shared" si="49"/>
        <v>3</v>
      </c>
      <c r="Z244" s="6">
        <f t="shared" si="40"/>
        <v>254</v>
      </c>
      <c r="AA244" s="6">
        <f t="shared" si="41"/>
        <v>8</v>
      </c>
      <c r="AB244" s="51"/>
      <c r="AC244" s="34">
        <f>[2]BC_DegDays!C220-Z244</f>
        <v>0</v>
      </c>
      <c r="AD244" s="34">
        <f>[2]BC_DegDays!D220-AA244</f>
        <v>0</v>
      </c>
    </row>
    <row r="245" spans="24:30" x14ac:dyDescent="0.25">
      <c r="X245" s="6">
        <f t="shared" si="48"/>
        <v>2010</v>
      </c>
      <c r="Y245" s="6">
        <f t="shared" si="49"/>
        <v>4</v>
      </c>
      <c r="Z245" s="6">
        <f t="shared" si="40"/>
        <v>42</v>
      </c>
      <c r="AA245" s="6">
        <f t="shared" si="41"/>
        <v>110</v>
      </c>
      <c r="AB245" s="51"/>
      <c r="AC245" s="34">
        <f>[2]BC_DegDays!C221-Z245</f>
        <v>0</v>
      </c>
      <c r="AD245" s="34">
        <f>[2]BC_DegDays!D221-AA245</f>
        <v>0</v>
      </c>
    </row>
    <row r="246" spans="24:30" x14ac:dyDescent="0.25">
      <c r="X246" s="6">
        <f t="shared" si="48"/>
        <v>2010</v>
      </c>
      <c r="Y246" s="6">
        <f t="shared" si="49"/>
        <v>5</v>
      </c>
      <c r="Z246" s="6">
        <f t="shared" si="40"/>
        <v>0</v>
      </c>
      <c r="AA246" s="6">
        <f t="shared" si="41"/>
        <v>337</v>
      </c>
      <c r="AB246" s="51"/>
      <c r="AC246" s="34">
        <f>[2]BC_DegDays!C222-Z246</f>
        <v>0</v>
      </c>
      <c r="AD246" s="34">
        <f>[2]BC_DegDays!D222-AA246</f>
        <v>0</v>
      </c>
    </row>
    <row r="247" spans="24:30" x14ac:dyDescent="0.25">
      <c r="X247" s="6">
        <f t="shared" si="48"/>
        <v>2010</v>
      </c>
      <c r="Y247" s="6">
        <f t="shared" si="49"/>
        <v>6</v>
      </c>
      <c r="Z247" s="6">
        <f t="shared" si="40"/>
        <v>0</v>
      </c>
      <c r="AA247" s="6">
        <f t="shared" si="41"/>
        <v>535</v>
      </c>
      <c r="AB247" s="51"/>
      <c r="AC247" s="34">
        <f>[2]BC_DegDays!C223-Z247</f>
        <v>0</v>
      </c>
      <c r="AD247" s="34">
        <f>[2]BC_DegDays!D223-AA247</f>
        <v>0</v>
      </c>
    </row>
    <row r="248" spans="24:30" x14ac:dyDescent="0.25">
      <c r="X248" s="6">
        <f t="shared" si="48"/>
        <v>2010</v>
      </c>
      <c r="Y248" s="6">
        <f t="shared" si="49"/>
        <v>7</v>
      </c>
      <c r="Z248" s="6">
        <f t="shared" si="40"/>
        <v>0</v>
      </c>
      <c r="AA248" s="6">
        <f t="shared" si="41"/>
        <v>580</v>
      </c>
      <c r="AB248" s="51"/>
      <c r="AC248" s="34">
        <f>[2]BC_DegDays!C224-Z248</f>
        <v>0</v>
      </c>
      <c r="AD248" s="34">
        <f>[2]BC_DegDays!D224-AA248</f>
        <v>0</v>
      </c>
    </row>
    <row r="249" spans="24:30" x14ac:dyDescent="0.25">
      <c r="X249" s="6">
        <f t="shared" si="48"/>
        <v>2010</v>
      </c>
      <c r="Y249" s="6">
        <f t="shared" si="49"/>
        <v>8</v>
      </c>
      <c r="Z249" s="6">
        <f t="shared" si="40"/>
        <v>0</v>
      </c>
      <c r="AA249" s="6">
        <f t="shared" si="41"/>
        <v>603</v>
      </c>
      <c r="AB249" s="51"/>
      <c r="AC249" s="34">
        <f>[2]BC_DegDays!C225-Z249</f>
        <v>0</v>
      </c>
      <c r="AD249" s="34">
        <f>[2]BC_DegDays!D225-AA249</f>
        <v>0</v>
      </c>
    </row>
    <row r="250" spans="24:30" x14ac:dyDescent="0.25">
      <c r="X250" s="6">
        <f t="shared" si="48"/>
        <v>2010</v>
      </c>
      <c r="Y250" s="6">
        <f t="shared" si="49"/>
        <v>9</v>
      </c>
      <c r="Z250" s="6">
        <f t="shared" si="40"/>
        <v>0</v>
      </c>
      <c r="AA250" s="6">
        <f t="shared" si="41"/>
        <v>569</v>
      </c>
      <c r="AB250" s="51"/>
      <c r="AC250" s="34">
        <f>[2]BC_DegDays!C226-Z250</f>
        <v>0</v>
      </c>
      <c r="AD250" s="34">
        <f>[2]BC_DegDays!D226-AA250</f>
        <v>0</v>
      </c>
    </row>
    <row r="251" spans="24:30" x14ac:dyDescent="0.25">
      <c r="X251" s="6">
        <f t="shared" si="48"/>
        <v>2010</v>
      </c>
      <c r="Y251" s="6">
        <f t="shared" si="49"/>
        <v>10</v>
      </c>
      <c r="Z251" s="6">
        <f t="shared" si="40"/>
        <v>0</v>
      </c>
      <c r="AA251" s="6">
        <f t="shared" si="41"/>
        <v>456</v>
      </c>
      <c r="AB251" s="51"/>
      <c r="AC251" s="34">
        <f>[2]BC_DegDays!C227-Z251</f>
        <v>0</v>
      </c>
      <c r="AD251" s="34">
        <f>[2]BC_DegDays!D227-AA251</f>
        <v>0</v>
      </c>
    </row>
    <row r="252" spans="24:30" x14ac:dyDescent="0.25">
      <c r="X252" s="6">
        <f t="shared" si="48"/>
        <v>2010</v>
      </c>
      <c r="Y252" s="6">
        <f t="shared" si="49"/>
        <v>11</v>
      </c>
      <c r="Z252" s="6">
        <f t="shared" si="40"/>
        <v>16</v>
      </c>
      <c r="AA252" s="6">
        <f t="shared" si="41"/>
        <v>272</v>
      </c>
      <c r="AB252" s="51"/>
      <c r="AC252" s="34">
        <f>[2]BC_DegDays!C228-Z252</f>
        <v>0</v>
      </c>
      <c r="AD252" s="34">
        <f>[2]BC_DegDays!D228-AA252</f>
        <v>0</v>
      </c>
    </row>
    <row r="253" spans="24:30" x14ac:dyDescent="0.25">
      <c r="X253" s="37">
        <f t="shared" si="48"/>
        <v>2010</v>
      </c>
      <c r="Y253" s="37">
        <f t="shared" si="49"/>
        <v>12</v>
      </c>
      <c r="Z253" s="37">
        <f t="shared" si="40"/>
        <v>155</v>
      </c>
      <c r="AA253" s="37">
        <f t="shared" si="41"/>
        <v>120</v>
      </c>
      <c r="AB253" s="51"/>
      <c r="AC253" s="56">
        <f>[2]BC_DegDays!C229-Z253</f>
        <v>0</v>
      </c>
      <c r="AD253" s="56">
        <f>[2]BC_DegDays!D229-AA253</f>
        <v>0</v>
      </c>
    </row>
    <row r="254" spans="24:30" x14ac:dyDescent="0.25">
      <c r="X254" s="6">
        <f>X242+1</f>
        <v>2011</v>
      </c>
      <c r="Y254" s="6">
        <f>Y242</f>
        <v>1</v>
      </c>
      <c r="Z254" s="6">
        <f t="shared" si="40"/>
        <v>300</v>
      </c>
      <c r="AA254" s="6">
        <f t="shared" si="41"/>
        <v>11</v>
      </c>
      <c r="AB254" s="51"/>
      <c r="AC254" s="34">
        <f>[2]BC_DegDays!C230-Z254</f>
        <v>0</v>
      </c>
      <c r="AD254" s="34">
        <f>[2]BC_DegDays!D230-AA254</f>
        <v>0</v>
      </c>
    </row>
    <row r="255" spans="24:30" x14ac:dyDescent="0.25">
      <c r="X255" s="6">
        <f t="shared" si="48"/>
        <v>2011</v>
      </c>
      <c r="Y255" s="6">
        <f t="shared" si="49"/>
        <v>2</v>
      </c>
      <c r="Z255" s="6">
        <f t="shared" si="40"/>
        <v>176</v>
      </c>
      <c r="AA255" s="6">
        <f t="shared" si="41"/>
        <v>33</v>
      </c>
      <c r="AB255" s="51"/>
      <c r="AC255" s="34">
        <f>[2]BC_DegDays!C231-Z255</f>
        <v>0</v>
      </c>
      <c r="AD255" s="34">
        <f>[2]BC_DegDays!D231-AA255</f>
        <v>0</v>
      </c>
    </row>
    <row r="256" spans="24:30" x14ac:dyDescent="0.25">
      <c r="X256" s="6">
        <f t="shared" si="48"/>
        <v>2011</v>
      </c>
      <c r="Y256" s="6">
        <f t="shared" si="49"/>
        <v>3</v>
      </c>
      <c r="Z256" s="6">
        <f t="shared" si="40"/>
        <v>55</v>
      </c>
      <c r="AA256" s="6">
        <f t="shared" si="41"/>
        <v>115</v>
      </c>
      <c r="AB256" s="51"/>
      <c r="AC256" s="34">
        <f>[2]BC_DegDays!C232-Z256</f>
        <v>0</v>
      </c>
      <c r="AD256" s="34">
        <f>[2]BC_DegDays!D232-AA256</f>
        <v>0</v>
      </c>
    </row>
    <row r="257" spans="24:30" x14ac:dyDescent="0.25">
      <c r="X257" s="6">
        <f t="shared" si="48"/>
        <v>2011</v>
      </c>
      <c r="Y257" s="6">
        <f t="shared" si="49"/>
        <v>4</v>
      </c>
      <c r="Z257" s="6">
        <f t="shared" si="40"/>
        <v>12</v>
      </c>
      <c r="AA257" s="6">
        <f t="shared" si="41"/>
        <v>221</v>
      </c>
      <c r="AB257" s="51"/>
      <c r="AC257" s="34">
        <f>[2]BC_DegDays!C233-Z257</f>
        <v>0</v>
      </c>
      <c r="AD257" s="34">
        <f>[2]BC_DegDays!D233-AA257</f>
        <v>0</v>
      </c>
    </row>
    <row r="258" spans="24:30" x14ac:dyDescent="0.25">
      <c r="X258" s="6">
        <f t="shared" si="48"/>
        <v>2011</v>
      </c>
      <c r="Y258" s="6">
        <f t="shared" si="49"/>
        <v>5</v>
      </c>
      <c r="Z258" s="6">
        <f t="shared" si="40"/>
        <v>0</v>
      </c>
      <c r="AA258" s="6">
        <f t="shared" si="41"/>
        <v>386</v>
      </c>
      <c r="AB258" s="51"/>
      <c r="AC258" s="34">
        <f>[2]BC_DegDays!C234-Z258</f>
        <v>0</v>
      </c>
      <c r="AD258" s="34">
        <f>[2]BC_DegDays!D234-AA258</f>
        <v>0</v>
      </c>
    </row>
    <row r="259" spans="24:30" x14ac:dyDescent="0.25">
      <c r="X259" s="6">
        <f t="shared" si="48"/>
        <v>2011</v>
      </c>
      <c r="Y259" s="6">
        <f t="shared" si="49"/>
        <v>6</v>
      </c>
      <c r="Z259" s="6">
        <f t="shared" ref="Z259:Z322" si="50">INDEX($C$2:$N$34,MATCH($X259,$B$2:$B$34,0), MATCH(TEXT(DATE($X259,$Y259,1),"mmm"),$C$1:$N$1,0))</f>
        <v>0</v>
      </c>
      <c r="AA259" s="6">
        <f t="shared" ref="AA259:AA322" si="51">INDEX($C$42:$N$74,MATCH($X259,$B$42:$B$74,0), MATCH(TEXT(DATE($X259,$Y259,1),"mmm"),$C$41:$N$41,0))</f>
        <v>501</v>
      </c>
      <c r="AB259" s="51"/>
      <c r="AC259" s="34">
        <f>[2]BC_DegDays!C235-Z259</f>
        <v>0</v>
      </c>
      <c r="AD259" s="34">
        <f>[2]BC_DegDays!D235-AA259</f>
        <v>0</v>
      </c>
    </row>
    <row r="260" spans="24:30" x14ac:dyDescent="0.25">
      <c r="X260" s="6">
        <f t="shared" si="48"/>
        <v>2011</v>
      </c>
      <c r="Y260" s="6">
        <f t="shared" si="49"/>
        <v>7</v>
      </c>
      <c r="Z260" s="6">
        <f t="shared" si="50"/>
        <v>0</v>
      </c>
      <c r="AA260" s="6">
        <f t="shared" si="51"/>
        <v>575</v>
      </c>
      <c r="AB260" s="51"/>
      <c r="AC260" s="34">
        <f>[2]BC_DegDays!C236-Z260</f>
        <v>0</v>
      </c>
      <c r="AD260" s="34">
        <f>[2]BC_DegDays!D236-AA260</f>
        <v>0</v>
      </c>
    </row>
    <row r="261" spans="24:30" x14ac:dyDescent="0.25">
      <c r="X261" s="6">
        <f t="shared" si="48"/>
        <v>2011</v>
      </c>
      <c r="Y261" s="6">
        <f t="shared" si="49"/>
        <v>8</v>
      </c>
      <c r="Z261" s="6">
        <f t="shared" si="50"/>
        <v>0</v>
      </c>
      <c r="AA261" s="6">
        <f t="shared" si="51"/>
        <v>611</v>
      </c>
      <c r="AB261" s="51"/>
      <c r="AC261" s="34">
        <f>[2]BC_DegDays!C237-Z261</f>
        <v>0</v>
      </c>
      <c r="AD261" s="34">
        <f>[2]BC_DegDays!D237-AA261</f>
        <v>0</v>
      </c>
    </row>
    <row r="262" spans="24:30" x14ac:dyDescent="0.25">
      <c r="X262" s="6">
        <f t="shared" si="48"/>
        <v>2011</v>
      </c>
      <c r="Y262" s="6">
        <f t="shared" si="49"/>
        <v>9</v>
      </c>
      <c r="Z262" s="6">
        <f t="shared" si="50"/>
        <v>0</v>
      </c>
      <c r="AA262" s="6">
        <f t="shared" si="51"/>
        <v>589</v>
      </c>
      <c r="AB262" s="51"/>
      <c r="AC262" s="34">
        <f>[2]BC_DegDays!C238-Z262</f>
        <v>0</v>
      </c>
      <c r="AD262" s="34">
        <f>[2]BC_DegDays!D238-AA262</f>
        <v>0</v>
      </c>
    </row>
    <row r="263" spans="24:30" x14ac:dyDescent="0.25">
      <c r="X263" s="6">
        <f t="shared" si="48"/>
        <v>2011</v>
      </c>
      <c r="Y263" s="6">
        <f t="shared" si="49"/>
        <v>10</v>
      </c>
      <c r="Z263" s="6">
        <f t="shared" si="50"/>
        <v>0</v>
      </c>
      <c r="AA263" s="6">
        <f t="shared" si="51"/>
        <v>435</v>
      </c>
      <c r="AB263" s="51"/>
      <c r="AC263" s="34">
        <f>[2]BC_DegDays!C239-Z263</f>
        <v>0</v>
      </c>
      <c r="AD263" s="34">
        <f>[2]BC_DegDays!D239-AA263</f>
        <v>0</v>
      </c>
    </row>
    <row r="264" spans="24:30" x14ac:dyDescent="0.25">
      <c r="X264" s="6">
        <f t="shared" si="48"/>
        <v>2011</v>
      </c>
      <c r="Y264" s="6">
        <f t="shared" si="49"/>
        <v>11</v>
      </c>
      <c r="Z264" s="6">
        <f t="shared" si="50"/>
        <v>6</v>
      </c>
      <c r="AA264" s="6">
        <f t="shared" si="51"/>
        <v>210</v>
      </c>
      <c r="AB264" s="51"/>
      <c r="AC264" s="34">
        <f>[2]BC_DegDays!C240-Z264</f>
        <v>0</v>
      </c>
      <c r="AD264" s="34">
        <f>[2]BC_DegDays!D240-AA264</f>
        <v>0</v>
      </c>
    </row>
    <row r="265" spans="24:30" x14ac:dyDescent="0.25">
      <c r="X265" s="37">
        <f t="shared" si="48"/>
        <v>2011</v>
      </c>
      <c r="Y265" s="37">
        <f t="shared" si="49"/>
        <v>12</v>
      </c>
      <c r="Z265" s="37">
        <f t="shared" si="50"/>
        <v>26</v>
      </c>
      <c r="AA265" s="37">
        <f t="shared" si="51"/>
        <v>157</v>
      </c>
      <c r="AB265" s="51"/>
      <c r="AC265" s="56">
        <f>[2]BC_DegDays!C241-Z265</f>
        <v>0</v>
      </c>
      <c r="AD265" s="56">
        <f>[2]BC_DegDays!D241-AA265</f>
        <v>0</v>
      </c>
    </row>
    <row r="266" spans="24:30" x14ac:dyDescent="0.25">
      <c r="X266" s="6">
        <f>X254+1</f>
        <v>2012</v>
      </c>
      <c r="Y266" s="6">
        <f>Y254</f>
        <v>1</v>
      </c>
      <c r="Z266" s="6">
        <f t="shared" si="50"/>
        <v>98</v>
      </c>
      <c r="AA266" s="6">
        <f t="shared" si="51"/>
        <v>93</v>
      </c>
      <c r="AB266" s="51"/>
      <c r="AC266" s="34">
        <f>[2]BC_DegDays!C242-Z266</f>
        <v>0</v>
      </c>
      <c r="AD266" s="34">
        <f>[2]BC_DegDays!D242-AA266</f>
        <v>0</v>
      </c>
    </row>
    <row r="267" spans="24:30" x14ac:dyDescent="0.25">
      <c r="X267" s="6">
        <f t="shared" si="48"/>
        <v>2012</v>
      </c>
      <c r="Y267" s="6">
        <f t="shared" si="49"/>
        <v>2</v>
      </c>
      <c r="Z267" s="6">
        <f t="shared" si="50"/>
        <v>61</v>
      </c>
      <c r="AA267" s="6">
        <f t="shared" si="51"/>
        <v>88</v>
      </c>
      <c r="AB267" s="51"/>
      <c r="AC267" s="34">
        <f>[2]BC_DegDays!C243-Z267</f>
        <v>0</v>
      </c>
      <c r="AD267" s="34">
        <f>[2]BC_DegDays!D243-AA267</f>
        <v>0</v>
      </c>
    </row>
    <row r="268" spans="24:30" x14ac:dyDescent="0.25">
      <c r="X268" s="6">
        <f t="shared" si="48"/>
        <v>2012</v>
      </c>
      <c r="Y268" s="6">
        <f t="shared" si="49"/>
        <v>3</v>
      </c>
      <c r="Z268" s="6">
        <f t="shared" si="50"/>
        <v>27</v>
      </c>
      <c r="AA268" s="6">
        <f t="shared" si="51"/>
        <v>190</v>
      </c>
      <c r="AB268" s="51"/>
      <c r="AC268" s="34">
        <f>[2]BC_DegDays!C244-Z268</f>
        <v>0</v>
      </c>
      <c r="AD268" s="34">
        <f>[2]BC_DegDays!D244-AA268</f>
        <v>0</v>
      </c>
    </row>
    <row r="269" spans="24:30" x14ac:dyDescent="0.25">
      <c r="X269" s="6">
        <f t="shared" si="48"/>
        <v>2012</v>
      </c>
      <c r="Y269" s="6">
        <f t="shared" si="49"/>
        <v>4</v>
      </c>
      <c r="Z269" s="6">
        <f t="shared" si="50"/>
        <v>1</v>
      </c>
      <c r="AA269" s="6">
        <f t="shared" si="51"/>
        <v>318</v>
      </c>
      <c r="AB269" s="51"/>
      <c r="AC269" s="34">
        <f>[2]BC_DegDays!C245-Z269</f>
        <v>0</v>
      </c>
      <c r="AD269" s="34">
        <f>[2]BC_DegDays!D245-AA269</f>
        <v>0</v>
      </c>
    </row>
    <row r="270" spans="24:30" x14ac:dyDescent="0.25">
      <c r="X270" s="6">
        <f t="shared" si="48"/>
        <v>2012</v>
      </c>
      <c r="Y270" s="6">
        <f t="shared" si="49"/>
        <v>5</v>
      </c>
      <c r="Z270" s="6">
        <f t="shared" si="50"/>
        <v>2</v>
      </c>
      <c r="AA270" s="6">
        <f t="shared" si="51"/>
        <v>364</v>
      </c>
      <c r="AB270" s="51"/>
      <c r="AC270" s="34">
        <f>[2]BC_DegDays!C246-Z270</f>
        <v>0</v>
      </c>
      <c r="AD270" s="34">
        <f>[2]BC_DegDays!D246-AA270</f>
        <v>0</v>
      </c>
    </row>
    <row r="271" spans="24:30" x14ac:dyDescent="0.25">
      <c r="X271" s="6">
        <f t="shared" si="48"/>
        <v>2012</v>
      </c>
      <c r="Y271" s="6">
        <f t="shared" si="49"/>
        <v>6</v>
      </c>
      <c r="Z271" s="6">
        <f t="shared" si="50"/>
        <v>0</v>
      </c>
      <c r="AA271" s="6">
        <f t="shared" si="51"/>
        <v>490</v>
      </c>
      <c r="AB271" s="51"/>
      <c r="AC271" s="34">
        <f>[2]BC_DegDays!C247-Z271</f>
        <v>0</v>
      </c>
      <c r="AD271" s="34">
        <f>[2]BC_DegDays!D247-AA271</f>
        <v>0</v>
      </c>
    </row>
    <row r="272" spans="24:30" x14ac:dyDescent="0.25">
      <c r="X272" s="6">
        <f t="shared" si="48"/>
        <v>2012</v>
      </c>
      <c r="Y272" s="6">
        <f t="shared" si="49"/>
        <v>7</v>
      </c>
      <c r="Z272" s="6">
        <f t="shared" si="50"/>
        <v>0</v>
      </c>
      <c r="AA272" s="6">
        <f t="shared" si="51"/>
        <v>513</v>
      </c>
      <c r="AB272" s="51"/>
      <c r="AC272" s="34">
        <f>[2]BC_DegDays!C248-Z272</f>
        <v>0</v>
      </c>
      <c r="AD272" s="34">
        <f>[2]BC_DegDays!D248-AA272</f>
        <v>0</v>
      </c>
    </row>
    <row r="273" spans="24:30" x14ac:dyDescent="0.25">
      <c r="X273" s="6">
        <f t="shared" si="48"/>
        <v>2012</v>
      </c>
      <c r="Y273" s="6">
        <f t="shared" si="49"/>
        <v>8</v>
      </c>
      <c r="Z273" s="6">
        <f t="shared" si="50"/>
        <v>0</v>
      </c>
      <c r="AA273" s="6">
        <f t="shared" si="51"/>
        <v>560</v>
      </c>
      <c r="AB273" s="51"/>
      <c r="AC273" s="34">
        <f>[2]BC_DegDays!C249-Z273</f>
        <v>0</v>
      </c>
      <c r="AD273" s="34">
        <f>[2]BC_DegDays!D249-AA273</f>
        <v>0</v>
      </c>
    </row>
    <row r="274" spans="24:30" x14ac:dyDescent="0.25">
      <c r="X274" s="6">
        <f t="shared" si="48"/>
        <v>2012</v>
      </c>
      <c r="Y274" s="6">
        <f t="shared" si="49"/>
        <v>9</v>
      </c>
      <c r="Z274" s="6">
        <f t="shared" si="50"/>
        <v>0</v>
      </c>
      <c r="AA274" s="6">
        <f t="shared" si="51"/>
        <v>555</v>
      </c>
      <c r="AB274" s="51"/>
      <c r="AC274" s="34">
        <f>[2]BC_DegDays!C250-Z274</f>
        <v>0</v>
      </c>
      <c r="AD274" s="34">
        <f>[2]BC_DegDays!D250-AA274</f>
        <v>0</v>
      </c>
    </row>
    <row r="275" spans="24:30" x14ac:dyDescent="0.25">
      <c r="X275" s="6">
        <f t="shared" si="48"/>
        <v>2012</v>
      </c>
      <c r="Y275" s="6">
        <f t="shared" si="49"/>
        <v>10</v>
      </c>
      <c r="Z275" s="6">
        <f t="shared" si="50"/>
        <v>0</v>
      </c>
      <c r="AA275" s="6">
        <f t="shared" si="51"/>
        <v>458</v>
      </c>
      <c r="AB275" s="51"/>
      <c r="AC275" s="34">
        <f>[2]BC_DegDays!C251-Z275</f>
        <v>0</v>
      </c>
      <c r="AD275" s="34">
        <f>[2]BC_DegDays!D251-AA275</f>
        <v>0</v>
      </c>
    </row>
    <row r="276" spans="24:30" x14ac:dyDescent="0.25">
      <c r="X276" s="6">
        <f t="shared" si="48"/>
        <v>2012</v>
      </c>
      <c r="Y276" s="6">
        <f t="shared" si="49"/>
        <v>11</v>
      </c>
      <c r="Z276" s="6">
        <f t="shared" si="50"/>
        <v>18</v>
      </c>
      <c r="AA276" s="6">
        <f t="shared" si="51"/>
        <v>219</v>
      </c>
      <c r="AB276" s="51"/>
      <c r="AC276" s="34">
        <f>[2]BC_DegDays!C252-Z276</f>
        <v>0</v>
      </c>
      <c r="AD276" s="34">
        <f>[2]BC_DegDays!D252-AA276</f>
        <v>0</v>
      </c>
    </row>
    <row r="277" spans="24:30" x14ac:dyDescent="0.25">
      <c r="X277" s="37">
        <f t="shared" si="48"/>
        <v>2012</v>
      </c>
      <c r="Y277" s="37">
        <f t="shared" si="49"/>
        <v>12</v>
      </c>
      <c r="Z277" s="37">
        <f t="shared" si="50"/>
        <v>36</v>
      </c>
      <c r="AA277" s="37">
        <f t="shared" si="51"/>
        <v>96</v>
      </c>
      <c r="AB277" s="51"/>
      <c r="AC277" s="56">
        <f>[2]BC_DegDays!C253-Z277</f>
        <v>0</v>
      </c>
      <c r="AD277" s="56">
        <f>[2]BC_DegDays!D253-AA277</f>
        <v>0</v>
      </c>
    </row>
    <row r="278" spans="24:30" x14ac:dyDescent="0.25">
      <c r="X278" s="6">
        <f>X266+1</f>
        <v>2013</v>
      </c>
      <c r="Y278" s="6">
        <f>Y266</f>
        <v>1</v>
      </c>
      <c r="Z278" s="6">
        <f t="shared" si="50"/>
        <v>97</v>
      </c>
      <c r="AA278" s="6">
        <f t="shared" si="51"/>
        <v>95</v>
      </c>
      <c r="AB278" s="51"/>
      <c r="AC278" s="34">
        <f>[2]BC_DegDays!C254-Z278</f>
        <v>0</v>
      </c>
      <c r="AD278" s="34">
        <f>[2]BC_DegDays!D254-AA278</f>
        <v>0</v>
      </c>
    </row>
    <row r="279" spans="24:30" x14ac:dyDescent="0.25">
      <c r="X279" s="6">
        <f t="shared" si="48"/>
        <v>2013</v>
      </c>
      <c r="Y279" s="6">
        <f t="shared" si="49"/>
        <v>2</v>
      </c>
      <c r="Z279" s="6">
        <f t="shared" si="50"/>
        <v>84</v>
      </c>
      <c r="AA279" s="6">
        <f t="shared" si="51"/>
        <v>89</v>
      </c>
      <c r="AB279" s="51"/>
      <c r="AC279" s="34">
        <f>[2]BC_DegDays!C255-Z279</f>
        <v>0</v>
      </c>
      <c r="AD279" s="34">
        <f>[2]BC_DegDays!D255-AA279</f>
        <v>0</v>
      </c>
    </row>
    <row r="280" spans="24:30" x14ac:dyDescent="0.25">
      <c r="X280" s="6">
        <f t="shared" si="48"/>
        <v>2013</v>
      </c>
      <c r="Y280" s="6">
        <f t="shared" si="49"/>
        <v>3</v>
      </c>
      <c r="Z280" s="6">
        <f t="shared" si="50"/>
        <v>118</v>
      </c>
      <c r="AA280" s="6">
        <f t="shared" si="51"/>
        <v>69</v>
      </c>
      <c r="AB280" s="51"/>
      <c r="AC280" s="34">
        <f>[2]BC_DegDays!C256-Z280</f>
        <v>0</v>
      </c>
      <c r="AD280" s="34">
        <f>[2]BC_DegDays!D256-AA280</f>
        <v>0</v>
      </c>
    </row>
    <row r="281" spans="24:30" x14ac:dyDescent="0.25">
      <c r="X281" s="6">
        <f t="shared" si="48"/>
        <v>2013</v>
      </c>
      <c r="Y281" s="6">
        <f t="shared" si="49"/>
        <v>4</v>
      </c>
      <c r="Z281" s="6">
        <f t="shared" si="50"/>
        <v>64</v>
      </c>
      <c r="AA281" s="6">
        <f t="shared" si="51"/>
        <v>163</v>
      </c>
      <c r="AB281" s="51"/>
      <c r="AC281" s="34">
        <f>[2]BC_DegDays!C257-Z281</f>
        <v>0</v>
      </c>
      <c r="AD281" s="34">
        <f>[2]BC_DegDays!D257-AA281</f>
        <v>0</v>
      </c>
    </row>
    <row r="282" spans="24:30" x14ac:dyDescent="0.25">
      <c r="X282" s="6">
        <f t="shared" si="48"/>
        <v>2013</v>
      </c>
      <c r="Y282" s="6">
        <f t="shared" si="49"/>
        <v>5</v>
      </c>
      <c r="Z282" s="6">
        <f t="shared" si="50"/>
        <v>0</v>
      </c>
      <c r="AA282" s="6">
        <f t="shared" si="51"/>
        <v>320</v>
      </c>
      <c r="AB282" s="51"/>
      <c r="AC282" s="34">
        <f>[2]BC_DegDays!C258-Z282</f>
        <v>0</v>
      </c>
      <c r="AD282" s="34">
        <f>[2]BC_DegDays!D258-AA282</f>
        <v>0</v>
      </c>
    </row>
    <row r="283" spans="24:30" x14ac:dyDescent="0.25">
      <c r="X283" s="6">
        <f t="shared" si="48"/>
        <v>2013</v>
      </c>
      <c r="Y283" s="6">
        <f t="shared" si="49"/>
        <v>6</v>
      </c>
      <c r="Z283" s="6">
        <f t="shared" si="50"/>
        <v>0</v>
      </c>
      <c r="AA283" s="6">
        <f t="shared" si="51"/>
        <v>477</v>
      </c>
      <c r="AB283" s="51"/>
      <c r="AC283" s="34">
        <f>[2]BC_DegDays!C259-Z283</f>
        <v>0</v>
      </c>
      <c r="AD283" s="34">
        <f>[2]BC_DegDays!D259-AA283</f>
        <v>0</v>
      </c>
    </row>
    <row r="284" spans="24:30" x14ac:dyDescent="0.25">
      <c r="X284" s="6">
        <f t="shared" si="48"/>
        <v>2013</v>
      </c>
      <c r="Y284" s="6">
        <f t="shared" si="49"/>
        <v>7</v>
      </c>
      <c r="Z284" s="6">
        <f t="shared" si="50"/>
        <v>0</v>
      </c>
      <c r="AA284" s="6">
        <f t="shared" si="51"/>
        <v>527</v>
      </c>
      <c r="AB284" s="51"/>
      <c r="AC284" s="34">
        <f>[2]BC_DegDays!C260-Z284</f>
        <v>0</v>
      </c>
      <c r="AD284" s="34">
        <f>[2]BC_DegDays!D260-AA284</f>
        <v>0</v>
      </c>
    </row>
    <row r="285" spans="24:30" x14ac:dyDescent="0.25">
      <c r="X285" s="6">
        <f t="shared" si="48"/>
        <v>2013</v>
      </c>
      <c r="Y285" s="6">
        <f t="shared" si="49"/>
        <v>8</v>
      </c>
      <c r="Z285" s="6">
        <f t="shared" si="50"/>
        <v>0</v>
      </c>
      <c r="AA285" s="6">
        <f t="shared" si="51"/>
        <v>562</v>
      </c>
      <c r="AB285" s="51"/>
      <c r="AC285" s="34">
        <f>[2]BC_DegDays!C261-Z285</f>
        <v>0</v>
      </c>
      <c r="AD285" s="34">
        <f>[2]BC_DegDays!D261-AA285</f>
        <v>0</v>
      </c>
    </row>
    <row r="286" spans="24:30" x14ac:dyDescent="0.25">
      <c r="X286" s="6">
        <f t="shared" si="48"/>
        <v>2013</v>
      </c>
      <c r="Y286" s="6">
        <f t="shared" si="49"/>
        <v>9</v>
      </c>
      <c r="Z286" s="6">
        <f t="shared" si="50"/>
        <v>0</v>
      </c>
      <c r="AA286" s="6">
        <f t="shared" si="51"/>
        <v>565</v>
      </c>
      <c r="AB286" s="51"/>
      <c r="AC286" s="34">
        <f>[2]BC_DegDays!C262-Z286</f>
        <v>0</v>
      </c>
      <c r="AD286" s="34">
        <f>[2]BC_DegDays!D262-AA286</f>
        <v>0</v>
      </c>
    </row>
    <row r="287" spans="24:30" x14ac:dyDescent="0.25">
      <c r="X287" s="6">
        <f t="shared" si="48"/>
        <v>2013</v>
      </c>
      <c r="Y287" s="6">
        <f t="shared" si="49"/>
        <v>10</v>
      </c>
      <c r="Z287" s="6">
        <f t="shared" si="50"/>
        <v>0</v>
      </c>
      <c r="AA287" s="6">
        <f t="shared" si="51"/>
        <v>464</v>
      </c>
      <c r="AB287" s="51"/>
      <c r="AC287" s="34">
        <f>[2]BC_DegDays!C263-Z287</f>
        <v>0</v>
      </c>
      <c r="AD287" s="34">
        <f>[2]BC_DegDays!D263-AA287</f>
        <v>0</v>
      </c>
    </row>
    <row r="288" spans="24:30" x14ac:dyDescent="0.25">
      <c r="X288" s="6">
        <f t="shared" si="48"/>
        <v>2013</v>
      </c>
      <c r="Y288" s="6">
        <f t="shared" si="49"/>
        <v>11</v>
      </c>
      <c r="Z288" s="6">
        <f t="shared" si="50"/>
        <v>3</v>
      </c>
      <c r="AA288" s="6">
        <f t="shared" si="51"/>
        <v>278</v>
      </c>
      <c r="AB288" s="51"/>
      <c r="AC288" s="34">
        <f>[2]BC_DegDays!C264-Z288</f>
        <v>0</v>
      </c>
      <c r="AD288" s="34">
        <f>[2]BC_DegDays!D264-AA288</f>
        <v>0</v>
      </c>
    </row>
    <row r="289" spans="24:30" x14ac:dyDescent="0.25">
      <c r="X289" s="37">
        <f t="shared" si="48"/>
        <v>2013</v>
      </c>
      <c r="Y289" s="37">
        <f t="shared" si="49"/>
        <v>12</v>
      </c>
      <c r="Z289" s="37">
        <f t="shared" si="50"/>
        <v>42</v>
      </c>
      <c r="AA289" s="37">
        <f t="shared" si="51"/>
        <v>171</v>
      </c>
      <c r="AB289" s="51"/>
      <c r="AC289" s="56">
        <f>[2]BC_DegDays!C265-Z289</f>
        <v>0</v>
      </c>
      <c r="AD289" s="56">
        <f>[2]BC_DegDays!D265-AA289</f>
        <v>0</v>
      </c>
    </row>
    <row r="290" spans="24:30" x14ac:dyDescent="0.25">
      <c r="X290" s="6">
        <f>X278+1</f>
        <v>2014</v>
      </c>
      <c r="Y290" s="6">
        <f>Y278</f>
        <v>1</v>
      </c>
      <c r="Z290" s="6">
        <f t="shared" si="50"/>
        <v>139</v>
      </c>
      <c r="AA290" s="6">
        <f t="shared" si="51"/>
        <v>82</v>
      </c>
      <c r="AB290" s="51"/>
      <c r="AC290" s="34">
        <f>[2]BC_DegDays!C266-Z290</f>
        <v>0</v>
      </c>
      <c r="AD290" s="34">
        <f>[2]BC_DegDays!D266-AA290</f>
        <v>0</v>
      </c>
    </row>
    <row r="291" spans="24:30" x14ac:dyDescent="0.25">
      <c r="X291" s="6">
        <f t="shared" si="48"/>
        <v>2014</v>
      </c>
      <c r="Y291" s="6">
        <f t="shared" si="49"/>
        <v>2</v>
      </c>
      <c r="Z291" s="6">
        <f t="shared" si="50"/>
        <v>182</v>
      </c>
      <c r="AA291" s="6">
        <f t="shared" si="51"/>
        <v>43</v>
      </c>
      <c r="AB291" s="51"/>
      <c r="AC291" s="34">
        <f>[2]BC_DegDays!C267-Z291</f>
        <v>0</v>
      </c>
      <c r="AD291" s="34">
        <f>[2]BC_DegDays!D267-AA291</f>
        <v>0</v>
      </c>
    </row>
    <row r="292" spans="24:30" x14ac:dyDescent="0.25">
      <c r="X292" s="6">
        <f t="shared" si="48"/>
        <v>2014</v>
      </c>
      <c r="Y292" s="6">
        <f t="shared" si="49"/>
        <v>3</v>
      </c>
      <c r="Z292" s="6">
        <f t="shared" si="50"/>
        <v>68</v>
      </c>
      <c r="AA292" s="6">
        <f t="shared" si="51"/>
        <v>75</v>
      </c>
      <c r="AB292" s="51"/>
      <c r="AC292" s="34">
        <f>[2]BC_DegDays!C268-Z292</f>
        <v>0</v>
      </c>
      <c r="AD292" s="34">
        <f>[2]BC_DegDays!D268-AA292</f>
        <v>0</v>
      </c>
    </row>
    <row r="293" spans="24:30" x14ac:dyDescent="0.25">
      <c r="X293" s="6">
        <f t="shared" si="48"/>
        <v>2014</v>
      </c>
      <c r="Y293" s="6">
        <f t="shared" si="49"/>
        <v>4</v>
      </c>
      <c r="Z293" s="6">
        <f t="shared" si="50"/>
        <v>27</v>
      </c>
      <c r="AA293" s="6">
        <f t="shared" si="51"/>
        <v>130</v>
      </c>
      <c r="AB293" s="51"/>
      <c r="AC293" s="34">
        <f>[2]BC_DegDays!C269-Z293</f>
        <v>0</v>
      </c>
      <c r="AD293" s="34">
        <f>[2]BC_DegDays!D269-AA293</f>
        <v>0</v>
      </c>
    </row>
    <row r="294" spans="24:30" x14ac:dyDescent="0.25">
      <c r="X294" s="6">
        <f t="shared" si="48"/>
        <v>2014</v>
      </c>
      <c r="Y294" s="6">
        <f t="shared" si="49"/>
        <v>5</v>
      </c>
      <c r="Z294" s="6">
        <f t="shared" si="50"/>
        <v>0</v>
      </c>
      <c r="AA294" s="6">
        <f t="shared" si="51"/>
        <v>312</v>
      </c>
      <c r="AB294" s="51"/>
      <c r="AC294" s="34">
        <f>[2]BC_DegDays!C270-Z294</f>
        <v>0</v>
      </c>
      <c r="AD294" s="34">
        <f>[2]BC_DegDays!D270-AA294</f>
        <v>0</v>
      </c>
    </row>
    <row r="295" spans="24:30" x14ac:dyDescent="0.25">
      <c r="X295" s="6">
        <f t="shared" si="48"/>
        <v>2014</v>
      </c>
      <c r="Y295" s="6">
        <f t="shared" si="49"/>
        <v>6</v>
      </c>
      <c r="Z295" s="6">
        <f t="shared" si="50"/>
        <v>0</v>
      </c>
      <c r="AA295" s="6">
        <f t="shared" si="51"/>
        <v>465</v>
      </c>
      <c r="AB295" s="51"/>
      <c r="AC295" s="34">
        <f>[2]BC_DegDays!C271-Z295</f>
        <v>0</v>
      </c>
      <c r="AD295" s="34">
        <f>[2]BC_DegDays!D271-AA295</f>
        <v>0</v>
      </c>
    </row>
    <row r="296" spans="24:30" x14ac:dyDescent="0.25">
      <c r="X296" s="6">
        <f t="shared" si="48"/>
        <v>2014</v>
      </c>
      <c r="Y296" s="6">
        <f t="shared" si="49"/>
        <v>7</v>
      </c>
      <c r="Z296" s="6">
        <f t="shared" si="50"/>
        <v>0</v>
      </c>
      <c r="AA296" s="6">
        <f t="shared" si="51"/>
        <v>559</v>
      </c>
      <c r="AB296" s="51"/>
      <c r="AC296" s="34">
        <f>[2]BC_DegDays!C272-Z296</f>
        <v>0</v>
      </c>
      <c r="AD296" s="34">
        <f>[2]BC_DegDays!D272-AA296</f>
        <v>0</v>
      </c>
    </row>
    <row r="297" spans="24:30" x14ac:dyDescent="0.25">
      <c r="X297" s="6">
        <f t="shared" si="48"/>
        <v>2014</v>
      </c>
      <c r="Y297" s="6">
        <f t="shared" si="49"/>
        <v>8</v>
      </c>
      <c r="Z297" s="6">
        <f t="shared" si="50"/>
        <v>0</v>
      </c>
      <c r="AA297" s="6">
        <f t="shared" si="51"/>
        <v>555</v>
      </c>
      <c r="AB297" s="51"/>
      <c r="AC297" s="34">
        <f>[2]BC_DegDays!C273-Z297</f>
        <v>0</v>
      </c>
      <c r="AD297" s="34">
        <f>[2]BC_DegDays!D273-AA297</f>
        <v>0</v>
      </c>
    </row>
    <row r="298" spans="24:30" x14ac:dyDescent="0.25">
      <c r="X298" s="6">
        <f t="shared" si="48"/>
        <v>2014</v>
      </c>
      <c r="Y298" s="6">
        <f t="shared" si="49"/>
        <v>9</v>
      </c>
      <c r="Z298" s="6">
        <f t="shared" si="50"/>
        <v>0</v>
      </c>
      <c r="AA298" s="6">
        <f t="shared" si="51"/>
        <v>563</v>
      </c>
      <c r="AB298" s="51"/>
      <c r="AC298" s="34">
        <f>[2]BC_DegDays!C274-Z298</f>
        <v>0</v>
      </c>
      <c r="AD298" s="34">
        <f>[2]BC_DegDays!D274-AA298</f>
        <v>0</v>
      </c>
    </row>
    <row r="299" spans="24:30" x14ac:dyDescent="0.25">
      <c r="X299" s="6">
        <f t="shared" si="48"/>
        <v>2014</v>
      </c>
      <c r="Y299" s="6">
        <f t="shared" si="49"/>
        <v>10</v>
      </c>
      <c r="Z299" s="6">
        <f t="shared" si="50"/>
        <v>0</v>
      </c>
      <c r="AA299" s="6">
        <f t="shared" si="51"/>
        <v>423</v>
      </c>
      <c r="AB299" s="51"/>
      <c r="AC299" s="34">
        <f>[2]BC_DegDays!C275-Z299</f>
        <v>0</v>
      </c>
      <c r="AD299" s="34">
        <f>[2]BC_DegDays!D275-AA299</f>
        <v>0</v>
      </c>
    </row>
    <row r="300" spans="24:30" x14ac:dyDescent="0.25">
      <c r="X300" s="6">
        <f t="shared" si="48"/>
        <v>2014</v>
      </c>
      <c r="Y300" s="6">
        <f t="shared" si="49"/>
        <v>11</v>
      </c>
      <c r="Z300" s="6">
        <f t="shared" si="50"/>
        <v>35</v>
      </c>
      <c r="AA300" s="6">
        <f t="shared" si="51"/>
        <v>188</v>
      </c>
      <c r="AB300" s="51"/>
      <c r="AC300" s="34">
        <f>[2]BC_DegDays!C276-Z300</f>
        <v>0</v>
      </c>
      <c r="AD300" s="34">
        <f>[2]BC_DegDays!D276-AA300</f>
        <v>0</v>
      </c>
    </row>
    <row r="301" spans="24:30" x14ac:dyDescent="0.25">
      <c r="X301" s="37">
        <f t="shared" si="48"/>
        <v>2014</v>
      </c>
      <c r="Y301" s="37">
        <f t="shared" si="49"/>
        <v>12</v>
      </c>
      <c r="Z301" s="37">
        <f t="shared" si="50"/>
        <v>104</v>
      </c>
      <c r="AA301" s="37">
        <f t="shared" si="51"/>
        <v>89</v>
      </c>
      <c r="AB301" s="51"/>
      <c r="AC301" s="56">
        <f>[2]BC_DegDays!C277-Z301</f>
        <v>0</v>
      </c>
      <c r="AD301" s="56">
        <f>[2]BC_DegDays!D277-AA301</f>
        <v>0</v>
      </c>
    </row>
    <row r="302" spans="24:30" x14ac:dyDescent="0.25">
      <c r="X302" s="6">
        <f>X290+1</f>
        <v>2015</v>
      </c>
      <c r="Y302" s="6">
        <f>Y290</f>
        <v>1</v>
      </c>
      <c r="Z302" s="6">
        <f t="shared" si="50"/>
        <v>99</v>
      </c>
      <c r="AA302" s="6">
        <f t="shared" si="51"/>
        <v>82</v>
      </c>
      <c r="AB302" s="51"/>
      <c r="AC302" s="34">
        <f>[2]BC_DegDays!C278-Z302</f>
        <v>0</v>
      </c>
      <c r="AD302" s="34">
        <f>[2]BC_DegDays!D278-AA302</f>
        <v>0</v>
      </c>
    </row>
    <row r="303" spans="24:30" x14ac:dyDescent="0.25">
      <c r="X303" s="6">
        <f t="shared" ref="X303:X313" si="52">X291+1</f>
        <v>2015</v>
      </c>
      <c r="Y303" s="6">
        <f t="shared" ref="Y303:Y313" si="53">Y291</f>
        <v>2</v>
      </c>
      <c r="Z303" s="6">
        <f t="shared" si="50"/>
        <v>155</v>
      </c>
      <c r="AA303" s="6">
        <f t="shared" si="51"/>
        <v>18</v>
      </c>
      <c r="AB303" s="51"/>
      <c r="AC303" s="34">
        <f>[2]BC_DegDays!C279-Z303</f>
        <v>0</v>
      </c>
      <c r="AD303" s="34">
        <f>[2]BC_DegDays!D279-AA303</f>
        <v>0</v>
      </c>
    </row>
    <row r="304" spans="24:30" x14ac:dyDescent="0.25">
      <c r="X304" s="6">
        <f t="shared" si="52"/>
        <v>2015</v>
      </c>
      <c r="Y304" s="6">
        <f t="shared" si="53"/>
        <v>3</v>
      </c>
      <c r="Z304" s="6">
        <f t="shared" si="50"/>
        <v>85</v>
      </c>
      <c r="AA304" s="6">
        <f t="shared" si="51"/>
        <v>145</v>
      </c>
      <c r="AB304" s="51"/>
      <c r="AC304" s="34">
        <f>[2]BC_DegDays!C280-Z304</f>
        <v>0</v>
      </c>
      <c r="AD304" s="34">
        <f>[2]BC_DegDays!D280-AA304</f>
        <v>0</v>
      </c>
    </row>
    <row r="305" spans="24:30" x14ac:dyDescent="0.25">
      <c r="X305" s="6">
        <f t="shared" si="52"/>
        <v>2015</v>
      </c>
      <c r="Y305" s="6">
        <f t="shared" si="53"/>
        <v>4</v>
      </c>
      <c r="Z305" s="6">
        <f t="shared" si="50"/>
        <v>10</v>
      </c>
      <c r="AA305" s="6">
        <f t="shared" si="51"/>
        <v>309</v>
      </c>
      <c r="AB305" s="51"/>
      <c r="AC305" s="34">
        <f>[2]BC_DegDays!C281-Z305</f>
        <v>0</v>
      </c>
      <c r="AD305" s="34">
        <f>[2]BC_DegDays!D281-AA305</f>
        <v>0</v>
      </c>
    </row>
    <row r="306" spans="24:30" x14ac:dyDescent="0.25">
      <c r="X306" s="6">
        <f t="shared" si="52"/>
        <v>2015</v>
      </c>
      <c r="Y306" s="6">
        <f t="shared" si="53"/>
        <v>5</v>
      </c>
      <c r="Z306" s="6">
        <f t="shared" si="50"/>
        <v>0</v>
      </c>
      <c r="AA306" s="6">
        <f t="shared" si="51"/>
        <v>407</v>
      </c>
      <c r="AB306" s="51"/>
      <c r="AC306" s="34">
        <f>[2]BC_DegDays!C282-Z306</f>
        <v>0</v>
      </c>
      <c r="AD306" s="34">
        <f>[2]BC_DegDays!D282-AA306</f>
        <v>0</v>
      </c>
    </row>
    <row r="307" spans="24:30" x14ac:dyDescent="0.25">
      <c r="X307" s="6">
        <f t="shared" si="52"/>
        <v>2015</v>
      </c>
      <c r="Y307" s="6">
        <f t="shared" si="53"/>
        <v>6</v>
      </c>
      <c r="Z307" s="6">
        <f t="shared" si="50"/>
        <v>0</v>
      </c>
      <c r="AA307" s="6">
        <f t="shared" si="51"/>
        <v>513</v>
      </c>
      <c r="AB307" s="51"/>
      <c r="AC307" s="34">
        <f>[2]BC_DegDays!C283-Z307</f>
        <v>0</v>
      </c>
      <c r="AD307" s="34">
        <f>[2]BC_DegDays!D283-AA307</f>
        <v>0</v>
      </c>
    </row>
    <row r="308" spans="24:30" x14ac:dyDescent="0.25">
      <c r="X308" s="6">
        <f t="shared" si="52"/>
        <v>2015</v>
      </c>
      <c r="Y308" s="6">
        <f t="shared" si="53"/>
        <v>7</v>
      </c>
      <c r="Z308" s="6">
        <f t="shared" si="50"/>
        <v>0</v>
      </c>
      <c r="AA308" s="6">
        <f t="shared" si="51"/>
        <v>577</v>
      </c>
      <c r="AB308" s="51"/>
      <c r="AC308" s="34">
        <f>[2]BC_DegDays!C284-Z308</f>
        <v>0</v>
      </c>
      <c r="AD308" s="34">
        <f>[2]BC_DegDays!D284-AA308</f>
        <v>0</v>
      </c>
    </row>
    <row r="309" spans="24:30" x14ac:dyDescent="0.25">
      <c r="X309" s="6">
        <f t="shared" si="52"/>
        <v>2015</v>
      </c>
      <c r="Y309" s="6">
        <f t="shared" si="53"/>
        <v>8</v>
      </c>
      <c r="Z309" s="6">
        <f t="shared" si="50"/>
        <v>0</v>
      </c>
      <c r="AA309" s="6">
        <f t="shared" si="51"/>
        <v>520</v>
      </c>
      <c r="AB309" s="51"/>
      <c r="AC309" s="34">
        <f>[2]BC_DegDays!C285-Z309</f>
        <v>0</v>
      </c>
      <c r="AD309" s="34">
        <f>[2]BC_DegDays!D285-AA309</f>
        <v>0</v>
      </c>
    </row>
    <row r="310" spans="24:30" x14ac:dyDescent="0.25">
      <c r="X310" s="6">
        <f t="shared" si="52"/>
        <v>2015</v>
      </c>
      <c r="Y310" s="6">
        <f t="shared" si="53"/>
        <v>9</v>
      </c>
      <c r="Z310" s="6">
        <f t="shared" si="50"/>
        <v>0</v>
      </c>
      <c r="AA310" s="6">
        <f t="shared" si="51"/>
        <v>567</v>
      </c>
      <c r="AB310" s="51"/>
      <c r="AC310" s="34">
        <f>[2]BC_DegDays!C286-Z310</f>
        <v>0</v>
      </c>
      <c r="AD310" s="34">
        <f>[2]BC_DegDays!D286-AA310</f>
        <v>0</v>
      </c>
    </row>
    <row r="311" spans="24:30" x14ac:dyDescent="0.25">
      <c r="X311" s="6">
        <f t="shared" si="52"/>
        <v>2015</v>
      </c>
      <c r="Y311" s="6">
        <f t="shared" si="53"/>
        <v>10</v>
      </c>
      <c r="Z311" s="6">
        <f t="shared" si="50"/>
        <v>0</v>
      </c>
      <c r="AA311" s="6">
        <f t="shared" si="51"/>
        <v>478</v>
      </c>
      <c r="AB311" s="51"/>
      <c r="AC311" s="34">
        <f>[2]BC_DegDays!C287-Z311</f>
        <v>0</v>
      </c>
      <c r="AD311" s="34">
        <f>[2]BC_DegDays!D287-AA311</f>
        <v>0</v>
      </c>
    </row>
    <row r="312" spans="24:30" x14ac:dyDescent="0.25">
      <c r="X312" s="6">
        <f t="shared" si="52"/>
        <v>2015</v>
      </c>
      <c r="Y312" s="6">
        <f t="shared" si="53"/>
        <v>11</v>
      </c>
      <c r="Z312" s="6">
        <f t="shared" si="50"/>
        <v>1</v>
      </c>
      <c r="AA312" s="6">
        <f t="shared" si="51"/>
        <v>401</v>
      </c>
      <c r="AB312" s="51"/>
      <c r="AC312" s="34">
        <f>[2]BC_DegDays!C288-Z312</f>
        <v>0</v>
      </c>
      <c r="AD312" s="34">
        <f>[2]BC_DegDays!D288-AA312</f>
        <v>0</v>
      </c>
    </row>
    <row r="313" spans="24:30" x14ac:dyDescent="0.25">
      <c r="X313" s="37">
        <f t="shared" si="52"/>
        <v>2015</v>
      </c>
      <c r="Y313" s="37">
        <f t="shared" si="53"/>
        <v>12</v>
      </c>
      <c r="Z313" s="37">
        <f t="shared" si="50"/>
        <v>7</v>
      </c>
      <c r="AA313" s="37">
        <f t="shared" si="51"/>
        <v>273</v>
      </c>
      <c r="AB313" s="51"/>
      <c r="AC313" s="56">
        <f>[2]BC_DegDays!C289-Z313</f>
        <v>0</v>
      </c>
      <c r="AD313" s="56">
        <f>[2]BC_DegDays!D289-AA313</f>
        <v>0</v>
      </c>
    </row>
    <row r="314" spans="24:30" x14ac:dyDescent="0.25">
      <c r="X314" s="6">
        <f>X302+1</f>
        <v>2016</v>
      </c>
      <c r="Y314" s="6">
        <f>Y302</f>
        <v>1</v>
      </c>
      <c r="Z314" s="6">
        <f t="shared" si="50"/>
        <v>76</v>
      </c>
      <c r="AA314" s="6">
        <f t="shared" si="51"/>
        <v>194</v>
      </c>
      <c r="AB314" s="51"/>
      <c r="AC314" s="34">
        <f>[2]BC_DegDays!C290-Z314</f>
        <v>0</v>
      </c>
      <c r="AD314" s="34">
        <f>[2]BC_DegDays!D290-AA314</f>
        <v>0</v>
      </c>
    </row>
    <row r="315" spans="24:30" x14ac:dyDescent="0.25">
      <c r="X315" s="6">
        <f t="shared" ref="X315:X325" si="54">X303+1</f>
        <v>2016</v>
      </c>
      <c r="Y315" s="6">
        <f t="shared" ref="Y315:Y325" si="55">Y303</f>
        <v>2</v>
      </c>
      <c r="Z315" s="6">
        <f t="shared" si="50"/>
        <v>164</v>
      </c>
      <c r="AA315" s="6">
        <f t="shared" si="51"/>
        <v>35</v>
      </c>
      <c r="AB315" s="51"/>
      <c r="AC315" s="34">
        <f>[2]BC_DegDays!C291-Z315</f>
        <v>0</v>
      </c>
      <c r="AD315" s="34">
        <f>[2]BC_DegDays!D291-AA315</f>
        <v>0</v>
      </c>
    </row>
    <row r="316" spans="24:30" x14ac:dyDescent="0.25">
      <c r="X316" s="6">
        <f t="shared" si="54"/>
        <v>2016</v>
      </c>
      <c r="Y316" s="6">
        <f t="shared" si="55"/>
        <v>3</v>
      </c>
      <c r="Z316" s="6">
        <f t="shared" si="50"/>
        <v>76</v>
      </c>
      <c r="AA316" s="6">
        <f t="shared" si="51"/>
        <v>83</v>
      </c>
      <c r="AB316" s="51"/>
      <c r="AC316" s="34">
        <f>[2]BC_DegDays!C292-Z316</f>
        <v>0</v>
      </c>
      <c r="AD316" s="34">
        <f>[2]BC_DegDays!D292-AA316</f>
        <v>0</v>
      </c>
    </row>
    <row r="317" spans="24:30" x14ac:dyDescent="0.25">
      <c r="X317" s="6">
        <f t="shared" si="54"/>
        <v>2016</v>
      </c>
      <c r="Y317" s="6">
        <f t="shared" si="55"/>
        <v>4</v>
      </c>
      <c r="Z317" s="6">
        <f t="shared" si="50"/>
        <v>11</v>
      </c>
      <c r="AA317" s="6">
        <f t="shared" si="51"/>
        <v>235</v>
      </c>
      <c r="AB317" s="51"/>
      <c r="AC317" s="34">
        <f>[2]BC_DegDays!C293-Z317</f>
        <v>0</v>
      </c>
      <c r="AD317" s="34">
        <f>[2]BC_DegDays!D293-AA317</f>
        <v>0</v>
      </c>
    </row>
    <row r="318" spans="24:30" x14ac:dyDescent="0.25">
      <c r="X318" s="6">
        <f t="shared" si="54"/>
        <v>2016</v>
      </c>
      <c r="Y318" s="6">
        <f t="shared" si="55"/>
        <v>5</v>
      </c>
      <c r="Z318" s="6">
        <f t="shared" si="50"/>
        <v>0</v>
      </c>
      <c r="AA318" s="6">
        <f t="shared" si="51"/>
        <v>332</v>
      </c>
      <c r="AB318" s="51"/>
      <c r="AC318" s="34">
        <f>[2]BC_DegDays!C294-Z318</f>
        <v>0</v>
      </c>
      <c r="AD318" s="34">
        <f>[2]BC_DegDays!D294-AA318</f>
        <v>0</v>
      </c>
    </row>
    <row r="319" spans="24:30" x14ac:dyDescent="0.25">
      <c r="X319" s="6">
        <f t="shared" si="54"/>
        <v>2016</v>
      </c>
      <c r="Y319" s="6">
        <f t="shared" si="55"/>
        <v>6</v>
      </c>
      <c r="Z319" s="6">
        <f t="shared" si="50"/>
        <v>0</v>
      </c>
      <c r="AA319" s="6">
        <f t="shared" si="51"/>
        <v>482</v>
      </c>
      <c r="AB319" s="51"/>
      <c r="AC319" s="34">
        <f>[2]BC_DegDays!C295-Z319</f>
        <v>0</v>
      </c>
      <c r="AD319" s="34">
        <f>[2]BC_DegDays!D295-AA319</f>
        <v>0</v>
      </c>
    </row>
    <row r="320" spans="24:30" x14ac:dyDescent="0.25">
      <c r="X320" s="6">
        <f t="shared" si="54"/>
        <v>2016</v>
      </c>
      <c r="Y320" s="6">
        <f t="shared" si="55"/>
        <v>7</v>
      </c>
      <c r="Z320" s="6">
        <f t="shared" si="50"/>
        <v>0</v>
      </c>
      <c r="AA320" s="6">
        <f t="shared" si="51"/>
        <v>581</v>
      </c>
      <c r="AB320" s="51"/>
      <c r="AC320" s="34">
        <f>[2]BC_DegDays!C296-Z320</f>
        <v>0</v>
      </c>
      <c r="AD320" s="34">
        <f>[2]BC_DegDays!D296-AA320</f>
        <v>0</v>
      </c>
    </row>
    <row r="321" spans="24:30" x14ac:dyDescent="0.25">
      <c r="X321" s="6">
        <f t="shared" si="54"/>
        <v>2016</v>
      </c>
      <c r="Y321" s="6">
        <f t="shared" si="55"/>
        <v>8</v>
      </c>
      <c r="Z321" s="6">
        <f t="shared" si="50"/>
        <v>0</v>
      </c>
      <c r="AA321" s="6">
        <f t="shared" si="51"/>
        <v>580</v>
      </c>
      <c r="AB321" s="51"/>
      <c r="AC321" s="34">
        <f>[2]BC_DegDays!C297-Z321</f>
        <v>0</v>
      </c>
      <c r="AD321" s="34">
        <f>[2]BC_DegDays!D297-AA321</f>
        <v>0</v>
      </c>
    </row>
    <row r="322" spans="24:30" x14ac:dyDescent="0.25">
      <c r="X322" s="6">
        <f t="shared" si="54"/>
        <v>2016</v>
      </c>
      <c r="Y322" s="6">
        <f t="shared" si="55"/>
        <v>9</v>
      </c>
      <c r="Z322" s="6">
        <f t="shared" si="50"/>
        <v>0</v>
      </c>
      <c r="AA322" s="6">
        <f t="shared" si="51"/>
        <v>595</v>
      </c>
      <c r="AB322" s="51"/>
      <c r="AC322" s="34">
        <f>[2]BC_DegDays!C298-Z322</f>
        <v>0</v>
      </c>
      <c r="AD322" s="34">
        <f>[2]BC_DegDays!D298-AA322</f>
        <v>0</v>
      </c>
    </row>
    <row r="323" spans="24:30" x14ac:dyDescent="0.25">
      <c r="X323" s="6">
        <f t="shared" si="54"/>
        <v>2016</v>
      </c>
      <c r="Y323" s="6">
        <f t="shared" si="55"/>
        <v>10</v>
      </c>
      <c r="Z323" s="6">
        <f t="shared" ref="Z323:Z386" si="56">INDEX($C$2:$N$34,MATCH($X323,$B$2:$B$34,0), MATCH(TEXT(DATE($X323,$Y323,1),"mmm"),$C$1:$N$1,0))</f>
        <v>0</v>
      </c>
      <c r="AA323" s="6">
        <f t="shared" ref="AA323:AA386" si="57">INDEX($C$42:$N$74,MATCH($X323,$B$42:$B$74,0), MATCH(TEXT(DATE($X323,$Y323,1),"mmm"),$C$41:$N$41,0))</f>
        <v>522</v>
      </c>
      <c r="AB323" s="51"/>
      <c r="AC323" s="34">
        <f>[2]BC_DegDays!C299-Z323</f>
        <v>0</v>
      </c>
      <c r="AD323" s="34">
        <f>[2]BC_DegDays!D299-AA323</f>
        <v>0</v>
      </c>
    </row>
    <row r="324" spans="24:30" x14ac:dyDescent="0.25">
      <c r="X324" s="6">
        <f t="shared" si="54"/>
        <v>2016</v>
      </c>
      <c r="Y324" s="6">
        <f t="shared" si="55"/>
        <v>11</v>
      </c>
      <c r="Z324" s="6">
        <f t="shared" si="56"/>
        <v>2</v>
      </c>
      <c r="AA324" s="6">
        <f t="shared" si="57"/>
        <v>318</v>
      </c>
      <c r="AB324" s="51"/>
      <c r="AC324" s="34">
        <f>[2]BC_DegDays!C300-Z324</f>
        <v>0</v>
      </c>
      <c r="AD324" s="34">
        <f>[2]BC_DegDays!D300-AA324</f>
        <v>0</v>
      </c>
    </row>
    <row r="325" spans="24:30" x14ac:dyDescent="0.25">
      <c r="X325" s="37">
        <f t="shared" si="54"/>
        <v>2016</v>
      </c>
      <c r="Y325" s="37">
        <f t="shared" si="55"/>
        <v>12</v>
      </c>
      <c r="Z325" s="37">
        <f t="shared" si="56"/>
        <v>21</v>
      </c>
      <c r="AA325" s="37">
        <f t="shared" si="57"/>
        <v>195</v>
      </c>
      <c r="AB325" s="51"/>
      <c r="AC325" s="56">
        <f>[2]BC_DegDays!C301-Z325</f>
        <v>0</v>
      </c>
      <c r="AD325" s="56">
        <f>[2]BC_DegDays!D301-AA325</f>
        <v>0</v>
      </c>
    </row>
    <row r="326" spans="24:30" x14ac:dyDescent="0.25">
      <c r="X326" s="6">
        <f>X314+1</f>
        <v>2017</v>
      </c>
      <c r="Y326" s="6">
        <f>Y314</f>
        <v>1</v>
      </c>
      <c r="Z326" s="6">
        <f t="shared" si="56"/>
        <v>49</v>
      </c>
      <c r="AA326" s="6">
        <f t="shared" si="57"/>
        <v>165</v>
      </c>
      <c r="AB326" s="51"/>
      <c r="AC326" s="34">
        <f>[2]BC_DegDays!C302-Z326</f>
        <v>0</v>
      </c>
      <c r="AD326" s="34">
        <f>[2]BC_DegDays!D302-AA326</f>
        <v>0</v>
      </c>
    </row>
    <row r="327" spans="24:30" x14ac:dyDescent="0.25">
      <c r="X327" s="6">
        <f t="shared" ref="X327:X337" si="58">X315+1</f>
        <v>2017</v>
      </c>
      <c r="Y327" s="6">
        <f t="shared" ref="Y327:Y337" si="59">Y315</f>
        <v>2</v>
      </c>
      <c r="Z327" s="6">
        <f t="shared" si="56"/>
        <v>59</v>
      </c>
      <c r="AA327" s="6">
        <f t="shared" si="57"/>
        <v>100</v>
      </c>
      <c r="AB327" s="51"/>
      <c r="AC327" s="34">
        <f>[2]BC_DegDays!C303-Z327</f>
        <v>0</v>
      </c>
      <c r="AD327" s="34">
        <f>[2]BC_DegDays!D303-AA327</f>
        <v>0</v>
      </c>
    </row>
    <row r="328" spans="24:30" x14ac:dyDescent="0.25">
      <c r="X328" s="6">
        <f t="shared" si="58"/>
        <v>2017</v>
      </c>
      <c r="Y328" s="6">
        <f t="shared" si="59"/>
        <v>3</v>
      </c>
      <c r="Z328" s="6">
        <f t="shared" si="56"/>
        <v>21</v>
      </c>
      <c r="AA328" s="6">
        <f t="shared" si="57"/>
        <v>148</v>
      </c>
      <c r="AB328" s="51"/>
      <c r="AC328" s="34">
        <f>[2]BC_DegDays!C304-Z328</f>
        <v>0</v>
      </c>
      <c r="AD328" s="34">
        <f>[2]BC_DegDays!D304-AA328</f>
        <v>0</v>
      </c>
    </row>
    <row r="329" spans="24:30" x14ac:dyDescent="0.25">
      <c r="X329" s="6">
        <f t="shared" si="58"/>
        <v>2017</v>
      </c>
      <c r="Y329" s="6">
        <f t="shared" si="59"/>
        <v>4</v>
      </c>
      <c r="Z329" s="6">
        <f t="shared" si="56"/>
        <v>17</v>
      </c>
      <c r="AA329" s="6">
        <f t="shared" si="57"/>
        <v>245</v>
      </c>
      <c r="AB329" s="51"/>
      <c r="AC329" s="34">
        <f>[2]BC_DegDays!C305-Z329</f>
        <v>0</v>
      </c>
      <c r="AD329" s="34">
        <f>[2]BC_DegDays!D305-AA329</f>
        <v>0</v>
      </c>
    </row>
    <row r="330" spans="24:30" x14ac:dyDescent="0.25">
      <c r="X330" s="6">
        <f t="shared" si="58"/>
        <v>2017</v>
      </c>
      <c r="Y330" s="6">
        <f t="shared" si="59"/>
        <v>5</v>
      </c>
      <c r="Z330" s="6">
        <f t="shared" si="56"/>
        <v>0</v>
      </c>
      <c r="AA330" s="6">
        <f t="shared" si="57"/>
        <v>407</v>
      </c>
      <c r="AB330" s="51"/>
      <c r="AC330" s="34">
        <f>[2]BC_DegDays!C306-Z330</f>
        <v>0</v>
      </c>
      <c r="AD330" s="34">
        <f>[2]BC_DegDays!D306-AA330</f>
        <v>0</v>
      </c>
    </row>
    <row r="331" spans="24:30" x14ac:dyDescent="0.25">
      <c r="X331" s="6">
        <f t="shared" si="58"/>
        <v>2017</v>
      </c>
      <c r="Y331" s="6">
        <f t="shared" si="59"/>
        <v>6</v>
      </c>
      <c r="Z331" s="6">
        <f t="shared" si="56"/>
        <v>0</v>
      </c>
      <c r="AA331" s="6">
        <f t="shared" si="57"/>
        <v>511</v>
      </c>
      <c r="AB331" s="51"/>
      <c r="AC331" s="34">
        <f>[2]BC_DegDays!C307-Z331</f>
        <v>0</v>
      </c>
      <c r="AD331" s="34">
        <f>[2]BC_DegDays!D307-AA331</f>
        <v>0</v>
      </c>
    </row>
    <row r="332" spans="24:30" x14ac:dyDescent="0.25">
      <c r="X332" s="6">
        <f t="shared" si="58"/>
        <v>2017</v>
      </c>
      <c r="Y332" s="6">
        <f t="shared" si="59"/>
        <v>7</v>
      </c>
      <c r="Z332" s="6">
        <f t="shared" si="56"/>
        <v>0</v>
      </c>
      <c r="AA332" s="6">
        <f t="shared" si="57"/>
        <v>574</v>
      </c>
      <c r="AB332" s="51"/>
      <c r="AC332" s="34">
        <f>[2]BC_DegDays!C308-Z332</f>
        <v>0</v>
      </c>
      <c r="AD332" s="34">
        <f>[2]BC_DegDays!D308-AA332</f>
        <v>0</v>
      </c>
    </row>
    <row r="333" spans="24:30" x14ac:dyDescent="0.25">
      <c r="X333" s="6">
        <f t="shared" si="58"/>
        <v>2017</v>
      </c>
      <c r="Y333" s="6">
        <f t="shared" si="59"/>
        <v>8</v>
      </c>
      <c r="Z333" s="6">
        <f t="shared" si="56"/>
        <v>0</v>
      </c>
      <c r="AA333" s="6">
        <f t="shared" si="57"/>
        <v>578</v>
      </c>
      <c r="AB333" s="51"/>
      <c r="AC333" s="34">
        <f>[2]BC_DegDays!C309-Z333</f>
        <v>0</v>
      </c>
      <c r="AD333" s="34">
        <f>[2]BC_DegDays!D309-AA333</f>
        <v>0</v>
      </c>
    </row>
    <row r="334" spans="24:30" x14ac:dyDescent="0.25">
      <c r="X334" s="6">
        <f t="shared" si="58"/>
        <v>2017</v>
      </c>
      <c r="Y334" s="6">
        <f t="shared" si="59"/>
        <v>9</v>
      </c>
      <c r="Z334" s="6">
        <f t="shared" si="56"/>
        <v>0</v>
      </c>
      <c r="AA334" s="6">
        <f t="shared" si="57"/>
        <v>607</v>
      </c>
      <c r="AB334" s="51"/>
      <c r="AC334" s="34">
        <f>[2]BC_DegDays!C310-Z334</f>
        <v>0</v>
      </c>
      <c r="AD334" s="34">
        <f>[2]BC_DegDays!D310-AA334</f>
        <v>0</v>
      </c>
    </row>
    <row r="335" spans="24:30" x14ac:dyDescent="0.25">
      <c r="X335" s="6">
        <f t="shared" si="58"/>
        <v>2017</v>
      </c>
      <c r="Y335" s="6">
        <f t="shared" si="59"/>
        <v>10</v>
      </c>
      <c r="Z335" s="6">
        <f t="shared" si="56"/>
        <v>0</v>
      </c>
      <c r="AA335" s="6">
        <f t="shared" si="57"/>
        <v>535</v>
      </c>
      <c r="AB335" s="51"/>
      <c r="AC335" s="34">
        <f>[2]BC_DegDays!C311-Z335</f>
        <v>0</v>
      </c>
      <c r="AD335" s="34">
        <f>[2]BC_DegDays!D311-AA335</f>
        <v>0</v>
      </c>
    </row>
    <row r="336" spans="24:30" x14ac:dyDescent="0.25">
      <c r="X336" s="6">
        <f t="shared" si="58"/>
        <v>2017</v>
      </c>
      <c r="Y336" s="6">
        <f t="shared" si="59"/>
        <v>11</v>
      </c>
      <c r="Z336" s="6">
        <f t="shared" si="56"/>
        <v>7</v>
      </c>
      <c r="AA336" s="6">
        <f t="shared" si="57"/>
        <v>298</v>
      </c>
      <c r="AB336" s="51"/>
      <c r="AC336" s="34">
        <f>[2]BC_DegDays!C312-Z336</f>
        <v>0</v>
      </c>
      <c r="AD336" s="34">
        <f>[2]BC_DegDays!D312-AA336</f>
        <v>0</v>
      </c>
    </row>
    <row r="337" spans="24:30" x14ac:dyDescent="0.25">
      <c r="X337" s="37">
        <f t="shared" si="58"/>
        <v>2017</v>
      </c>
      <c r="Y337" s="37">
        <f t="shared" si="59"/>
        <v>12</v>
      </c>
      <c r="Z337" s="37">
        <f t="shared" si="56"/>
        <v>24</v>
      </c>
      <c r="AA337" s="37">
        <f t="shared" si="57"/>
        <v>181</v>
      </c>
      <c r="AB337" s="51"/>
      <c r="AC337" s="56">
        <f>[2]BC_DegDays!C313-Z337</f>
        <v>0</v>
      </c>
      <c r="AD337" s="56">
        <f>[2]BC_DegDays!D313-AA337</f>
        <v>0</v>
      </c>
    </row>
    <row r="338" spans="24:30" x14ac:dyDescent="0.25">
      <c r="X338" s="6">
        <f>X326+1</f>
        <v>2018</v>
      </c>
      <c r="Y338" s="6">
        <f>Y326</f>
        <v>1</v>
      </c>
      <c r="Z338" s="6">
        <f t="shared" si="56"/>
        <v>165</v>
      </c>
      <c r="AA338" s="6">
        <f t="shared" si="57"/>
        <v>85</v>
      </c>
      <c r="AB338" s="51"/>
      <c r="AC338" s="34">
        <f>[2]BC_DegDays!C314-Z338</f>
        <v>0</v>
      </c>
      <c r="AD338" s="34">
        <f>[2]BC_DegDays!D314-AA338</f>
        <v>0</v>
      </c>
    </row>
    <row r="339" spans="24:30" x14ac:dyDescent="0.25">
      <c r="X339" s="6">
        <f t="shared" ref="X339:X349" si="60">X327+1</f>
        <v>2018</v>
      </c>
      <c r="Y339" s="6">
        <f t="shared" ref="Y339:Y349" si="61">Y327</f>
        <v>2</v>
      </c>
      <c r="Z339" s="6">
        <f t="shared" si="56"/>
        <v>81</v>
      </c>
      <c r="AA339" s="6">
        <f t="shared" si="57"/>
        <v>134</v>
      </c>
      <c r="AB339" s="51"/>
      <c r="AC339" s="34">
        <f>[2]BC_DegDays!C315-Z339</f>
        <v>0</v>
      </c>
      <c r="AD339" s="34">
        <f>[2]BC_DegDays!D315-AA339</f>
        <v>0</v>
      </c>
    </row>
    <row r="340" spans="24:30" x14ac:dyDescent="0.25">
      <c r="X340" s="6">
        <f t="shared" si="60"/>
        <v>2018</v>
      </c>
      <c r="Y340" s="6">
        <f t="shared" si="61"/>
        <v>3</v>
      </c>
      <c r="Z340" s="6">
        <f t="shared" si="56"/>
        <v>41</v>
      </c>
      <c r="AA340" s="6">
        <f t="shared" si="57"/>
        <v>190</v>
      </c>
      <c r="AB340" s="51"/>
      <c r="AC340" s="34">
        <f>[2]BC_DegDays!C316-Z340</f>
        <v>0</v>
      </c>
      <c r="AD340" s="34">
        <f>[2]BC_DegDays!D316-AA340</f>
        <v>0</v>
      </c>
    </row>
    <row r="341" spans="24:30" x14ac:dyDescent="0.25">
      <c r="X341" s="6">
        <f t="shared" si="60"/>
        <v>2018</v>
      </c>
      <c r="Y341" s="6">
        <f t="shared" si="61"/>
        <v>4</v>
      </c>
      <c r="Z341" s="6">
        <f t="shared" si="56"/>
        <v>32</v>
      </c>
      <c r="AA341" s="6">
        <f t="shared" si="57"/>
        <v>206</v>
      </c>
      <c r="AB341" s="51"/>
      <c r="AC341" s="34">
        <f>[2]BC_DegDays!C317-Z341</f>
        <v>0</v>
      </c>
      <c r="AD341" s="34">
        <f>[2]BC_DegDays!D317-AA341</f>
        <v>0</v>
      </c>
    </row>
    <row r="342" spans="24:30" x14ac:dyDescent="0.25">
      <c r="X342" s="6">
        <f t="shared" si="60"/>
        <v>2018</v>
      </c>
      <c r="Y342" s="6">
        <f t="shared" si="61"/>
        <v>5</v>
      </c>
      <c r="Z342" s="6">
        <f t="shared" si="56"/>
        <v>0</v>
      </c>
      <c r="AA342" s="6">
        <f t="shared" si="57"/>
        <v>339</v>
      </c>
      <c r="AB342" s="51"/>
      <c r="AC342" s="34">
        <f>[2]BC_DegDays!C318-Z342</f>
        <v>0</v>
      </c>
      <c r="AD342" s="34">
        <f>[2]BC_DegDays!D318-AA342</f>
        <v>0</v>
      </c>
    </row>
    <row r="343" spans="24:30" x14ac:dyDescent="0.25">
      <c r="X343" s="6">
        <f t="shared" si="60"/>
        <v>2018</v>
      </c>
      <c r="Y343" s="6">
        <f t="shared" si="61"/>
        <v>6</v>
      </c>
      <c r="Z343" s="6">
        <f t="shared" si="56"/>
        <v>0</v>
      </c>
      <c r="AA343" s="6">
        <f t="shared" si="57"/>
        <v>493</v>
      </c>
      <c r="AB343" s="51"/>
      <c r="AC343" s="34">
        <f>[2]BC_DegDays!C319-Z343</f>
        <v>0</v>
      </c>
      <c r="AD343" s="34">
        <f>[2]BC_DegDays!D319-AA343</f>
        <v>0</v>
      </c>
    </row>
    <row r="344" spans="24:30" x14ac:dyDescent="0.25">
      <c r="X344" s="6">
        <f t="shared" si="60"/>
        <v>2018</v>
      </c>
      <c r="Y344" s="6">
        <f t="shared" si="61"/>
        <v>7</v>
      </c>
      <c r="Z344" s="6">
        <f t="shared" si="56"/>
        <v>0</v>
      </c>
      <c r="AA344" s="6">
        <f t="shared" si="57"/>
        <v>579</v>
      </c>
      <c r="AB344" s="51"/>
      <c r="AC344" s="34">
        <f>[2]BC_DegDays!C320-Z344</f>
        <v>0</v>
      </c>
      <c r="AD344" s="34">
        <f>[2]BC_DegDays!D320-AA344</f>
        <v>0</v>
      </c>
    </row>
    <row r="345" spans="24:30" x14ac:dyDescent="0.25">
      <c r="X345" s="6">
        <f t="shared" si="60"/>
        <v>2018</v>
      </c>
      <c r="Y345" s="6">
        <f t="shared" si="61"/>
        <v>8</v>
      </c>
      <c r="Z345" s="6">
        <f t="shared" si="56"/>
        <v>0</v>
      </c>
      <c r="AA345" s="6">
        <f t="shared" si="57"/>
        <v>566</v>
      </c>
      <c r="AB345" s="51"/>
      <c r="AC345" s="34">
        <f>[2]BC_DegDays!C321-Z345</f>
        <v>0</v>
      </c>
      <c r="AD345" s="34">
        <f>[2]BC_DegDays!D321-AA345</f>
        <v>0</v>
      </c>
    </row>
    <row r="346" spans="24:30" x14ac:dyDescent="0.25">
      <c r="X346" s="6">
        <f t="shared" si="60"/>
        <v>2018</v>
      </c>
      <c r="Y346" s="6">
        <f t="shared" si="61"/>
        <v>9</v>
      </c>
      <c r="Z346" s="6">
        <f t="shared" si="56"/>
        <v>0</v>
      </c>
      <c r="AA346" s="6">
        <f t="shared" si="57"/>
        <v>655</v>
      </c>
      <c r="AB346" s="51"/>
      <c r="AC346" s="34">
        <f>[2]BC_DegDays!C322-Z346</f>
        <v>0</v>
      </c>
      <c r="AD346" s="34">
        <f>[2]BC_DegDays!D322-AA346</f>
        <v>0</v>
      </c>
    </row>
    <row r="347" spans="24:30" x14ac:dyDescent="0.25">
      <c r="X347" s="6">
        <f t="shared" si="60"/>
        <v>2018</v>
      </c>
      <c r="Y347" s="6">
        <f t="shared" si="61"/>
        <v>10</v>
      </c>
      <c r="Z347" s="6">
        <f t="shared" si="56"/>
        <v>0</v>
      </c>
      <c r="AA347" s="6">
        <f t="shared" si="57"/>
        <v>571</v>
      </c>
      <c r="AB347" s="51"/>
      <c r="AC347" s="34">
        <f>[2]BC_DegDays!C323-Z347</f>
        <v>0</v>
      </c>
      <c r="AD347" s="34">
        <f>[2]BC_DegDays!D323-AA347</f>
        <v>0</v>
      </c>
    </row>
    <row r="348" spans="24:30" x14ac:dyDescent="0.25">
      <c r="X348" s="6">
        <f t="shared" si="60"/>
        <v>2018</v>
      </c>
      <c r="Y348" s="6">
        <f t="shared" si="61"/>
        <v>11</v>
      </c>
      <c r="Z348" s="6">
        <f t="shared" si="56"/>
        <v>7</v>
      </c>
      <c r="AA348" s="6">
        <f t="shared" si="57"/>
        <v>332</v>
      </c>
      <c r="AB348" s="51"/>
      <c r="AC348" s="34">
        <f>[2]BC_DegDays!C324-Z348</f>
        <v>0</v>
      </c>
      <c r="AD348" s="34">
        <f>[2]BC_DegDays!D324-AA348</f>
        <v>0</v>
      </c>
    </row>
    <row r="349" spans="24:30" x14ac:dyDescent="0.25">
      <c r="X349" s="37">
        <f t="shared" si="60"/>
        <v>2018</v>
      </c>
      <c r="Y349" s="37">
        <f t="shared" si="61"/>
        <v>12</v>
      </c>
      <c r="Z349" s="37">
        <f t="shared" si="56"/>
        <v>83</v>
      </c>
      <c r="AA349" s="37">
        <f t="shared" si="57"/>
        <v>142</v>
      </c>
      <c r="AB349" s="51"/>
      <c r="AC349" s="56">
        <f>[2]BC_DegDays!C325-Z349</f>
        <v>0</v>
      </c>
      <c r="AD349" s="56">
        <f>[2]BC_DegDays!D325-AA349</f>
        <v>0</v>
      </c>
    </row>
    <row r="350" spans="24:30" x14ac:dyDescent="0.25">
      <c r="X350" s="6">
        <f>X338+1</f>
        <v>2019</v>
      </c>
      <c r="Y350" s="6">
        <f>Y338</f>
        <v>1</v>
      </c>
      <c r="Z350" s="6">
        <f t="shared" si="56"/>
        <v>100</v>
      </c>
      <c r="AA350" s="6">
        <f t="shared" si="57"/>
        <v>94</v>
      </c>
      <c r="AB350" s="51"/>
      <c r="AC350" s="34">
        <f>[2]BC_DegDays!C326-Z350</f>
        <v>0</v>
      </c>
      <c r="AD350" s="34">
        <f>[2]BC_DegDays!D326-AA350</f>
        <v>0</v>
      </c>
    </row>
    <row r="351" spans="24:30" x14ac:dyDescent="0.25">
      <c r="X351" s="6">
        <f t="shared" ref="X351:X361" si="62">X339+1</f>
        <v>2019</v>
      </c>
      <c r="Y351" s="6">
        <f t="shared" ref="Y351:Y361" si="63">Y339</f>
        <v>2</v>
      </c>
      <c r="Z351" s="6">
        <f t="shared" si="56"/>
        <v>118</v>
      </c>
      <c r="AA351" s="6">
        <f t="shared" si="57"/>
        <v>80</v>
      </c>
      <c r="AB351" s="51"/>
      <c r="AC351" s="34">
        <f>[2]BC_DegDays!C327-Z351</f>
        <v>0</v>
      </c>
      <c r="AD351" s="34">
        <f>[2]BC_DegDays!D327-AA351</f>
        <v>0</v>
      </c>
    </row>
    <row r="352" spans="24:30" x14ac:dyDescent="0.25">
      <c r="X352" s="6">
        <f t="shared" si="62"/>
        <v>2019</v>
      </c>
      <c r="Y352" s="6">
        <f t="shared" si="63"/>
        <v>3</v>
      </c>
      <c r="Z352" s="6">
        <f t="shared" si="56"/>
        <v>27</v>
      </c>
      <c r="AA352" s="6">
        <f t="shared" si="57"/>
        <v>183</v>
      </c>
      <c r="AB352" s="51"/>
      <c r="AC352" s="34">
        <f>[2]BC_DegDays!C328-Z352</f>
        <v>0</v>
      </c>
      <c r="AD352" s="34">
        <f>[2]BC_DegDays!D328-AA352</f>
        <v>0</v>
      </c>
    </row>
    <row r="353" spans="24:30" x14ac:dyDescent="0.25">
      <c r="X353" s="6">
        <f t="shared" si="62"/>
        <v>2019</v>
      </c>
      <c r="Y353" s="6">
        <f t="shared" si="63"/>
        <v>4</v>
      </c>
      <c r="Z353" s="6">
        <f t="shared" si="56"/>
        <v>7</v>
      </c>
      <c r="AA353" s="6">
        <f t="shared" si="57"/>
        <v>207</v>
      </c>
      <c r="AB353" s="51"/>
      <c r="AC353" s="34">
        <f>[2]BC_DegDays!C329-Z353</f>
        <v>0</v>
      </c>
      <c r="AD353" s="34">
        <f>[2]BC_DegDays!D329-AA353</f>
        <v>0</v>
      </c>
    </row>
    <row r="354" spans="24:30" x14ac:dyDescent="0.25">
      <c r="X354" s="6">
        <f t="shared" si="62"/>
        <v>2019</v>
      </c>
      <c r="Y354" s="6">
        <f t="shared" si="63"/>
        <v>5</v>
      </c>
      <c r="Z354" s="6">
        <f t="shared" si="56"/>
        <v>0</v>
      </c>
      <c r="AA354" s="6">
        <f t="shared" si="57"/>
        <v>391</v>
      </c>
      <c r="AB354" s="51"/>
      <c r="AC354" s="34">
        <f>[2]BC_DegDays!C330-Z354</f>
        <v>0</v>
      </c>
      <c r="AD354" s="34">
        <f>[2]BC_DegDays!D330-AA354</f>
        <v>0</v>
      </c>
    </row>
    <row r="355" spans="24:30" x14ac:dyDescent="0.25">
      <c r="X355" s="6">
        <f t="shared" si="62"/>
        <v>2019</v>
      </c>
      <c r="Y355" s="6">
        <f t="shared" si="63"/>
        <v>6</v>
      </c>
      <c r="Z355" s="6">
        <f t="shared" si="56"/>
        <v>0</v>
      </c>
      <c r="AA355" s="6">
        <f t="shared" si="57"/>
        <v>552</v>
      </c>
      <c r="AB355" s="51"/>
      <c r="AC355" s="34">
        <f>[2]BC_DegDays!C331-Z355</f>
        <v>0</v>
      </c>
      <c r="AD355" s="34">
        <f>[2]BC_DegDays!D331-AA355</f>
        <v>0</v>
      </c>
    </row>
    <row r="356" spans="24:30" x14ac:dyDescent="0.25">
      <c r="X356" s="6">
        <f t="shared" si="62"/>
        <v>2019</v>
      </c>
      <c r="Y356" s="6">
        <f t="shared" si="63"/>
        <v>7</v>
      </c>
      <c r="Z356" s="6">
        <f t="shared" si="56"/>
        <v>0</v>
      </c>
      <c r="AA356" s="6">
        <f t="shared" si="57"/>
        <v>576</v>
      </c>
      <c r="AB356" s="51"/>
      <c r="AC356" s="34">
        <f>[2]BC_DegDays!C332-Z356</f>
        <v>0</v>
      </c>
      <c r="AD356" s="34">
        <f>[2]BC_DegDays!D332-AA356</f>
        <v>0</v>
      </c>
    </row>
    <row r="357" spans="24:30" x14ac:dyDescent="0.25">
      <c r="X357" s="6">
        <f t="shared" si="62"/>
        <v>2019</v>
      </c>
      <c r="Y357" s="6">
        <f t="shared" si="63"/>
        <v>8</v>
      </c>
      <c r="Z357" s="6">
        <f t="shared" si="56"/>
        <v>0</v>
      </c>
      <c r="AA357" s="6">
        <f t="shared" si="57"/>
        <v>556</v>
      </c>
      <c r="AB357" s="51"/>
      <c r="AC357" s="34">
        <f>[2]BC_DegDays!C333-Z357</f>
        <v>0</v>
      </c>
      <c r="AD357" s="34">
        <f>[2]BC_DegDays!D333-AA357</f>
        <v>0</v>
      </c>
    </row>
    <row r="358" spans="24:30" x14ac:dyDescent="0.25">
      <c r="X358" s="6">
        <f t="shared" si="62"/>
        <v>2019</v>
      </c>
      <c r="Y358" s="6">
        <f t="shared" si="63"/>
        <v>9</v>
      </c>
      <c r="Z358" s="6">
        <f t="shared" si="56"/>
        <v>0</v>
      </c>
      <c r="AA358" s="6">
        <f t="shared" si="57"/>
        <v>624</v>
      </c>
      <c r="AB358" s="51"/>
      <c r="AC358" s="34">
        <f>[2]BC_DegDays!C334-Z358</f>
        <v>0</v>
      </c>
      <c r="AD358" s="34">
        <f>[2]BC_DegDays!D334-AA358</f>
        <v>0</v>
      </c>
    </row>
    <row r="359" spans="24:30" x14ac:dyDescent="0.25">
      <c r="X359" s="6">
        <f t="shared" si="62"/>
        <v>2019</v>
      </c>
      <c r="Y359" s="6">
        <f t="shared" si="63"/>
        <v>10</v>
      </c>
      <c r="Z359" s="6">
        <f t="shared" si="56"/>
        <v>0</v>
      </c>
      <c r="AA359" s="6">
        <f t="shared" si="57"/>
        <v>522</v>
      </c>
      <c r="AB359" s="51"/>
      <c r="AC359" s="34">
        <f>[2]BC_DegDays!C335-Z359</f>
        <v>0</v>
      </c>
      <c r="AD359" s="34">
        <f>[2]BC_DegDays!D335-AA359</f>
        <v>0</v>
      </c>
    </row>
    <row r="360" spans="24:30" x14ac:dyDescent="0.25">
      <c r="X360" s="6">
        <f t="shared" si="62"/>
        <v>2019</v>
      </c>
      <c r="Y360" s="6">
        <f t="shared" si="63"/>
        <v>11</v>
      </c>
      <c r="Z360" s="6">
        <f t="shared" si="56"/>
        <v>10</v>
      </c>
      <c r="AA360" s="6">
        <f t="shared" si="57"/>
        <v>370</v>
      </c>
      <c r="AB360" s="51"/>
      <c r="AC360" s="34">
        <f>[2]BC_DegDays!C336-Z360</f>
        <v>0</v>
      </c>
      <c r="AD360" s="34">
        <f>[2]BC_DegDays!D336-AA360</f>
        <v>0</v>
      </c>
    </row>
    <row r="361" spans="24:30" x14ac:dyDescent="0.25">
      <c r="X361" s="37">
        <f t="shared" si="62"/>
        <v>2019</v>
      </c>
      <c r="Y361" s="37">
        <f t="shared" si="63"/>
        <v>12</v>
      </c>
      <c r="Z361" s="37">
        <f t="shared" si="56"/>
        <v>47</v>
      </c>
      <c r="AA361" s="37">
        <f t="shared" si="57"/>
        <v>108</v>
      </c>
      <c r="AB361" s="51"/>
      <c r="AC361" s="56">
        <f>[2]BC_DegDays!C337-Z361</f>
        <v>0</v>
      </c>
      <c r="AD361" s="56">
        <f>[2]BC_DegDays!D337-AA361</f>
        <v>0</v>
      </c>
    </row>
    <row r="362" spans="24:30" x14ac:dyDescent="0.25">
      <c r="X362" s="6">
        <f>X350+1</f>
        <v>2020</v>
      </c>
      <c r="Y362" s="6">
        <f>Y350</f>
        <v>1</v>
      </c>
      <c r="Z362" s="6">
        <f t="shared" si="56"/>
        <v>59</v>
      </c>
      <c r="AA362" s="6">
        <f t="shared" si="57"/>
        <v>144</v>
      </c>
      <c r="AB362" s="51"/>
      <c r="AC362" s="34">
        <f>[2]BC_DegDays!C338-Z362</f>
        <v>0</v>
      </c>
      <c r="AD362" s="34">
        <f>[2]BC_DegDays!D338-AA362</f>
        <v>0</v>
      </c>
    </row>
    <row r="363" spans="24:30" x14ac:dyDescent="0.25">
      <c r="X363" s="6">
        <f t="shared" ref="X363:X373" si="64">X351+1</f>
        <v>2020</v>
      </c>
      <c r="Y363" s="6">
        <f t="shared" ref="Y363:Y373" si="65">Y351</f>
        <v>2</v>
      </c>
      <c r="Z363" s="6">
        <f t="shared" si="56"/>
        <v>91</v>
      </c>
      <c r="AA363" s="6">
        <f t="shared" si="57"/>
        <v>102</v>
      </c>
      <c r="AB363" s="51"/>
      <c r="AC363" s="34">
        <f>[2]BC_DegDays!C339-Z363</f>
        <v>0</v>
      </c>
      <c r="AD363" s="34">
        <f>[2]BC_DegDays!D339-AA363</f>
        <v>0</v>
      </c>
    </row>
    <row r="364" spans="24:30" x14ac:dyDescent="0.25">
      <c r="X364" s="6">
        <f t="shared" si="64"/>
        <v>2020</v>
      </c>
      <c r="Y364" s="6">
        <f t="shared" si="65"/>
        <v>3</v>
      </c>
      <c r="Z364" s="6">
        <f t="shared" si="56"/>
        <v>54</v>
      </c>
      <c r="AA364" s="6">
        <f t="shared" si="57"/>
        <v>171</v>
      </c>
      <c r="AB364" s="51"/>
      <c r="AC364" s="34">
        <f>[2]BC_DegDays!C340-Z364</f>
        <v>0</v>
      </c>
      <c r="AD364" s="34">
        <f>[2]BC_DegDays!D340-AA364</f>
        <v>0</v>
      </c>
    </row>
    <row r="365" spans="24:30" x14ac:dyDescent="0.25">
      <c r="X365" s="6">
        <f t="shared" si="64"/>
        <v>2020</v>
      </c>
      <c r="Y365" s="6">
        <f t="shared" si="65"/>
        <v>4</v>
      </c>
      <c r="Z365" s="6">
        <f t="shared" si="56"/>
        <v>2</v>
      </c>
      <c r="AA365" s="6">
        <f t="shared" si="57"/>
        <v>330</v>
      </c>
      <c r="AB365" s="51"/>
      <c r="AC365" s="34">
        <f>[2]BC_DegDays!C341-Z365</f>
        <v>0</v>
      </c>
      <c r="AD365" s="34">
        <f>[2]BC_DegDays!D341-AA365</f>
        <v>0</v>
      </c>
    </row>
    <row r="366" spans="24:30" x14ac:dyDescent="0.25">
      <c r="X366" s="6">
        <f t="shared" si="64"/>
        <v>2020</v>
      </c>
      <c r="Y366" s="6">
        <f t="shared" si="65"/>
        <v>5</v>
      </c>
      <c r="Z366" s="6">
        <f t="shared" si="56"/>
        <v>0</v>
      </c>
      <c r="AA366" s="6">
        <f t="shared" si="57"/>
        <v>342</v>
      </c>
      <c r="AB366" s="51"/>
      <c r="AC366" s="34">
        <f>[2]BC_DegDays!C342-Z366</f>
        <v>0</v>
      </c>
      <c r="AD366" s="34">
        <f>[2]BC_DegDays!D342-AA366</f>
        <v>0</v>
      </c>
    </row>
    <row r="367" spans="24:30" x14ac:dyDescent="0.25">
      <c r="X367" s="6">
        <f t="shared" si="64"/>
        <v>2020</v>
      </c>
      <c r="Y367" s="6">
        <f t="shared" si="65"/>
        <v>6</v>
      </c>
      <c r="Z367" s="6">
        <f t="shared" si="56"/>
        <v>0</v>
      </c>
      <c r="AA367" s="6">
        <f t="shared" si="57"/>
        <v>507</v>
      </c>
      <c r="AB367" s="51"/>
      <c r="AC367" s="34">
        <f>[2]BC_DegDays!C343-Z367</f>
        <v>0</v>
      </c>
      <c r="AD367" s="34">
        <f>[2]BC_DegDays!D343-AA367</f>
        <v>0</v>
      </c>
    </row>
    <row r="368" spans="24:30" x14ac:dyDescent="0.25">
      <c r="X368" s="6">
        <f t="shared" si="64"/>
        <v>2020</v>
      </c>
      <c r="Y368" s="6">
        <f t="shared" si="65"/>
        <v>7</v>
      </c>
      <c r="Z368" s="6">
        <f t="shared" si="56"/>
        <v>0</v>
      </c>
      <c r="AA368" s="6">
        <f t="shared" si="57"/>
        <v>620</v>
      </c>
      <c r="AB368" s="51"/>
      <c r="AC368" s="34">
        <f>[2]BC_DegDays!C344-Z368</f>
        <v>0</v>
      </c>
      <c r="AD368" s="34">
        <f>[2]BC_DegDays!D344-AA368</f>
        <v>0</v>
      </c>
    </row>
    <row r="369" spans="24:30" x14ac:dyDescent="0.25">
      <c r="X369" s="6">
        <f t="shared" si="64"/>
        <v>2020</v>
      </c>
      <c r="Y369" s="6">
        <f t="shared" si="65"/>
        <v>8</v>
      </c>
      <c r="Z369" s="6">
        <f t="shared" si="56"/>
        <v>0</v>
      </c>
      <c r="AA369" s="6">
        <f t="shared" si="57"/>
        <v>630</v>
      </c>
      <c r="AB369" s="51"/>
      <c r="AC369" s="34">
        <f>[2]BC_DegDays!C345-Z369</f>
        <v>0</v>
      </c>
      <c r="AD369" s="34">
        <f>[2]BC_DegDays!D345-AA369</f>
        <v>0</v>
      </c>
    </row>
    <row r="370" spans="24:30" x14ac:dyDescent="0.25">
      <c r="X370" s="6">
        <f t="shared" si="64"/>
        <v>2020</v>
      </c>
      <c r="Y370" s="6">
        <f t="shared" si="65"/>
        <v>9</v>
      </c>
      <c r="Z370" s="6">
        <f t="shared" si="56"/>
        <v>0</v>
      </c>
      <c r="AA370" s="6">
        <f t="shared" si="57"/>
        <v>579</v>
      </c>
      <c r="AB370" s="51"/>
      <c r="AC370" s="34">
        <f>[2]BC_DegDays!C346-Z370</f>
        <v>0</v>
      </c>
      <c r="AD370" s="34">
        <f>[2]BC_DegDays!D346-AA370</f>
        <v>0</v>
      </c>
    </row>
    <row r="371" spans="24:30" x14ac:dyDescent="0.25">
      <c r="X371" s="6">
        <f t="shared" si="64"/>
        <v>2020</v>
      </c>
      <c r="Y371" s="6">
        <f t="shared" si="65"/>
        <v>10</v>
      </c>
      <c r="Z371" s="6">
        <f t="shared" si="56"/>
        <v>0</v>
      </c>
      <c r="AA371" s="6">
        <f t="shared" si="57"/>
        <v>504</v>
      </c>
      <c r="AB371" s="51"/>
      <c r="AC371" s="34">
        <f>[2]BC_DegDays!C347-Z371</f>
        <v>0</v>
      </c>
      <c r="AD371" s="34">
        <f>[2]BC_DegDays!D347-AA371</f>
        <v>0</v>
      </c>
    </row>
    <row r="372" spans="24:30" x14ac:dyDescent="0.25">
      <c r="X372" s="6">
        <f t="shared" si="64"/>
        <v>2020</v>
      </c>
      <c r="Y372" s="6">
        <f t="shared" si="65"/>
        <v>11</v>
      </c>
      <c r="Z372" s="6">
        <f t="shared" si="56"/>
        <v>0</v>
      </c>
      <c r="AA372" s="6">
        <f t="shared" si="57"/>
        <v>424</v>
      </c>
      <c r="AB372" s="51"/>
      <c r="AC372" s="34">
        <f>[2]BC_DegDays!C348-Z372</f>
        <v>0</v>
      </c>
      <c r="AD372" s="34">
        <f>[2]BC_DegDays!D348-AA372</f>
        <v>0</v>
      </c>
    </row>
    <row r="373" spans="24:30" x14ac:dyDescent="0.25">
      <c r="X373" s="37">
        <f t="shared" si="64"/>
        <v>2020</v>
      </c>
      <c r="Y373" s="37">
        <f t="shared" si="65"/>
        <v>12</v>
      </c>
      <c r="Z373" s="37">
        <f t="shared" si="56"/>
        <v>73</v>
      </c>
      <c r="AA373" s="37">
        <f t="shared" si="57"/>
        <v>165</v>
      </c>
      <c r="AB373" s="51"/>
      <c r="AC373" s="56">
        <f>[2]BC_DegDays!C349-Z373</f>
        <v>0</v>
      </c>
      <c r="AD373" s="56">
        <f>[2]BC_DegDays!D349-AA373</f>
        <v>0</v>
      </c>
    </row>
    <row r="374" spans="24:30" x14ac:dyDescent="0.25">
      <c r="X374" s="6">
        <f>X362+1</f>
        <v>2021</v>
      </c>
      <c r="Y374" s="6">
        <f>Y362</f>
        <v>1</v>
      </c>
      <c r="Z374" s="6">
        <f t="shared" si="56"/>
        <v>153.00000000000003</v>
      </c>
      <c r="AA374" s="6">
        <f t="shared" si="57"/>
        <v>46.499999999999993</v>
      </c>
      <c r="AB374" s="51"/>
      <c r="AC374" s="34">
        <f>[2]BC_DegDays!C350-Z374</f>
        <v>0</v>
      </c>
      <c r="AD374" s="34">
        <f>[2]BC_DegDays!D350-AA374</f>
        <v>0</v>
      </c>
    </row>
    <row r="375" spans="24:30" x14ac:dyDescent="0.25">
      <c r="X375" s="6">
        <f t="shared" ref="X375:X385" si="66">X363+1</f>
        <v>2021</v>
      </c>
      <c r="Y375" s="6">
        <f t="shared" ref="Y375:Y385" si="67">Y363</f>
        <v>2</v>
      </c>
      <c r="Z375" s="6">
        <f t="shared" si="56"/>
        <v>114.02272727272728</v>
      </c>
      <c r="AA375" s="6">
        <f t="shared" si="57"/>
        <v>69.295454545454561</v>
      </c>
      <c r="AB375" s="51"/>
      <c r="AC375" s="34">
        <f>[2]BC_DegDays!C351-Z375</f>
        <v>0</v>
      </c>
      <c r="AD375" s="34">
        <f>[2]BC_DegDays!D351-AA375</f>
        <v>0</v>
      </c>
    </row>
    <row r="376" spans="24:30" x14ac:dyDescent="0.25">
      <c r="X376" s="6">
        <f t="shared" si="66"/>
        <v>2021</v>
      </c>
      <c r="Y376" s="6">
        <f t="shared" si="67"/>
        <v>3</v>
      </c>
      <c r="Z376" s="6">
        <f t="shared" si="56"/>
        <v>22.43181818181818</v>
      </c>
      <c r="AA376" s="6">
        <f t="shared" si="57"/>
        <v>146.97727272727275</v>
      </c>
      <c r="AB376" s="51"/>
      <c r="AC376" s="34">
        <f>[2]BC_DegDays!C352-Z376</f>
        <v>0</v>
      </c>
      <c r="AD376" s="34">
        <f>[2]BC_DegDays!D352-AA376</f>
        <v>0</v>
      </c>
    </row>
    <row r="377" spans="24:30" x14ac:dyDescent="0.25">
      <c r="X377" s="6">
        <f t="shared" si="66"/>
        <v>2021</v>
      </c>
      <c r="Y377" s="6">
        <f t="shared" si="67"/>
        <v>4</v>
      </c>
      <c r="Z377" s="6">
        <f t="shared" si="56"/>
        <v>14.181818181818183</v>
      </c>
      <c r="AA377" s="6">
        <f t="shared" si="57"/>
        <v>231.95454545454552</v>
      </c>
      <c r="AB377" s="51"/>
      <c r="AC377" s="34">
        <f>[2]BC_DegDays!C353-Z377</f>
        <v>0</v>
      </c>
      <c r="AD377" s="34">
        <f>[2]BC_DegDays!D353-AA377</f>
        <v>0</v>
      </c>
    </row>
    <row r="378" spans="24:30" x14ac:dyDescent="0.25">
      <c r="X378" s="6">
        <f t="shared" si="66"/>
        <v>2021</v>
      </c>
      <c r="Y378" s="6">
        <f t="shared" si="67"/>
        <v>5</v>
      </c>
      <c r="Z378" s="6">
        <f t="shared" si="56"/>
        <v>0.95454545454545436</v>
      </c>
      <c r="AA378" s="6">
        <f t="shared" si="57"/>
        <v>399.65909090909082</v>
      </c>
      <c r="AB378" s="51"/>
      <c r="AC378" s="34">
        <f>[2]BC_DegDays!C354-Z378</f>
        <v>0</v>
      </c>
      <c r="AD378" s="34">
        <f>[2]BC_DegDays!D354-AA378</f>
        <v>0</v>
      </c>
    </row>
    <row r="379" spans="24:30" x14ac:dyDescent="0.25">
      <c r="X379" s="6">
        <f t="shared" si="66"/>
        <v>2021</v>
      </c>
      <c r="Y379" s="6">
        <f t="shared" si="67"/>
        <v>6</v>
      </c>
      <c r="Z379" s="6">
        <f t="shared" si="56"/>
        <v>0</v>
      </c>
      <c r="AA379" s="6">
        <f t="shared" si="57"/>
        <v>534.0454545454545</v>
      </c>
      <c r="AB379" s="51"/>
      <c r="AC379" s="34">
        <f>[2]BC_DegDays!C355-Z379</f>
        <v>0</v>
      </c>
      <c r="AD379" s="34">
        <f>[2]BC_DegDays!D355-AA379</f>
        <v>0</v>
      </c>
    </row>
    <row r="380" spans="24:30" x14ac:dyDescent="0.25">
      <c r="X380" s="6">
        <f t="shared" si="66"/>
        <v>2021</v>
      </c>
      <c r="Y380" s="6">
        <f t="shared" si="67"/>
        <v>7</v>
      </c>
      <c r="Z380" s="6">
        <f t="shared" si="56"/>
        <v>0</v>
      </c>
      <c r="AA380" s="6">
        <f t="shared" si="57"/>
        <v>579.70454545454538</v>
      </c>
      <c r="AB380" s="51"/>
      <c r="AC380" s="34">
        <f>[2]BC_DegDays!C356-Z380</f>
        <v>0</v>
      </c>
      <c r="AD380" s="34">
        <f>[2]BC_DegDays!D356-AA380</f>
        <v>0</v>
      </c>
    </row>
    <row r="381" spans="24:30" x14ac:dyDescent="0.25">
      <c r="X381" s="6">
        <f t="shared" si="66"/>
        <v>2021</v>
      </c>
      <c r="Y381" s="6">
        <f t="shared" si="67"/>
        <v>8</v>
      </c>
      <c r="Z381" s="6">
        <f t="shared" si="56"/>
        <v>0</v>
      </c>
      <c r="AA381" s="6">
        <f t="shared" si="57"/>
        <v>598.97727272727286</v>
      </c>
      <c r="AB381" s="51"/>
      <c r="AC381" s="34">
        <f>[2]BC_DegDays!C357-Z381</f>
        <v>0</v>
      </c>
      <c r="AD381" s="34">
        <f>[2]BC_DegDays!D357-AA381</f>
        <v>0</v>
      </c>
    </row>
    <row r="382" spans="24:30" x14ac:dyDescent="0.25">
      <c r="X382" s="6">
        <f t="shared" si="66"/>
        <v>2021</v>
      </c>
      <c r="Y382" s="6">
        <f t="shared" si="67"/>
        <v>9</v>
      </c>
      <c r="Z382" s="6">
        <f t="shared" si="56"/>
        <v>0</v>
      </c>
      <c r="AA382" s="6">
        <f t="shared" si="57"/>
        <v>615.15909090909099</v>
      </c>
      <c r="AB382" s="51"/>
      <c r="AC382" s="34">
        <f>[2]BC_DegDays!C358-Z382</f>
        <v>0</v>
      </c>
      <c r="AD382" s="34">
        <f>[2]BC_DegDays!D358-AA382</f>
        <v>0</v>
      </c>
    </row>
    <row r="383" spans="24:30" x14ac:dyDescent="0.25">
      <c r="X383" s="6">
        <f t="shared" si="66"/>
        <v>2021</v>
      </c>
      <c r="Y383" s="6">
        <f t="shared" si="67"/>
        <v>10</v>
      </c>
      <c r="Z383" s="6">
        <f t="shared" si="56"/>
        <v>0</v>
      </c>
      <c r="AA383" s="6">
        <f t="shared" si="57"/>
        <v>522.09090909090912</v>
      </c>
      <c r="AB383" s="51"/>
      <c r="AC383" s="34">
        <f>[2]BC_DegDays!C359-Z383</f>
        <v>0</v>
      </c>
      <c r="AD383" s="34">
        <f>[2]BC_DegDays!D359-AA383</f>
        <v>0</v>
      </c>
    </row>
    <row r="384" spans="24:30" x14ac:dyDescent="0.25">
      <c r="X384" s="6">
        <f t="shared" si="66"/>
        <v>2021</v>
      </c>
      <c r="Y384" s="6">
        <f t="shared" si="67"/>
        <v>11</v>
      </c>
      <c r="Z384" s="6">
        <f t="shared" si="56"/>
        <v>7.3636363636363642</v>
      </c>
      <c r="AA384" s="6">
        <f t="shared" si="57"/>
        <v>301.68181818181819</v>
      </c>
      <c r="AB384" s="51"/>
      <c r="AC384" s="34">
        <f>[2]BC_DegDays!C360-Z384</f>
        <v>0</v>
      </c>
      <c r="AD384" s="34">
        <f>[2]BC_DegDays!D360-AA384</f>
        <v>0</v>
      </c>
    </row>
    <row r="385" spans="24:30" x14ac:dyDescent="0.25">
      <c r="X385" s="37">
        <f t="shared" si="66"/>
        <v>2021</v>
      </c>
      <c r="Y385" s="37">
        <f t="shared" si="67"/>
        <v>12</v>
      </c>
      <c r="Z385" s="37">
        <f t="shared" si="56"/>
        <v>20.59090909090909</v>
      </c>
      <c r="AA385" s="37">
        <f t="shared" si="57"/>
        <v>163.47727272727269</v>
      </c>
      <c r="AB385" s="51"/>
      <c r="AC385" s="56">
        <f>[2]BC_DegDays!C361-Z385</f>
        <v>0</v>
      </c>
      <c r="AD385" s="56">
        <f>[2]BC_DegDays!D361-AA385</f>
        <v>0</v>
      </c>
    </row>
    <row r="386" spans="24:30" x14ac:dyDescent="0.25">
      <c r="X386" s="6">
        <f>X374+1</f>
        <v>2022</v>
      </c>
      <c r="Y386" s="6">
        <f>Y374</f>
        <v>1</v>
      </c>
      <c r="Z386" s="6">
        <f t="shared" si="56"/>
        <v>31.409090909090907</v>
      </c>
      <c r="AA386" s="6">
        <f t="shared" si="57"/>
        <v>174.40909090909091</v>
      </c>
      <c r="AB386" s="51"/>
      <c r="AC386" s="34">
        <f>[2]BC_DegDays!C362-Z386</f>
        <v>0</v>
      </c>
      <c r="AD386" s="34">
        <f>[2]BC_DegDays!D362-AA386</f>
        <v>0</v>
      </c>
    </row>
    <row r="387" spans="24:30" x14ac:dyDescent="0.25">
      <c r="X387" s="6">
        <f t="shared" ref="X387:X397" si="68">X375+1</f>
        <v>2022</v>
      </c>
      <c r="Y387" s="6">
        <f t="shared" ref="Y387:Y397" si="69">Y375</f>
        <v>2</v>
      </c>
      <c r="Z387" s="6">
        <f t="shared" ref="Z387:Z397" si="70">INDEX($C$2:$N$34,MATCH($X387,$B$2:$B$34,0), MATCH(TEXT(DATE($X387,$Y387,1),"mmm"),$C$1:$N$1,0))</f>
        <v>134.86363636363635</v>
      </c>
      <c r="AA387" s="6">
        <f t="shared" ref="AA387:AA397" si="71">INDEX($C$42:$N$74,MATCH($X387,$B$42:$B$74,0), MATCH(TEXT(DATE($X387,$Y387,1),"mmm"),$C$41:$N$41,0))</f>
        <v>62</v>
      </c>
      <c r="AB387" s="51"/>
      <c r="AC387" s="34">
        <f>[2]BC_DegDays!C363-Z387</f>
        <v>0</v>
      </c>
      <c r="AD387" s="34">
        <f>[2]BC_DegDays!D363-AA387</f>
        <v>0</v>
      </c>
    </row>
    <row r="388" spans="24:30" x14ac:dyDescent="0.25">
      <c r="X388" s="6">
        <f t="shared" si="68"/>
        <v>2022</v>
      </c>
      <c r="Y388" s="6">
        <f t="shared" si="69"/>
        <v>3</v>
      </c>
      <c r="Z388" s="6">
        <f t="shared" si="70"/>
        <v>29.227272727272727</v>
      </c>
      <c r="AA388" s="6">
        <f t="shared" si="71"/>
        <v>224.18181818181816</v>
      </c>
      <c r="AB388" s="51"/>
      <c r="AC388" s="34">
        <f>[2]BC_DegDays!C364-Z388</f>
        <v>0</v>
      </c>
      <c r="AD388" s="34">
        <f>[2]BC_DegDays!D364-AA388</f>
        <v>0</v>
      </c>
    </row>
    <row r="389" spans="24:30" x14ac:dyDescent="0.25">
      <c r="X389" s="6">
        <f t="shared" si="68"/>
        <v>2022</v>
      </c>
      <c r="Y389" s="6">
        <f t="shared" si="69"/>
        <v>4</v>
      </c>
      <c r="Z389" s="6">
        <f t="shared" si="70"/>
        <v>5.5</v>
      </c>
      <c r="AA389" s="6">
        <f t="shared" si="71"/>
        <v>299.56818181818187</v>
      </c>
      <c r="AB389" s="51"/>
      <c r="AC389" s="34">
        <f>[2]BC_DegDays!C365-Z389</f>
        <v>0</v>
      </c>
      <c r="AD389" s="34">
        <f>[2]BC_DegDays!D365-AA389</f>
        <v>0</v>
      </c>
    </row>
    <row r="390" spans="24:30" x14ac:dyDescent="0.25">
      <c r="X390" s="6">
        <f t="shared" si="68"/>
        <v>2022</v>
      </c>
      <c r="Y390" s="6">
        <f t="shared" si="69"/>
        <v>5</v>
      </c>
      <c r="Z390" s="6">
        <f t="shared" si="70"/>
        <v>0</v>
      </c>
      <c r="AA390" s="6">
        <f t="shared" si="71"/>
        <v>410.0454545454545</v>
      </c>
      <c r="AB390" s="51"/>
      <c r="AC390" s="34">
        <f>[2]BC_DegDays!C366-Z390</f>
        <v>0</v>
      </c>
      <c r="AD390" s="34">
        <f>[2]BC_DegDays!D366-AA390</f>
        <v>0</v>
      </c>
    </row>
    <row r="391" spans="24:30" x14ac:dyDescent="0.25">
      <c r="X391" s="6">
        <f t="shared" si="68"/>
        <v>2022</v>
      </c>
      <c r="Y391" s="6">
        <f t="shared" si="69"/>
        <v>6</v>
      </c>
      <c r="Z391" s="6">
        <f t="shared" si="70"/>
        <v>0</v>
      </c>
      <c r="AA391" s="6">
        <f t="shared" si="71"/>
        <v>553.09090909090901</v>
      </c>
      <c r="AB391" s="51"/>
      <c r="AC391" s="34">
        <f>[2]BC_DegDays!C367-Z391</f>
        <v>0</v>
      </c>
      <c r="AD391" s="34">
        <f>[2]BC_DegDays!D367-AA391</f>
        <v>0</v>
      </c>
    </row>
    <row r="392" spans="24:30" x14ac:dyDescent="0.25">
      <c r="X392" s="6">
        <f t="shared" si="68"/>
        <v>2022</v>
      </c>
      <c r="Y392" s="6">
        <f t="shared" si="69"/>
        <v>7</v>
      </c>
      <c r="Z392" s="6">
        <f t="shared" si="70"/>
        <v>0</v>
      </c>
      <c r="AA392" s="6">
        <f t="shared" si="71"/>
        <v>638.43181818181847</v>
      </c>
      <c r="AB392" s="51"/>
      <c r="AC392" s="34">
        <f>[2]BC_DegDays!C368-Z392</f>
        <v>0</v>
      </c>
      <c r="AD392" s="34">
        <f>[2]BC_DegDays!D368-AA392</f>
        <v>0</v>
      </c>
    </row>
    <row r="393" spans="24:30" x14ac:dyDescent="0.25">
      <c r="X393" s="6">
        <f t="shared" si="68"/>
        <v>2022</v>
      </c>
      <c r="Y393" s="6">
        <f t="shared" si="69"/>
        <v>8</v>
      </c>
      <c r="Z393" s="6">
        <f t="shared" si="70"/>
        <v>0</v>
      </c>
      <c r="AA393" s="6">
        <f t="shared" si="71"/>
        <v>632.93181818181824</v>
      </c>
      <c r="AB393" s="51"/>
      <c r="AC393" s="34">
        <f>[2]BC_DegDays!C369-Z393</f>
        <v>0</v>
      </c>
      <c r="AD393" s="34">
        <f>[2]BC_DegDays!D369-AA393</f>
        <v>0</v>
      </c>
    </row>
    <row r="394" spans="24:30" x14ac:dyDescent="0.25">
      <c r="X394" s="6">
        <f t="shared" si="68"/>
        <v>2022</v>
      </c>
      <c r="Y394" s="6">
        <f t="shared" si="69"/>
        <v>9</v>
      </c>
      <c r="Z394" s="6">
        <f t="shared" si="70"/>
        <v>0</v>
      </c>
      <c r="AA394" s="6">
        <f t="shared" si="71"/>
        <v>625.31818181818176</v>
      </c>
      <c r="AB394" s="51"/>
      <c r="AC394" s="34">
        <f>[2]BC_DegDays!C370-Z394</f>
        <v>0</v>
      </c>
      <c r="AD394" s="34">
        <f>[2]BC_DegDays!D370-AA394</f>
        <v>0</v>
      </c>
    </row>
    <row r="395" spans="24:30" x14ac:dyDescent="0.25">
      <c r="X395" s="6">
        <f t="shared" si="68"/>
        <v>2022</v>
      </c>
      <c r="Y395" s="6">
        <f t="shared" si="69"/>
        <v>10</v>
      </c>
      <c r="Z395" s="6">
        <f t="shared" si="70"/>
        <v>2.1363636363636362</v>
      </c>
      <c r="AA395" s="6">
        <f t="shared" si="71"/>
        <v>438.22727272727286</v>
      </c>
      <c r="AB395" s="51"/>
      <c r="AC395" s="34">
        <f>[2]BC_DegDays!C371-Z395</f>
        <v>0</v>
      </c>
      <c r="AD395" s="34">
        <f>[2]BC_DegDays!D371-AA395</f>
        <v>0</v>
      </c>
    </row>
    <row r="396" spans="24:30" x14ac:dyDescent="0.25">
      <c r="X396" s="6">
        <f t="shared" si="68"/>
        <v>2022</v>
      </c>
      <c r="Y396" s="6">
        <f t="shared" si="69"/>
        <v>11</v>
      </c>
      <c r="Z396" s="6">
        <f t="shared" si="70"/>
        <v>10.204545454545453</v>
      </c>
      <c r="AA396" s="6">
        <f t="shared" si="71"/>
        <v>309.74999999999994</v>
      </c>
      <c r="AB396" s="51"/>
      <c r="AC396" s="34">
        <f>[2]BC_DegDays!C372-Z396</f>
        <v>0</v>
      </c>
      <c r="AD396" s="34">
        <f>[2]BC_DegDays!D372-AA396</f>
        <v>0</v>
      </c>
    </row>
    <row r="397" spans="24:30" x14ac:dyDescent="0.25">
      <c r="X397" s="37">
        <f t="shared" si="68"/>
        <v>2022</v>
      </c>
      <c r="Y397" s="37">
        <f t="shared" si="69"/>
        <v>12</v>
      </c>
      <c r="Z397" s="37">
        <f t="shared" si="70"/>
        <v>27.977272727272727</v>
      </c>
      <c r="AA397" s="37">
        <f t="shared" si="71"/>
        <v>207.40909090909091</v>
      </c>
      <c r="AB397" s="51"/>
      <c r="AC397" s="34">
        <f>[2]BC_DegDays!C373-Z397</f>
        <v>0</v>
      </c>
      <c r="AD397" s="34">
        <f>[2]BC_DegDays!D373-AA397</f>
        <v>0</v>
      </c>
    </row>
    <row r="398" spans="24:30" x14ac:dyDescent="0.25">
      <c r="X398"/>
      <c r="Y398"/>
    </row>
    <row r="399" spans="24:30" x14ac:dyDescent="0.25">
      <c r="X399"/>
      <c r="Y399"/>
    </row>
    <row r="400" spans="24:30" x14ac:dyDescent="0.25">
      <c r="X400"/>
      <c r="Y400"/>
    </row>
    <row r="401" spans="24:25" x14ac:dyDescent="0.25">
      <c r="X401"/>
      <c r="Y401"/>
    </row>
    <row r="402" spans="24:25" x14ac:dyDescent="0.25">
      <c r="X402"/>
      <c r="Y402"/>
    </row>
    <row r="403" spans="24:25" x14ac:dyDescent="0.25">
      <c r="X403"/>
      <c r="Y403"/>
    </row>
    <row r="404" spans="24:25" x14ac:dyDescent="0.25">
      <c r="X404"/>
      <c r="Y404"/>
    </row>
    <row r="405" spans="24:25" x14ac:dyDescent="0.25">
      <c r="X405"/>
      <c r="Y405"/>
    </row>
    <row r="406" spans="24:25" x14ac:dyDescent="0.25">
      <c r="X406"/>
      <c r="Y406"/>
    </row>
    <row r="407" spans="24:25" x14ac:dyDescent="0.25">
      <c r="X407"/>
      <c r="Y407"/>
    </row>
    <row r="408" spans="24:25" x14ac:dyDescent="0.25">
      <c r="X408"/>
      <c r="Y408"/>
    </row>
    <row r="409" spans="24:25" x14ac:dyDescent="0.25">
      <c r="X409"/>
      <c r="Y409"/>
    </row>
    <row r="410" spans="24:25" x14ac:dyDescent="0.25">
      <c r="X410"/>
      <c r="Y410"/>
    </row>
    <row r="411" spans="24:25" x14ac:dyDescent="0.25">
      <c r="X411"/>
      <c r="Y411"/>
    </row>
    <row r="412" spans="24:25" x14ac:dyDescent="0.25">
      <c r="X412"/>
      <c r="Y412"/>
    </row>
    <row r="413" spans="24:25" x14ac:dyDescent="0.25">
      <c r="X413"/>
      <c r="Y413"/>
    </row>
    <row r="414" spans="24:25" x14ac:dyDescent="0.25">
      <c r="X414"/>
      <c r="Y414"/>
    </row>
    <row r="415" spans="24:25" x14ac:dyDescent="0.25">
      <c r="X415"/>
      <c r="Y415"/>
    </row>
    <row r="416" spans="24:25" x14ac:dyDescent="0.25">
      <c r="X416"/>
      <c r="Y416"/>
    </row>
    <row r="417" spans="24:25" x14ac:dyDescent="0.25">
      <c r="X417"/>
      <c r="Y417"/>
    </row>
    <row r="418" spans="24:25" x14ac:dyDescent="0.25">
      <c r="X418"/>
      <c r="Y418"/>
    </row>
    <row r="419" spans="24:25" x14ac:dyDescent="0.25">
      <c r="X419"/>
      <c r="Y419"/>
    </row>
    <row r="420" spans="24:25" x14ac:dyDescent="0.25">
      <c r="X420"/>
      <c r="Y420"/>
    </row>
    <row r="421" spans="24:25" x14ac:dyDescent="0.25">
      <c r="X421"/>
      <c r="Y421"/>
    </row>
    <row r="422" spans="24:25" x14ac:dyDescent="0.25">
      <c r="X422"/>
      <c r="Y422"/>
    </row>
    <row r="423" spans="24:25" x14ac:dyDescent="0.25">
      <c r="X423"/>
      <c r="Y423"/>
    </row>
    <row r="424" spans="24:25" x14ac:dyDescent="0.25">
      <c r="X424"/>
      <c r="Y424"/>
    </row>
    <row r="425" spans="24:25" x14ac:dyDescent="0.25">
      <c r="X425"/>
      <c r="Y425"/>
    </row>
    <row r="426" spans="24:25" x14ac:dyDescent="0.25">
      <c r="X426"/>
      <c r="Y426"/>
    </row>
    <row r="427" spans="24:25" x14ac:dyDescent="0.25">
      <c r="X427"/>
      <c r="Y427"/>
    </row>
    <row r="428" spans="24:25" x14ac:dyDescent="0.25">
      <c r="X428"/>
      <c r="Y428"/>
    </row>
    <row r="429" spans="24:25" x14ac:dyDescent="0.25">
      <c r="X429"/>
      <c r="Y429"/>
    </row>
    <row r="430" spans="24:25" x14ac:dyDescent="0.25">
      <c r="X430"/>
      <c r="Y430"/>
    </row>
    <row r="431" spans="24:25" x14ac:dyDescent="0.25">
      <c r="X431"/>
      <c r="Y431"/>
    </row>
    <row r="432" spans="24:25" x14ac:dyDescent="0.25">
      <c r="X432"/>
      <c r="Y432"/>
    </row>
    <row r="433" spans="24:25" x14ac:dyDescent="0.25">
      <c r="X433"/>
      <c r="Y433"/>
    </row>
    <row r="434" spans="24:25" x14ac:dyDescent="0.25">
      <c r="X434"/>
      <c r="Y434"/>
    </row>
    <row r="435" spans="24:25" x14ac:dyDescent="0.25">
      <c r="X435"/>
      <c r="Y435"/>
    </row>
    <row r="436" spans="24:25" x14ac:dyDescent="0.25">
      <c r="X436"/>
      <c r="Y436"/>
    </row>
    <row r="437" spans="24:25" x14ac:dyDescent="0.25">
      <c r="X437"/>
      <c r="Y437"/>
    </row>
    <row r="438" spans="24:25" x14ac:dyDescent="0.25">
      <c r="X438"/>
      <c r="Y438"/>
    </row>
    <row r="439" spans="24:25" x14ac:dyDescent="0.25">
      <c r="X439"/>
      <c r="Y439"/>
    </row>
    <row r="440" spans="24:25" x14ac:dyDescent="0.25">
      <c r="X440"/>
      <c r="Y440"/>
    </row>
    <row r="441" spans="24:25" x14ac:dyDescent="0.25">
      <c r="X441"/>
      <c r="Y441"/>
    </row>
    <row r="442" spans="24:25" x14ac:dyDescent="0.25">
      <c r="X442"/>
      <c r="Y442"/>
    </row>
    <row r="443" spans="24:25" x14ac:dyDescent="0.25">
      <c r="X443"/>
      <c r="Y443"/>
    </row>
    <row r="444" spans="24:25" x14ac:dyDescent="0.25">
      <c r="X444"/>
      <c r="Y444"/>
    </row>
    <row r="445" spans="24:25" x14ac:dyDescent="0.25">
      <c r="X445"/>
      <c r="Y445"/>
    </row>
    <row r="446" spans="24:25" x14ac:dyDescent="0.25">
      <c r="X446"/>
      <c r="Y446"/>
    </row>
    <row r="447" spans="24:25" x14ac:dyDescent="0.25">
      <c r="X447"/>
      <c r="Y447"/>
    </row>
    <row r="448" spans="24:25" x14ac:dyDescent="0.25">
      <c r="X448"/>
      <c r="Y448"/>
    </row>
    <row r="449" spans="24:25" x14ac:dyDescent="0.25">
      <c r="X449"/>
      <c r="Y449"/>
    </row>
    <row r="450" spans="24:25" x14ac:dyDescent="0.25">
      <c r="X450"/>
      <c r="Y450"/>
    </row>
    <row r="451" spans="24:25" x14ac:dyDescent="0.25">
      <c r="X451"/>
      <c r="Y451"/>
    </row>
    <row r="452" spans="24:25" x14ac:dyDescent="0.25">
      <c r="X452"/>
      <c r="Y452"/>
    </row>
    <row r="453" spans="24:25" x14ac:dyDescent="0.25">
      <c r="X453"/>
      <c r="Y453"/>
    </row>
    <row r="454" spans="24:25" x14ac:dyDescent="0.25">
      <c r="X454"/>
      <c r="Y454"/>
    </row>
    <row r="455" spans="24:25" x14ac:dyDescent="0.25">
      <c r="X455"/>
      <c r="Y455"/>
    </row>
    <row r="456" spans="24:25" x14ac:dyDescent="0.25">
      <c r="X456"/>
      <c r="Y456"/>
    </row>
    <row r="457" spans="24:25" x14ac:dyDescent="0.25">
      <c r="X457"/>
      <c r="Y457"/>
    </row>
  </sheetData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L25"/>
  <sheetViews>
    <sheetView workbookViewId="0">
      <selection activeCell="B13" sqref="B13:C13"/>
    </sheetView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60.404730472994672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-63.274449849255376</v>
      </c>
      <c r="H5">
        <v>-120</v>
      </c>
      <c r="I5" s="4">
        <v>0</v>
      </c>
      <c r="K5">
        <v>-120</v>
      </c>
      <c r="L5" s="5">
        <v>0</v>
      </c>
    </row>
    <row r="6" spans="2:12" x14ac:dyDescent="0.25">
      <c r="B6" t="s">
        <v>21</v>
      </c>
      <c r="C6">
        <v>1.7450272807792724</v>
      </c>
      <c r="E6" s="3">
        <v>0.05</v>
      </c>
      <c r="F6">
        <v>-4.2052379714330357</v>
      </c>
      <c r="H6">
        <v>-100</v>
      </c>
      <c r="I6" s="4">
        <v>0</v>
      </c>
      <c r="K6">
        <v>-100</v>
      </c>
      <c r="L6" s="5">
        <v>0</v>
      </c>
    </row>
    <row r="7" spans="2:12" x14ac:dyDescent="0.25">
      <c r="E7" s="3">
        <v>0.1</v>
      </c>
      <c r="F7">
        <v>10.212324360865502</v>
      </c>
      <c r="H7">
        <v>-80</v>
      </c>
      <c r="I7" s="4">
        <v>0</v>
      </c>
      <c r="K7">
        <v>-80</v>
      </c>
      <c r="L7" s="5">
        <v>0</v>
      </c>
    </row>
    <row r="8" spans="2:12" x14ac:dyDescent="0.25">
      <c r="B8" t="s">
        <v>22</v>
      </c>
      <c r="C8">
        <v>-63.274449849255376</v>
      </c>
      <c r="E8" s="3">
        <v>0.15</v>
      </c>
      <c r="F8">
        <v>19.689598246343856</v>
      </c>
      <c r="H8">
        <v>-60</v>
      </c>
      <c r="I8" s="4">
        <v>1</v>
      </c>
      <c r="K8">
        <v>-60</v>
      </c>
      <c r="L8" s="5">
        <v>2E-3</v>
      </c>
    </row>
    <row r="9" spans="2:12" x14ac:dyDescent="0.25">
      <c r="B9" t="s">
        <v>23</v>
      </c>
      <c r="C9">
        <v>190.74212659056252</v>
      </c>
      <c r="E9" s="3">
        <v>0.2</v>
      </c>
      <c r="F9">
        <v>27.423436099090928</v>
      </c>
      <c r="H9">
        <v>-40</v>
      </c>
      <c r="I9" s="4">
        <v>1</v>
      </c>
      <c r="K9">
        <v>-40</v>
      </c>
      <c r="L9" s="5">
        <v>2E-3</v>
      </c>
    </row>
    <row r="10" spans="2:12" x14ac:dyDescent="0.25">
      <c r="B10" t="s">
        <v>24</v>
      </c>
      <c r="C10">
        <v>60.277405179385376</v>
      </c>
      <c r="E10" s="3">
        <v>0.25</v>
      </c>
      <c r="F10">
        <v>33.889698935360535</v>
      </c>
      <c r="H10">
        <v>-20</v>
      </c>
      <c r="I10" s="4">
        <v>8</v>
      </c>
      <c r="K10">
        <v>-20</v>
      </c>
      <c r="L10" s="5">
        <v>1.6E-2</v>
      </c>
    </row>
    <row r="11" spans="2:12" x14ac:dyDescent="0.25">
      <c r="B11" t="s">
        <v>25</v>
      </c>
      <c r="C11">
        <v>254.0165764398179</v>
      </c>
      <c r="E11" s="3">
        <v>0.3</v>
      </c>
      <c r="F11">
        <v>39.886739439512652</v>
      </c>
      <c r="H11">
        <v>0</v>
      </c>
      <c r="I11" s="4">
        <v>20</v>
      </c>
      <c r="K11">
        <v>0</v>
      </c>
      <c r="L11" s="5">
        <v>0.04</v>
      </c>
    </row>
    <row r="12" spans="2:12" x14ac:dyDescent="0.25">
      <c r="E12" s="3">
        <v>0.35</v>
      </c>
      <c r="F12">
        <v>45.242009720717633</v>
      </c>
      <c r="H12">
        <v>20</v>
      </c>
      <c r="I12" s="4">
        <v>45</v>
      </c>
      <c r="K12">
        <v>20</v>
      </c>
      <c r="L12" s="5">
        <v>0.09</v>
      </c>
    </row>
    <row r="13" spans="2:12" x14ac:dyDescent="0.25">
      <c r="B13" s="1" t="s">
        <v>26</v>
      </c>
      <c r="C13" s="1">
        <v>39.059074848080144</v>
      </c>
      <c r="E13" s="3">
        <v>0.4</v>
      </c>
      <c r="F13">
        <v>50.477071727536142</v>
      </c>
      <c r="H13">
        <v>40</v>
      </c>
      <c r="I13" s="4">
        <v>76</v>
      </c>
      <c r="K13">
        <v>40</v>
      </c>
      <c r="L13" s="5">
        <v>0.152</v>
      </c>
    </row>
    <row r="14" spans="2:12" x14ac:dyDescent="0.25">
      <c r="B14" t="s">
        <v>27</v>
      </c>
      <c r="C14">
        <v>1525.6113279879266</v>
      </c>
      <c r="E14" s="3">
        <v>0.45</v>
      </c>
      <c r="F14">
        <v>55.415001354467485</v>
      </c>
      <c r="H14">
        <v>60</v>
      </c>
      <c r="I14" s="4">
        <v>97</v>
      </c>
      <c r="K14">
        <v>60</v>
      </c>
      <c r="L14" s="5">
        <v>0.19400000000000001</v>
      </c>
    </row>
    <row r="15" spans="2:12" x14ac:dyDescent="0.25">
      <c r="E15" s="3">
        <v>0.5</v>
      </c>
      <c r="F15">
        <v>60.277405179385376</v>
      </c>
      <c r="H15">
        <v>80</v>
      </c>
      <c r="I15" s="4">
        <v>98</v>
      </c>
      <c r="K15">
        <v>80</v>
      </c>
      <c r="L15" s="5">
        <v>0.19600000000000001</v>
      </c>
    </row>
    <row r="16" spans="2:12" x14ac:dyDescent="0.25">
      <c r="B16" t="s">
        <v>28</v>
      </c>
      <c r="C16" s="2">
        <v>1.3254592236525576E-2</v>
      </c>
      <c r="E16" s="3">
        <v>0.55000000000000004</v>
      </c>
      <c r="F16">
        <v>65.266992262019087</v>
      </c>
      <c r="H16">
        <v>100</v>
      </c>
      <c r="I16" s="4">
        <v>77</v>
      </c>
      <c r="K16">
        <v>100</v>
      </c>
      <c r="L16" s="5">
        <v>0.154</v>
      </c>
    </row>
    <row r="17" spans="2:12" x14ac:dyDescent="0.25">
      <c r="B17" t="s">
        <v>29</v>
      </c>
      <c r="C17" s="2">
        <v>3.020209497198322</v>
      </c>
      <c r="E17" s="3">
        <v>0.6</v>
      </c>
      <c r="F17">
        <v>70.058709035544581</v>
      </c>
      <c r="H17">
        <v>120</v>
      </c>
      <c r="I17" s="4">
        <v>45</v>
      </c>
      <c r="K17">
        <v>120</v>
      </c>
      <c r="L17" s="5">
        <v>0.09</v>
      </c>
    </row>
    <row r="18" spans="2:12" x14ac:dyDescent="0.25">
      <c r="E18" s="3">
        <v>0.65</v>
      </c>
      <c r="F18">
        <v>75.266904746226899</v>
      </c>
      <c r="H18">
        <v>140</v>
      </c>
      <c r="I18" s="4">
        <v>22</v>
      </c>
      <c r="K18">
        <v>140</v>
      </c>
      <c r="L18" s="5">
        <v>4.3999999999999997E-2</v>
      </c>
    </row>
    <row r="19" spans="2:12" x14ac:dyDescent="0.25">
      <c r="E19" s="3">
        <v>0.7</v>
      </c>
      <c r="F19">
        <v>80.814006880270114</v>
      </c>
      <c r="H19">
        <v>160</v>
      </c>
      <c r="I19" s="4">
        <v>7</v>
      </c>
      <c r="K19">
        <v>160</v>
      </c>
      <c r="L19" s="5">
        <v>1.4E-2</v>
      </c>
    </row>
    <row r="20" spans="2:12" x14ac:dyDescent="0.25">
      <c r="E20" s="3">
        <v>0.75</v>
      </c>
      <c r="F20">
        <v>86.649272957450663</v>
      </c>
      <c r="H20">
        <v>180</v>
      </c>
      <c r="I20" s="4">
        <v>2</v>
      </c>
      <c r="K20">
        <v>180</v>
      </c>
      <c r="L20" s="5">
        <v>4.0000000000000001E-3</v>
      </c>
    </row>
    <row r="21" spans="2:12" x14ac:dyDescent="0.25">
      <c r="E21" s="3">
        <v>0.8</v>
      </c>
      <c r="F21">
        <v>93.144380465229631</v>
      </c>
      <c r="H21">
        <v>200</v>
      </c>
      <c r="I21" s="4">
        <v>1</v>
      </c>
      <c r="K21">
        <v>200</v>
      </c>
      <c r="L21" s="5">
        <v>2E-3</v>
      </c>
    </row>
    <row r="22" spans="2:12" x14ac:dyDescent="0.25">
      <c r="E22" s="3">
        <v>0.85</v>
      </c>
      <c r="F22">
        <v>100.76822544452091</v>
      </c>
      <c r="H22">
        <v>220</v>
      </c>
      <c r="I22" s="4">
        <v>0</v>
      </c>
      <c r="K22">
        <v>220</v>
      </c>
      <c r="L22" s="5">
        <v>0</v>
      </c>
    </row>
    <row r="23" spans="2:12" x14ac:dyDescent="0.25">
      <c r="E23" s="3">
        <v>0.9</v>
      </c>
      <c r="F23">
        <v>110.15110855613973</v>
      </c>
      <c r="H23">
        <v>240</v>
      </c>
      <c r="I23" s="4">
        <v>0</v>
      </c>
      <c r="K23">
        <v>240</v>
      </c>
      <c r="L23" s="5">
        <v>0</v>
      </c>
    </row>
    <row r="24" spans="2:12" x14ac:dyDescent="0.25">
      <c r="E24" s="3">
        <v>0.95</v>
      </c>
      <c r="F24">
        <v>124.0944159019531</v>
      </c>
      <c r="H24">
        <v>260</v>
      </c>
      <c r="I24" s="4">
        <v>0</v>
      </c>
      <c r="K24">
        <v>260</v>
      </c>
      <c r="L24" s="5">
        <v>0</v>
      </c>
    </row>
    <row r="25" spans="2:12" x14ac:dyDescent="0.25">
      <c r="E25" s="3">
        <v>1</v>
      </c>
      <c r="F25">
        <v>190.74212659056252</v>
      </c>
      <c r="H25">
        <v>280</v>
      </c>
      <c r="I25" s="4">
        <v>0</v>
      </c>
      <c r="K25">
        <v>280</v>
      </c>
      <c r="L25" s="5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L25"/>
  <sheetViews>
    <sheetView workbookViewId="0">
      <selection activeCell="C4" sqref="C4"/>
    </sheetView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146.01515997478592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-71.128876629266728</v>
      </c>
      <c r="H5">
        <v>-60</v>
      </c>
      <c r="I5" s="4">
        <v>1</v>
      </c>
      <c r="K5">
        <v>-60</v>
      </c>
      <c r="L5" s="5">
        <v>2E-3</v>
      </c>
    </row>
    <row r="6" spans="2:12" x14ac:dyDescent="0.25">
      <c r="B6" t="s">
        <v>21</v>
      </c>
      <c r="C6">
        <v>2.1105589778255802</v>
      </c>
      <c r="E6" s="3">
        <v>0.05</v>
      </c>
      <c r="F6">
        <v>68.498632606931537</v>
      </c>
      <c r="H6">
        <v>-40</v>
      </c>
      <c r="I6" s="4">
        <v>0</v>
      </c>
      <c r="K6">
        <v>-40</v>
      </c>
      <c r="L6" s="5">
        <v>0</v>
      </c>
    </row>
    <row r="7" spans="2:12" x14ac:dyDescent="0.25">
      <c r="E7" s="3">
        <v>0.1</v>
      </c>
      <c r="F7">
        <v>85.894021515934597</v>
      </c>
      <c r="H7">
        <v>-20</v>
      </c>
      <c r="I7" s="4">
        <v>0</v>
      </c>
      <c r="K7">
        <v>-20</v>
      </c>
      <c r="L7" s="5">
        <v>0</v>
      </c>
    </row>
    <row r="8" spans="2:12" x14ac:dyDescent="0.25">
      <c r="B8" t="s">
        <v>22</v>
      </c>
      <c r="C8">
        <v>-71.128876629266728</v>
      </c>
      <c r="E8" s="3">
        <v>0.15</v>
      </c>
      <c r="F8">
        <v>97.476373087073753</v>
      </c>
      <c r="H8">
        <v>0</v>
      </c>
      <c r="I8" s="4">
        <v>0</v>
      </c>
      <c r="K8">
        <v>0</v>
      </c>
      <c r="L8" s="5">
        <v>0</v>
      </c>
    </row>
    <row r="9" spans="2:12" x14ac:dyDescent="0.25">
      <c r="B9" t="s">
        <v>23</v>
      </c>
      <c r="C9">
        <v>285.04911103719178</v>
      </c>
      <c r="E9" s="3">
        <v>0.2</v>
      </c>
      <c r="F9">
        <v>106.76217609188409</v>
      </c>
      <c r="H9">
        <v>20</v>
      </c>
      <c r="I9" s="4">
        <v>0</v>
      </c>
      <c r="K9">
        <v>20</v>
      </c>
      <c r="L9" s="5">
        <v>0</v>
      </c>
    </row>
    <row r="10" spans="2:12" x14ac:dyDescent="0.25">
      <c r="B10" t="s">
        <v>24</v>
      </c>
      <c r="C10">
        <v>146.11095254995999</v>
      </c>
      <c r="E10" s="3">
        <v>0.25</v>
      </c>
      <c r="F10">
        <v>114.49941279036703</v>
      </c>
      <c r="H10">
        <v>40</v>
      </c>
      <c r="I10" s="4">
        <v>5</v>
      </c>
      <c r="K10">
        <v>40</v>
      </c>
      <c r="L10" s="5">
        <v>0.01</v>
      </c>
    </row>
    <row r="11" spans="2:12" x14ac:dyDescent="0.25">
      <c r="B11" t="s">
        <v>25</v>
      </c>
      <c r="C11">
        <v>356.17798766645853</v>
      </c>
      <c r="E11" s="3">
        <v>0.3</v>
      </c>
      <c r="F11">
        <v>121.63062656173848</v>
      </c>
      <c r="H11">
        <v>60</v>
      </c>
      <c r="I11" s="4">
        <v>11</v>
      </c>
      <c r="K11">
        <v>60</v>
      </c>
      <c r="L11" s="5">
        <v>2.1999999999999999E-2</v>
      </c>
    </row>
    <row r="12" spans="2:12" x14ac:dyDescent="0.25">
      <c r="E12" s="3">
        <v>0.35</v>
      </c>
      <c r="F12">
        <v>128.11299838857275</v>
      </c>
      <c r="H12">
        <v>80</v>
      </c>
      <c r="I12" s="4">
        <v>23</v>
      </c>
      <c r="K12">
        <v>80</v>
      </c>
      <c r="L12" s="5">
        <v>4.5999999999999999E-2</v>
      </c>
    </row>
    <row r="13" spans="2:12" x14ac:dyDescent="0.25">
      <c r="B13" s="1" t="s">
        <v>26</v>
      </c>
      <c r="C13" s="1">
        <v>47.240797891344947</v>
      </c>
      <c r="E13" s="3">
        <v>0.4</v>
      </c>
      <c r="F13">
        <v>134.29472926367268</v>
      </c>
      <c r="H13">
        <v>100</v>
      </c>
      <c r="I13" s="4">
        <v>41</v>
      </c>
      <c r="K13">
        <v>100</v>
      </c>
      <c r="L13" s="5">
        <v>8.2000000000000003E-2</v>
      </c>
    </row>
    <row r="14" spans="2:12" x14ac:dyDescent="0.25">
      <c r="B14" t="s">
        <v>27</v>
      </c>
      <c r="C14">
        <v>2227.2295994400793</v>
      </c>
      <c r="E14" s="3">
        <v>0.45</v>
      </c>
      <c r="F14">
        <v>140.25651449704654</v>
      </c>
      <c r="H14">
        <v>120</v>
      </c>
      <c r="I14" s="4">
        <v>63</v>
      </c>
      <c r="K14">
        <v>120</v>
      </c>
      <c r="L14" s="5">
        <v>0.126</v>
      </c>
    </row>
    <row r="15" spans="2:12" x14ac:dyDescent="0.25">
      <c r="E15" s="3">
        <v>0.5</v>
      </c>
      <c r="F15">
        <v>146.11095254995999</v>
      </c>
      <c r="H15">
        <v>140</v>
      </c>
      <c r="I15" s="4">
        <v>80</v>
      </c>
      <c r="K15">
        <v>140</v>
      </c>
      <c r="L15" s="5">
        <v>0.16</v>
      </c>
    </row>
    <row r="16" spans="2:12" x14ac:dyDescent="0.25">
      <c r="B16" t="s">
        <v>28</v>
      </c>
      <c r="C16" s="2">
        <v>-0.12551480667971196</v>
      </c>
      <c r="E16" s="3">
        <v>0.55000000000000004</v>
      </c>
      <c r="F16">
        <v>151.88321914838684</v>
      </c>
      <c r="H16">
        <v>160</v>
      </c>
      <c r="I16" s="4">
        <v>84</v>
      </c>
      <c r="K16">
        <v>160</v>
      </c>
      <c r="L16" s="5">
        <v>0.16800000000000001</v>
      </c>
    </row>
    <row r="17" spans="2:12" x14ac:dyDescent="0.25">
      <c r="B17" t="s">
        <v>29</v>
      </c>
      <c r="C17" s="2">
        <v>3.526928552674812</v>
      </c>
      <c r="E17" s="3">
        <v>0.6</v>
      </c>
      <c r="F17">
        <v>157.79294700429813</v>
      </c>
      <c r="H17">
        <v>180</v>
      </c>
      <c r="I17" s="4">
        <v>74</v>
      </c>
      <c r="K17">
        <v>180</v>
      </c>
      <c r="L17" s="5">
        <v>0.14799999999999999</v>
      </c>
    </row>
    <row r="18" spans="2:12" x14ac:dyDescent="0.25">
      <c r="E18" s="3">
        <v>0.65</v>
      </c>
      <c r="F18">
        <v>164.04537773443974</v>
      </c>
      <c r="H18">
        <v>200</v>
      </c>
      <c r="I18" s="4">
        <v>56</v>
      </c>
      <c r="K18">
        <v>200</v>
      </c>
      <c r="L18" s="5">
        <v>0.112</v>
      </c>
    </row>
    <row r="19" spans="2:12" x14ac:dyDescent="0.25">
      <c r="E19" s="3">
        <v>0.7</v>
      </c>
      <c r="F19">
        <v>170.46282687671388</v>
      </c>
      <c r="H19">
        <v>220</v>
      </c>
      <c r="I19" s="4">
        <v>34</v>
      </c>
      <c r="K19">
        <v>220</v>
      </c>
      <c r="L19" s="5">
        <v>6.8000000000000005E-2</v>
      </c>
    </row>
    <row r="20" spans="2:12" x14ac:dyDescent="0.25">
      <c r="E20" s="3">
        <v>0.75</v>
      </c>
      <c r="F20">
        <v>177.46706053668566</v>
      </c>
      <c r="H20">
        <v>240</v>
      </c>
      <c r="I20" s="4">
        <v>17</v>
      </c>
      <c r="K20">
        <v>240</v>
      </c>
      <c r="L20" s="5">
        <v>3.4000000000000002E-2</v>
      </c>
    </row>
    <row r="21" spans="2:12" x14ac:dyDescent="0.25">
      <c r="E21" s="3">
        <v>0.8</v>
      </c>
      <c r="F21">
        <v>185.45218843826183</v>
      </c>
      <c r="H21">
        <v>260</v>
      </c>
      <c r="I21" s="4">
        <v>7</v>
      </c>
      <c r="K21">
        <v>260</v>
      </c>
      <c r="L21" s="5">
        <v>1.4E-2</v>
      </c>
    </row>
    <row r="22" spans="2:12" x14ac:dyDescent="0.25">
      <c r="E22" s="3">
        <v>0.85</v>
      </c>
      <c r="F22">
        <v>194.17427553479789</v>
      </c>
      <c r="H22">
        <v>280</v>
      </c>
      <c r="I22" s="4">
        <v>3</v>
      </c>
      <c r="K22">
        <v>280</v>
      </c>
      <c r="L22" s="5">
        <v>6.0000000000000001E-3</v>
      </c>
    </row>
    <row r="23" spans="2:12" x14ac:dyDescent="0.25">
      <c r="E23" s="3">
        <v>0.9</v>
      </c>
      <c r="F23">
        <v>205.56058514529292</v>
      </c>
      <c r="H23">
        <v>300</v>
      </c>
      <c r="I23" s="4">
        <v>1</v>
      </c>
      <c r="K23">
        <v>300</v>
      </c>
      <c r="L23" s="5">
        <v>2E-3</v>
      </c>
    </row>
    <row r="24" spans="2:12" x14ac:dyDescent="0.25">
      <c r="E24" s="3">
        <v>0.95</v>
      </c>
      <c r="F24">
        <v>222.22822252318213</v>
      </c>
      <c r="H24">
        <v>320</v>
      </c>
      <c r="I24" s="4">
        <v>0</v>
      </c>
      <c r="K24">
        <v>320</v>
      </c>
      <c r="L24" s="5">
        <v>0</v>
      </c>
    </row>
    <row r="25" spans="2:12" x14ac:dyDescent="0.25">
      <c r="E25" s="3">
        <v>1</v>
      </c>
      <c r="F25">
        <v>285.04911103719178</v>
      </c>
      <c r="H25">
        <v>340</v>
      </c>
      <c r="I25" s="4">
        <v>0</v>
      </c>
      <c r="K25">
        <v>340</v>
      </c>
      <c r="L25" s="5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57"/>
  <sheetViews>
    <sheetView showGridLines="0" zoomScale="85" zoomScaleNormal="85" workbookViewId="0">
      <selection activeCell="Q3" sqref="Q3:R14"/>
    </sheetView>
  </sheetViews>
  <sheetFormatPr defaultRowHeight="15" x14ac:dyDescent="0.25"/>
  <cols>
    <col min="14" max="15" width="8.140625" customWidth="1"/>
    <col min="16" max="16" width="11.7109375" customWidth="1"/>
    <col min="17" max="17" width="8.42578125" customWidth="1"/>
    <col min="18" max="18" width="10.85546875" customWidth="1"/>
    <col min="19" max="19" width="26.140625" customWidth="1"/>
    <col min="22" max="22" width="12.85546875" customWidth="1"/>
  </cols>
  <sheetData>
    <row r="1" spans="1:30" x14ac:dyDescent="0.25">
      <c r="A1" s="11" t="s">
        <v>38</v>
      </c>
      <c r="B1" s="6" t="s">
        <v>39</v>
      </c>
      <c r="C1" s="6" t="s">
        <v>40</v>
      </c>
      <c r="D1" s="6" t="s">
        <v>41</v>
      </c>
      <c r="E1" s="6" t="s">
        <v>42</v>
      </c>
      <c r="F1" s="6" t="s">
        <v>43</v>
      </c>
      <c r="G1" s="6" t="s">
        <v>44</v>
      </c>
      <c r="H1" s="6" t="s">
        <v>45</v>
      </c>
      <c r="I1" s="6" t="s">
        <v>46</v>
      </c>
      <c r="J1" s="6" t="s">
        <v>47</v>
      </c>
      <c r="K1" s="6" t="s">
        <v>48</v>
      </c>
      <c r="L1" s="6" t="s">
        <v>49</v>
      </c>
      <c r="M1" s="6" t="s">
        <v>50</v>
      </c>
      <c r="N1" s="6"/>
      <c r="O1" s="6"/>
      <c r="P1" s="24" t="s">
        <v>55</v>
      </c>
      <c r="R1" s="52" t="s">
        <v>60</v>
      </c>
      <c r="T1" s="24" t="s">
        <v>54</v>
      </c>
      <c r="V1" t="s">
        <v>61</v>
      </c>
      <c r="Z1" s="24" t="str">
        <f>"Avg "&amp;DATA!A36</f>
        <v>Avg 20 yr (2003-2022)</v>
      </c>
      <c r="AB1" s="1" t="s">
        <v>56</v>
      </c>
    </row>
    <row r="2" spans="1:30" x14ac:dyDescent="0.25">
      <c r="A2" s="3">
        <f>+SimulationResults1HDD!E5</f>
        <v>0</v>
      </c>
      <c r="B2" s="7">
        <f>+SimulationResults1HDD!F5</f>
        <v>-98.303983966039056</v>
      </c>
      <c r="C2" s="7">
        <f>+SimulationResults2HDD!F5</f>
        <v>-13.946057834670256</v>
      </c>
      <c r="D2" s="7">
        <f>+SimulationResults3HDD!F5</f>
        <v>-117.22845594857895</v>
      </c>
      <c r="E2" s="7">
        <f>+SimulationResults4HDD!F5</f>
        <v>-28.183557147470246</v>
      </c>
      <c r="F2" s="16"/>
      <c r="G2" s="16"/>
      <c r="H2" s="16"/>
      <c r="I2" s="16"/>
      <c r="J2" s="16"/>
      <c r="K2" s="16"/>
      <c r="L2" s="7">
        <f>+SimulationResults11HDD!F5</f>
        <v>-14.661097176753676</v>
      </c>
      <c r="M2" s="7">
        <f>+SimulationResults12HDD!F5</f>
        <v>-63.274449849255376</v>
      </c>
      <c r="P2" s="32" t="s">
        <v>52</v>
      </c>
      <c r="Q2" s="32" t="s">
        <v>38</v>
      </c>
      <c r="R2" s="32" t="s">
        <v>51</v>
      </c>
      <c r="S2" s="1"/>
      <c r="T2" s="32" t="s">
        <v>38</v>
      </c>
      <c r="U2" s="32" t="s">
        <v>51</v>
      </c>
      <c r="V2" s="32" t="s">
        <v>53</v>
      </c>
      <c r="W2" s="31" t="s">
        <v>38</v>
      </c>
      <c r="X2" s="31" t="s">
        <v>51</v>
      </c>
      <c r="Z2" s="32" t="s">
        <v>38</v>
      </c>
      <c r="AA2" s="32" t="s">
        <v>51</v>
      </c>
      <c r="AB2" s="22" t="s">
        <v>53</v>
      </c>
      <c r="AC2" s="32" t="s">
        <v>38</v>
      </c>
      <c r="AD2" s="32" t="s">
        <v>51</v>
      </c>
    </row>
    <row r="3" spans="1:30" x14ac:dyDescent="0.25">
      <c r="A3" s="3">
        <f>+SimulationResults1HDD!E6</f>
        <v>0.05</v>
      </c>
      <c r="B3" s="7">
        <f>+SimulationResults1HDD!F6</f>
        <v>1.6461167350478263</v>
      </c>
      <c r="C3" s="7">
        <f>+SimulationResults2HDD!F6</f>
        <v>55.683735321026347</v>
      </c>
      <c r="D3" s="7">
        <f>+SimulationResults3HDD!F6</f>
        <v>-16.089808634142727</v>
      </c>
      <c r="E3" s="7">
        <f>+SimulationResults4HDD!F6</f>
        <v>-4.4222469271490503</v>
      </c>
      <c r="F3" s="16"/>
      <c r="G3" s="16"/>
      <c r="H3" s="16"/>
      <c r="I3" s="16"/>
      <c r="J3" s="16"/>
      <c r="K3" s="16"/>
      <c r="L3" s="7">
        <f>+SimulationResults11HDD!F6</f>
        <v>-4.2141120629592344</v>
      </c>
      <c r="M3" s="7">
        <f>+SimulationResults12HDD!F6</f>
        <v>-4.2052379714330357</v>
      </c>
      <c r="P3" s="6" t="s">
        <v>39</v>
      </c>
      <c r="Q3" s="18">
        <f>+B12</f>
        <v>132.82803863570774</v>
      </c>
      <c r="R3" s="18">
        <f>+B35</f>
        <v>91.214666077085496</v>
      </c>
      <c r="T3" s="18">
        <v>139.53349831620926</v>
      </c>
      <c r="U3" s="18">
        <v>86.329551016806491</v>
      </c>
      <c r="W3" s="28">
        <f t="shared" ref="W3:W14" si="0">+Q3-T3</f>
        <v>-6.7054596805015194</v>
      </c>
      <c r="X3" s="28">
        <f t="shared" ref="X3:X14" si="1">+R3-U3</f>
        <v>4.8851150602790057</v>
      </c>
      <c r="Z3" s="18">
        <f>DATA!C36</f>
        <v>132.97045454545454</v>
      </c>
      <c r="AA3" s="18">
        <f>DATA!C76</f>
        <v>91.295454545454547</v>
      </c>
      <c r="AC3" s="54">
        <f>+Q3-Z3</f>
        <v>-0.14241590974680207</v>
      </c>
      <c r="AD3" s="54">
        <f>+R3-AA3</f>
        <v>-8.0788468369050292E-2</v>
      </c>
    </row>
    <row r="4" spans="1:30" x14ac:dyDescent="0.25">
      <c r="A4" s="3">
        <f>+SimulationResults1HDD!E7</f>
        <v>0.1</v>
      </c>
      <c r="B4" s="7">
        <f>+SimulationResults1HDD!F7</f>
        <v>30.990794562747396</v>
      </c>
      <c r="C4" s="7">
        <f>+SimulationResults2HDD!F7</f>
        <v>73.458368464549139</v>
      </c>
      <c r="D4" s="7">
        <f>+SimulationResults3HDD!F7</f>
        <v>3.1621742955524326</v>
      </c>
      <c r="E4" s="7">
        <f>+SimulationResults4HDD!F7</f>
        <v>1.2868681832850903</v>
      </c>
      <c r="F4" s="16"/>
      <c r="G4" s="16"/>
      <c r="H4" s="16"/>
      <c r="I4" s="16"/>
      <c r="J4" s="16"/>
      <c r="K4" s="16"/>
      <c r="L4" s="7">
        <f>+SimulationResults11HDD!F7</f>
        <v>-1.0496448303895018</v>
      </c>
      <c r="M4" s="7">
        <f>+SimulationResults12HDD!F7</f>
        <v>10.212324360865502</v>
      </c>
      <c r="P4" s="6" t="s">
        <v>40</v>
      </c>
      <c r="Q4" s="18">
        <f>+C12</f>
        <v>137.22572828663817</v>
      </c>
      <c r="R4" s="18">
        <f>+C35</f>
        <v>55.935799096532421</v>
      </c>
      <c r="T4" s="18">
        <v>133.90636895432496</v>
      </c>
      <c r="U4" s="18">
        <v>58.06336720043587</v>
      </c>
      <c r="W4" s="28">
        <f t="shared" si="0"/>
        <v>3.319359332313212</v>
      </c>
      <c r="X4" s="28">
        <f t="shared" si="1"/>
        <v>-2.1275681039034495</v>
      </c>
      <c r="Z4" s="18">
        <f>DATA!D36</f>
        <v>137.2943181818182</v>
      </c>
      <c r="AA4" s="18">
        <f>DATA!D76</f>
        <v>56.014772727272728</v>
      </c>
      <c r="AC4" s="54">
        <f t="shared" ref="AC4:AD14" si="2">+Q4-Z4</f>
        <v>-6.8589895180025451E-2</v>
      </c>
      <c r="AD4" s="54">
        <f t="shared" si="2"/>
        <v>-7.8973630740307499E-2</v>
      </c>
    </row>
    <row r="5" spans="1:30" x14ac:dyDescent="0.25">
      <c r="A5" s="3">
        <f>+SimulationResults1HDD!E8</f>
        <v>0.15</v>
      </c>
      <c r="B5" s="7">
        <f>+SimulationResults1HDD!F8</f>
        <v>50.851789591339525</v>
      </c>
      <c r="C5" s="7">
        <f>+SimulationResults2HDD!F8</f>
        <v>85.75798007137459</v>
      </c>
      <c r="D5" s="7">
        <f>+SimulationResults3HDD!F8</f>
        <v>15.805670199145048</v>
      </c>
      <c r="E5" s="7">
        <f>+SimulationResults4HDD!F8</f>
        <v>5.0172761300310071</v>
      </c>
      <c r="F5" s="16"/>
      <c r="G5" s="16"/>
      <c r="H5" s="16"/>
      <c r="I5" s="16"/>
      <c r="J5" s="16"/>
      <c r="K5" s="16"/>
      <c r="L5" s="7">
        <f>+SimulationResults11HDD!F8</f>
        <v>0.95116949199170264</v>
      </c>
      <c r="M5" s="7">
        <f>+SimulationResults12HDD!F8</f>
        <v>19.689598246343856</v>
      </c>
      <c r="P5" s="6" t="s">
        <v>41</v>
      </c>
      <c r="Q5" s="18">
        <f>+D12</f>
        <v>70.217553283847536</v>
      </c>
      <c r="R5" s="18">
        <f>+D35</f>
        <v>119.11329559876835</v>
      </c>
      <c r="T5" s="18">
        <v>73.285697729672293</v>
      </c>
      <c r="U5" s="18">
        <v>111.81983017908748</v>
      </c>
      <c r="W5" s="28">
        <f t="shared" si="0"/>
        <v>-3.0681444458247569</v>
      </c>
      <c r="X5" s="28">
        <f t="shared" si="1"/>
        <v>7.2934654196808708</v>
      </c>
      <c r="Z5" s="18">
        <f>DATA!E36</f>
        <v>70.282954545454544</v>
      </c>
      <c r="AA5" s="18">
        <f>DATA!E76</f>
        <v>119.20795454545456</v>
      </c>
      <c r="AC5" s="54">
        <f t="shared" si="2"/>
        <v>-6.5401261607007655E-2</v>
      </c>
      <c r="AD5" s="54">
        <f t="shared" si="2"/>
        <v>-9.4658946686209333E-2</v>
      </c>
    </row>
    <row r="6" spans="1:30" x14ac:dyDescent="0.25">
      <c r="A6" s="3">
        <f>+SimulationResults1HDD!E9</f>
        <v>0.2</v>
      </c>
      <c r="B6" s="7">
        <f>+SimulationResults1HDD!F9</f>
        <v>66.101206339810773</v>
      </c>
      <c r="C6" s="7">
        <f>+SimulationResults2HDD!F9</f>
        <v>95.430451643851853</v>
      </c>
      <c r="D6" s="7">
        <f>+SimulationResults3HDD!F9</f>
        <v>25.94887781271931</v>
      </c>
      <c r="E6" s="7">
        <f>+SimulationResults4HDD!F9</f>
        <v>8.0847239131204223</v>
      </c>
      <c r="F6" s="16"/>
      <c r="G6" s="16"/>
      <c r="H6" s="16"/>
      <c r="I6" s="16"/>
      <c r="J6" s="16"/>
      <c r="K6" s="16"/>
      <c r="L6" s="7">
        <f>+SimulationResults11HDD!F9</f>
        <v>2.5972276678177302</v>
      </c>
      <c r="M6" s="7">
        <f>+SimulationResults12HDD!F9</f>
        <v>27.423436099090928</v>
      </c>
      <c r="P6" s="6" t="s">
        <v>42</v>
      </c>
      <c r="Q6" s="18">
        <f>+E12</f>
        <v>21.189393645254679</v>
      </c>
      <c r="R6" s="18">
        <f>+E35</f>
        <v>211.6710179730396</v>
      </c>
      <c r="T6" s="18">
        <v>21.131038165518003</v>
      </c>
      <c r="U6" s="18">
        <v>210.3156095124414</v>
      </c>
      <c r="W6" s="28">
        <f t="shared" si="0"/>
        <v>5.8355479736675875E-2</v>
      </c>
      <c r="X6" s="28">
        <f t="shared" si="1"/>
        <v>1.3554084605981984</v>
      </c>
      <c r="Z6" s="18">
        <f>DATA!F36</f>
        <v>21.234090909090909</v>
      </c>
      <c r="AA6" s="18">
        <f>DATA!F76</f>
        <v>211.82613636363635</v>
      </c>
      <c r="AC6" s="54">
        <f t="shared" si="2"/>
        <v>-4.4697263836230405E-2</v>
      </c>
      <c r="AD6" s="54">
        <f t="shared" si="2"/>
        <v>-0.15511839059675481</v>
      </c>
    </row>
    <row r="7" spans="1:30" x14ac:dyDescent="0.25">
      <c r="A7" s="3">
        <f>+SimulationResults1HDD!E10</f>
        <v>0.25</v>
      </c>
      <c r="B7" s="7">
        <f>+SimulationResults1HDD!F10</f>
        <v>79.399355264843905</v>
      </c>
      <c r="C7" s="7">
        <f>+SimulationResults2HDD!F10</f>
        <v>103.68943992069583</v>
      </c>
      <c r="D7" s="7">
        <f>+SimulationResults3HDD!F10</f>
        <v>34.89485698683054</v>
      </c>
      <c r="E7" s="7">
        <f>+SimulationResults4HDD!F10</f>
        <v>10.660280888133846</v>
      </c>
      <c r="F7" s="16"/>
      <c r="G7" s="16"/>
      <c r="H7" s="16"/>
      <c r="I7" s="16"/>
      <c r="J7" s="16"/>
      <c r="K7" s="16"/>
      <c r="L7" s="7">
        <f>+SimulationResults11HDD!F10</f>
        <v>3.981649671872292</v>
      </c>
      <c r="M7" s="7">
        <f>+SimulationResults12HDD!F10</f>
        <v>33.889698935360535</v>
      </c>
      <c r="P7" s="6" t="s">
        <v>43</v>
      </c>
      <c r="Q7" s="18">
        <f>+F12</f>
        <v>0</v>
      </c>
      <c r="R7" s="18">
        <f>+F35</f>
        <v>342.20922264708082</v>
      </c>
      <c r="T7" s="18">
        <v>0</v>
      </c>
      <c r="U7" s="18">
        <v>343.51443796647976</v>
      </c>
      <c r="W7" s="28">
        <f t="shared" si="0"/>
        <v>0</v>
      </c>
      <c r="X7" s="28">
        <f t="shared" si="1"/>
        <v>-1.3052153193989398</v>
      </c>
      <c r="Z7" s="18">
        <f>DATA!G36</f>
        <v>1.8977272727272727</v>
      </c>
      <c r="AA7" s="18">
        <f>DATA!G76</f>
        <v>342.33522727272731</v>
      </c>
      <c r="AC7" s="54">
        <f>+Q7-Z7</f>
        <v>-1.8977272727272727</v>
      </c>
      <c r="AD7" s="54">
        <f t="shared" si="2"/>
        <v>-0.12600462564648751</v>
      </c>
    </row>
    <row r="8" spans="1:30" x14ac:dyDescent="0.25">
      <c r="A8" s="3">
        <f>+SimulationResults1HDD!E11</f>
        <v>0.3</v>
      </c>
      <c r="B8" s="7">
        <f>+SimulationResults1HDD!F11</f>
        <v>91.452728145465016</v>
      </c>
      <c r="C8" s="7">
        <f>+SimulationResults2HDD!F11</f>
        <v>111.29295642838903</v>
      </c>
      <c r="D8" s="7">
        <f>+SimulationResults3HDD!F11</f>
        <v>42.610159141423537</v>
      </c>
      <c r="E8" s="7">
        <f>+SimulationResults4HDD!F11</f>
        <v>13.050882933181363</v>
      </c>
      <c r="F8" s="16"/>
      <c r="G8" s="16"/>
      <c r="H8" s="16"/>
      <c r="I8" s="16"/>
      <c r="J8" s="16"/>
      <c r="K8" s="16"/>
      <c r="L8" s="7">
        <f>+SimulationResults11HDD!F11</f>
        <v>5.2799737162472145</v>
      </c>
      <c r="M8" s="7">
        <f>+SimulationResults12HDD!F11</f>
        <v>39.886739439512652</v>
      </c>
      <c r="P8" s="6" t="s">
        <v>44</v>
      </c>
      <c r="Q8" s="18">
        <f>+G12</f>
        <v>0</v>
      </c>
      <c r="R8" s="18">
        <f>+G35</f>
        <v>494.52856718952984</v>
      </c>
      <c r="T8" s="18">
        <v>0</v>
      </c>
      <c r="U8" s="18">
        <v>491.04154430888644</v>
      </c>
      <c r="W8" s="28">
        <f t="shared" si="0"/>
        <v>0</v>
      </c>
      <c r="X8" s="28">
        <f t="shared" si="1"/>
        <v>3.4870228806433943</v>
      </c>
      <c r="Z8" s="18">
        <f>DATA!H36</f>
        <v>0</v>
      </c>
      <c r="AA8" s="18">
        <f>DATA!H76</f>
        <v>494.65681818181821</v>
      </c>
      <c r="AC8" s="54">
        <f t="shared" si="2"/>
        <v>0</v>
      </c>
      <c r="AD8" s="54">
        <f t="shared" si="2"/>
        <v>-0.12825099228837189</v>
      </c>
    </row>
    <row r="9" spans="1:30" x14ac:dyDescent="0.25">
      <c r="A9" s="3">
        <f>+SimulationResults1HDD!E12</f>
        <v>0.35</v>
      </c>
      <c r="B9" s="7">
        <f>+SimulationResults1HDD!F12</f>
        <v>102.42716115109641</v>
      </c>
      <c r="C9" s="7">
        <f>+SimulationResults2HDD!F12</f>
        <v>118.1492058168682</v>
      </c>
      <c r="D9" s="7">
        <f>+SimulationResults3HDD!F12</f>
        <v>50.096362739225299</v>
      </c>
      <c r="E9" s="7">
        <f>+SimulationResults4HDD!F12</f>
        <v>15.190284123815694</v>
      </c>
      <c r="F9" s="16"/>
      <c r="G9" s="16"/>
      <c r="H9" s="16"/>
      <c r="I9" s="16"/>
      <c r="J9" s="16"/>
      <c r="K9" s="16"/>
      <c r="L9" s="7">
        <f>+SimulationResults11HDD!F12</f>
        <v>6.4526316567831774</v>
      </c>
      <c r="M9" s="7">
        <f>+SimulationResults12HDD!F12</f>
        <v>45.242009720717633</v>
      </c>
      <c r="P9" s="6" t="s">
        <v>45</v>
      </c>
      <c r="Q9" s="18">
        <f>+H12</f>
        <v>0</v>
      </c>
      <c r="R9" s="18">
        <f>+H35</f>
        <v>562.57908755409608</v>
      </c>
      <c r="T9" s="18">
        <v>0</v>
      </c>
      <c r="U9" s="18">
        <v>557.31156356404347</v>
      </c>
      <c r="W9" s="28">
        <f t="shared" si="0"/>
        <v>0</v>
      </c>
      <c r="X9" s="28">
        <f t="shared" si="1"/>
        <v>5.2675239900526094</v>
      </c>
      <c r="Z9" s="18">
        <f>DATA!I36</f>
        <v>0</v>
      </c>
      <c r="AA9" s="18">
        <f>DATA!I76</f>
        <v>562.65681818181815</v>
      </c>
      <c r="AC9" s="54">
        <f t="shared" si="2"/>
        <v>0</v>
      </c>
      <c r="AD9" s="54">
        <f t="shared" si="2"/>
        <v>-7.7730627722075951E-2</v>
      </c>
    </row>
    <row r="10" spans="1:30" x14ac:dyDescent="0.25">
      <c r="A10" s="3">
        <f>+SimulationResults1HDD!E13</f>
        <v>0.4</v>
      </c>
      <c r="B10" s="7">
        <f>+SimulationResults1HDD!F13</f>
        <v>112.79520861335709</v>
      </c>
      <c r="C10" s="7">
        <f>+SimulationResults2HDD!F13</f>
        <v>124.75926506866315</v>
      </c>
      <c r="D10" s="7">
        <f>+SimulationResults3HDD!F13</f>
        <v>56.959066038475008</v>
      </c>
      <c r="E10" s="7">
        <f>+SimulationResults4HDD!F13</f>
        <v>17.248217051599966</v>
      </c>
      <c r="F10" s="16"/>
      <c r="G10" s="16"/>
      <c r="H10" s="16"/>
      <c r="I10" s="16"/>
      <c r="J10" s="16"/>
      <c r="K10" s="16"/>
      <c r="L10" s="7">
        <f>+SimulationResults11HDD!F13</f>
        <v>7.5356498000580627</v>
      </c>
      <c r="M10" s="7">
        <f>+SimulationResults12HDD!F13</f>
        <v>50.477071727536142</v>
      </c>
      <c r="P10" s="6" t="s">
        <v>46</v>
      </c>
      <c r="Q10" s="18">
        <f>+I12</f>
        <v>0</v>
      </c>
      <c r="R10" s="18">
        <f>+I35</f>
        <v>566.96967228201515</v>
      </c>
      <c r="T10" s="18">
        <v>0</v>
      </c>
      <c r="U10" s="18">
        <v>562.95483385290777</v>
      </c>
      <c r="W10" s="28">
        <f t="shared" si="0"/>
        <v>0</v>
      </c>
      <c r="X10" s="28">
        <f t="shared" si="1"/>
        <v>4.0148384291073853</v>
      </c>
      <c r="Z10" s="18">
        <f>DATA!J36</f>
        <v>0</v>
      </c>
      <c r="AA10" s="18">
        <f>DATA!J76</f>
        <v>567.0454545454545</v>
      </c>
      <c r="AC10" s="54">
        <f t="shared" si="2"/>
        <v>0</v>
      </c>
      <c r="AD10" s="54">
        <f t="shared" si="2"/>
        <v>-7.5782263439350572E-2</v>
      </c>
    </row>
    <row r="11" spans="1:30" x14ac:dyDescent="0.25">
      <c r="A11" s="3">
        <f>+SimulationResults1HDD!E14</f>
        <v>0.45</v>
      </c>
      <c r="B11" s="7">
        <f>+SimulationResults1HDD!F14</f>
        <v>122.8702695873605</v>
      </c>
      <c r="C11" s="7">
        <f>+SimulationResults2HDD!F14</f>
        <v>130.87092040276957</v>
      </c>
      <c r="D11" s="7">
        <f>+SimulationResults3HDD!F14</f>
        <v>63.524022276625132</v>
      </c>
      <c r="E11" s="7">
        <f>+SimulationResults4HDD!F14</f>
        <v>19.220979655800068</v>
      </c>
      <c r="F11" s="16"/>
      <c r="G11" s="16"/>
      <c r="H11" s="16"/>
      <c r="I11" s="16"/>
      <c r="J11" s="16"/>
      <c r="K11" s="16"/>
      <c r="L11" s="7">
        <f>+SimulationResults11HDD!F14</f>
        <v>8.6130534431260912</v>
      </c>
      <c r="M11" s="7">
        <f>+SimulationResults12HDD!F14</f>
        <v>55.415001354467485</v>
      </c>
      <c r="P11" s="6" t="s">
        <v>47</v>
      </c>
      <c r="Q11" s="18">
        <f>+J12</f>
        <v>0</v>
      </c>
      <c r="R11" s="18">
        <f>+J35</f>
        <v>577.95402363879919</v>
      </c>
      <c r="T11" s="18">
        <v>0</v>
      </c>
      <c r="U11" s="18">
        <v>574.36961303249245</v>
      </c>
      <c r="W11" s="28">
        <f t="shared" si="0"/>
        <v>0</v>
      </c>
      <c r="X11" s="28">
        <f t="shared" si="1"/>
        <v>3.5844106063067329</v>
      </c>
      <c r="Z11" s="18">
        <f>DATA!K36</f>
        <v>0</v>
      </c>
      <c r="AA11" s="18">
        <f>DATA!K76</f>
        <v>578.07386363636374</v>
      </c>
      <c r="AC11" s="54">
        <f t="shared" si="2"/>
        <v>0</v>
      </c>
      <c r="AD11" s="54">
        <f t="shared" si="2"/>
        <v>-0.11983999756455432</v>
      </c>
    </row>
    <row r="12" spans="1:30" x14ac:dyDescent="0.25">
      <c r="A12" s="9">
        <f>+SimulationResults1HDD!E15</f>
        <v>0.5</v>
      </c>
      <c r="B12" s="10">
        <f>+SimulationResults1HDD!F15</f>
        <v>132.82803863570774</v>
      </c>
      <c r="C12" s="10">
        <f>+SimulationResults2HDD!F15</f>
        <v>137.22572828663817</v>
      </c>
      <c r="D12" s="10">
        <f>+SimulationResults3HDD!F15</f>
        <v>70.217553283847536</v>
      </c>
      <c r="E12" s="10">
        <f>+SimulationResults4HDD!F15</f>
        <v>21.189393645254679</v>
      </c>
      <c r="F12" s="17"/>
      <c r="G12" s="17"/>
      <c r="H12" s="17"/>
      <c r="I12" s="17"/>
      <c r="J12" s="17"/>
      <c r="K12" s="17"/>
      <c r="L12" s="8">
        <f>+SimulationResults11HDD!F15</f>
        <v>9.6502146851488693</v>
      </c>
      <c r="M12" s="12">
        <f>+SimulationResults12HDD!F15</f>
        <v>60.277405179385376</v>
      </c>
      <c r="P12" s="6" t="s">
        <v>48</v>
      </c>
      <c r="Q12" s="18">
        <f>+K12</f>
        <v>0</v>
      </c>
      <c r="R12" s="18">
        <f>+K35</f>
        <v>478.36003099911193</v>
      </c>
      <c r="T12" s="18">
        <v>0</v>
      </c>
      <c r="U12" s="18">
        <v>482.92323311905636</v>
      </c>
      <c r="W12" s="28">
        <f t="shared" si="0"/>
        <v>0</v>
      </c>
      <c r="X12" s="28">
        <f t="shared" si="1"/>
        <v>-4.5632021199444353</v>
      </c>
      <c r="Z12" s="18">
        <f>DATA!L36</f>
        <v>0.35681818181818181</v>
      </c>
      <c r="AA12" s="18">
        <f>DATA!L76</f>
        <v>478.46590909090912</v>
      </c>
      <c r="AC12" s="54">
        <f t="shared" si="2"/>
        <v>-0.35681818181818181</v>
      </c>
      <c r="AD12" s="54">
        <f t="shared" si="2"/>
        <v>-0.10587809179719443</v>
      </c>
    </row>
    <row r="13" spans="1:30" x14ac:dyDescent="0.25">
      <c r="A13" s="3">
        <f>+SimulationResults1HDD!E16</f>
        <v>0.55000000000000004</v>
      </c>
      <c r="B13" s="7">
        <f>+SimulationResults1HDD!F16</f>
        <v>142.69524580828488</v>
      </c>
      <c r="C13" s="7">
        <f>+SimulationResults2HDD!F16</f>
        <v>143.35153115245711</v>
      </c>
      <c r="D13" s="7">
        <f>+SimulationResults3HDD!F16</f>
        <v>76.67178648884132</v>
      </c>
      <c r="E13" s="7">
        <f>+SimulationResults4HDD!F16</f>
        <v>23.13729768192707</v>
      </c>
      <c r="F13" s="16"/>
      <c r="G13" s="16"/>
      <c r="H13" s="16"/>
      <c r="I13" s="16"/>
      <c r="J13" s="16"/>
      <c r="K13" s="16"/>
      <c r="L13" s="7">
        <f>+SimulationResults11HDD!F16</f>
        <v>10.70132219031791</v>
      </c>
      <c r="M13" s="7">
        <f>+SimulationResults12HDD!F16</f>
        <v>65.266992262019087</v>
      </c>
      <c r="P13" s="6" t="s">
        <v>49</v>
      </c>
      <c r="Q13" s="18">
        <f>+L12</f>
        <v>9.6502146851488693</v>
      </c>
      <c r="R13" s="18">
        <f>+L35</f>
        <v>289.56662188390453</v>
      </c>
      <c r="T13" s="18">
        <v>9.6567675358676759</v>
      </c>
      <c r="U13" s="18">
        <v>288.91739154940677</v>
      </c>
      <c r="W13" s="28">
        <f t="shared" si="0"/>
        <v>-6.5528507188066243E-3</v>
      </c>
      <c r="X13" s="28">
        <f t="shared" si="1"/>
        <v>0.64923033449775858</v>
      </c>
      <c r="Z13" s="18">
        <f>DATA!M36</f>
        <v>9.6784090909090903</v>
      </c>
      <c r="AA13" s="18">
        <f>DATA!M76</f>
        <v>289.62159090909091</v>
      </c>
      <c r="AC13" s="54">
        <f t="shared" si="2"/>
        <v>-2.8194405760221031E-2</v>
      </c>
      <c r="AD13" s="54">
        <f t="shared" si="2"/>
        <v>-5.4969025186380804E-2</v>
      </c>
    </row>
    <row r="14" spans="1:30" x14ac:dyDescent="0.25">
      <c r="A14" s="3">
        <f>+SimulationResults1HDD!E17</f>
        <v>0.6</v>
      </c>
      <c r="B14" s="7">
        <f>+SimulationResults1HDD!F17</f>
        <v>152.7458985278337</v>
      </c>
      <c r="C14" s="7">
        <f>+SimulationResults2HDD!F17</f>
        <v>149.61889571944923</v>
      </c>
      <c r="D14" s="7">
        <f>+SimulationResults3HDD!F17</f>
        <v>83.278801519296195</v>
      </c>
      <c r="E14" s="7">
        <f>+SimulationResults4HDD!F17</f>
        <v>25.140187072486444</v>
      </c>
      <c r="F14" s="16"/>
      <c r="G14" s="16"/>
      <c r="H14" s="16"/>
      <c r="I14" s="16"/>
      <c r="J14" s="16"/>
      <c r="K14" s="16"/>
      <c r="L14" s="7">
        <f>+SimulationResults11HDD!F17</f>
        <v>11.764205763488093</v>
      </c>
      <c r="M14" s="7">
        <f>+SimulationResults12HDD!F17</f>
        <v>70.058709035544581</v>
      </c>
      <c r="P14" s="6" t="s">
        <v>50</v>
      </c>
      <c r="Q14" s="19">
        <f>+M12</f>
        <v>60.277405179385376</v>
      </c>
      <c r="R14" s="19">
        <f>+M35</f>
        <v>146.11095254995999</v>
      </c>
      <c r="S14" s="15"/>
      <c r="T14" s="19">
        <v>63.987454133846889</v>
      </c>
      <c r="U14" s="19">
        <v>138.36453066142204</v>
      </c>
      <c r="W14" s="29">
        <f t="shared" si="0"/>
        <v>-3.7100489544615129</v>
      </c>
      <c r="X14" s="29">
        <f t="shared" si="1"/>
        <v>7.7464218885379523</v>
      </c>
      <c r="Z14" s="19">
        <f>DATA!N36</f>
        <v>60.378409090909088</v>
      </c>
      <c r="AA14" s="19">
        <f>DATA!N76</f>
        <v>146.14431818181816</v>
      </c>
      <c r="AC14" s="55">
        <f t="shared" si="2"/>
        <v>-0.10100391152371202</v>
      </c>
      <c r="AD14" s="55">
        <f t="shared" si="2"/>
        <v>-3.3365631858174538E-2</v>
      </c>
    </row>
    <row r="15" spans="1:30" x14ac:dyDescent="0.25">
      <c r="A15" s="3">
        <f>+SimulationResults1HDD!E18</f>
        <v>0.65</v>
      </c>
      <c r="B15" s="7">
        <f>+SimulationResults1HDD!F18</f>
        <v>163.12294515826164</v>
      </c>
      <c r="C15" s="7">
        <f>+SimulationResults2HDD!F18</f>
        <v>156.24661093962803</v>
      </c>
      <c r="D15" s="7">
        <f>+SimulationResults3HDD!F18</f>
        <v>90.409482664299532</v>
      </c>
      <c r="E15" s="7">
        <f>+SimulationResults4HDD!F18</f>
        <v>27.164327110669113</v>
      </c>
      <c r="F15" s="16"/>
      <c r="G15" s="16"/>
      <c r="H15" s="16"/>
      <c r="I15" s="16"/>
      <c r="J15" s="16"/>
      <c r="K15" s="16"/>
      <c r="L15" s="7">
        <f>+SimulationResults11HDD!F18</f>
        <v>12.872964265999297</v>
      </c>
      <c r="M15" s="7">
        <f>+SimulationResults12HDD!F18</f>
        <v>75.266904746226899</v>
      </c>
      <c r="Q15" s="15">
        <f>SUM(Q3:Q14)</f>
        <v>431.3883337159823</v>
      </c>
      <c r="R15" s="15">
        <f>SUM(R3:R14)</f>
        <v>3936.2129574899241</v>
      </c>
      <c r="S15" s="1"/>
      <c r="T15" s="15">
        <f>SUM(T3:T14)</f>
        <v>441.50082483543912</v>
      </c>
      <c r="U15" s="15">
        <f>SUM(U3:U14)</f>
        <v>3905.9255059634661</v>
      </c>
      <c r="V15" s="15"/>
      <c r="W15" s="30">
        <f>SUM(W3:W14)</f>
        <v>-10.112491119456708</v>
      </c>
      <c r="X15" s="30">
        <f>SUM(X3:X14)</f>
        <v>30.287451526457083</v>
      </c>
      <c r="Z15" s="15">
        <f>SUM(Z3:Z14)</f>
        <v>434.0931818181819</v>
      </c>
      <c r="AA15" s="15">
        <f>SUM(AA3:AA14)</f>
        <v>3937.3443181818184</v>
      </c>
      <c r="AB15" s="15"/>
      <c r="AC15" s="30">
        <f>SUM(AC3:AC14)</f>
        <v>-2.704848102199453</v>
      </c>
      <c r="AD15" s="30">
        <f>SUM(AD3:AD14)</f>
        <v>-1.131360691894912</v>
      </c>
    </row>
    <row r="16" spans="1:30" x14ac:dyDescent="0.25">
      <c r="A16" s="3">
        <f>+SimulationResults1HDD!E19</f>
        <v>0.7</v>
      </c>
      <c r="B16" s="7">
        <f>+SimulationResults1HDD!F19</f>
        <v>174.38266145472554</v>
      </c>
      <c r="C16" s="7">
        <f>+SimulationResults2HDD!F19</f>
        <v>162.97417583096336</v>
      </c>
      <c r="D16" s="7">
        <f>+SimulationResults3HDD!F19</f>
        <v>97.47678242014436</v>
      </c>
      <c r="E16" s="7">
        <f>+SimulationResults4HDD!F19</f>
        <v>29.327345424679446</v>
      </c>
      <c r="F16" s="16"/>
      <c r="G16" s="16"/>
      <c r="H16" s="16"/>
      <c r="I16" s="16"/>
      <c r="J16" s="16"/>
      <c r="K16" s="16"/>
      <c r="L16" s="7">
        <f>+SimulationResults11HDD!F19</f>
        <v>14.049099415643699</v>
      </c>
      <c r="M16" s="7">
        <f>+SimulationResults12HDD!F19</f>
        <v>80.814006880270114</v>
      </c>
      <c r="R16" s="15">
        <f>+R15+Q15</f>
        <v>4367.6012912059068</v>
      </c>
      <c r="T16" s="1"/>
      <c r="U16" s="15">
        <f>+U15+T15</f>
        <v>4347.4263307989049</v>
      </c>
      <c r="V16" s="1"/>
      <c r="W16" s="31"/>
      <c r="X16" s="30">
        <f>+X15+W15</f>
        <v>20.174960407000377</v>
      </c>
      <c r="Z16" s="1"/>
      <c r="AA16" s="15">
        <f>+AA15+Z15</f>
        <v>4371.4375</v>
      </c>
      <c r="AB16" s="1"/>
      <c r="AC16" s="31"/>
      <c r="AD16" s="30">
        <f>+AD15+AC15</f>
        <v>-3.836208794094365</v>
      </c>
    </row>
    <row r="17" spans="1:24" x14ac:dyDescent="0.25">
      <c r="A17" s="3">
        <f>+SimulationResults1HDD!E20</f>
        <v>0.75</v>
      </c>
      <c r="B17" s="7">
        <f>+SimulationResults1HDD!F20</f>
        <v>186.23546168414197</v>
      </c>
      <c r="C17" s="7">
        <f>+SimulationResults2HDD!F20</f>
        <v>170.35323522845792</v>
      </c>
      <c r="D17" s="7">
        <f>+SimulationResults3HDD!F20</f>
        <v>105.25954920604585</v>
      </c>
      <c r="E17" s="7">
        <f>+SimulationResults4HDD!F20</f>
        <v>31.714286422169131</v>
      </c>
      <c r="F17" s="16"/>
      <c r="G17" s="16"/>
      <c r="H17" s="16"/>
      <c r="I17" s="16"/>
      <c r="J17" s="16"/>
      <c r="K17" s="16"/>
      <c r="L17" s="7">
        <f>+SimulationResults11HDD!F20</f>
        <v>15.272288621175024</v>
      </c>
      <c r="M17" s="7">
        <f>+SimulationResults12HDD!F20</f>
        <v>86.649272957450663</v>
      </c>
      <c r="U17" s="23"/>
      <c r="W17" s="21"/>
    </row>
    <row r="18" spans="1:24" x14ac:dyDescent="0.25">
      <c r="A18" s="3">
        <f>+SimulationResults1HDD!E21</f>
        <v>0.8</v>
      </c>
      <c r="B18" s="7">
        <f>+SimulationResults1HDD!F21</f>
        <v>199.03138621242792</v>
      </c>
      <c r="C18" s="7">
        <f>+SimulationResults2HDD!F21</f>
        <v>178.6333958917096</v>
      </c>
      <c r="D18" s="7">
        <f>+SimulationResults3HDD!F21</f>
        <v>113.94495177088389</v>
      </c>
      <c r="E18" s="7">
        <f>+SimulationResults4HDD!F21</f>
        <v>34.257278600704851</v>
      </c>
      <c r="F18" s="16"/>
      <c r="G18" s="16"/>
      <c r="H18" s="16"/>
      <c r="I18" s="16"/>
      <c r="J18" s="16"/>
      <c r="K18" s="16"/>
      <c r="L18" s="7">
        <f>+SimulationResults11HDD!F21</f>
        <v>16.673697320206408</v>
      </c>
      <c r="M18" s="7">
        <f>+SimulationResults12HDD!F21</f>
        <v>93.144380465229631</v>
      </c>
      <c r="P18" t="str">
        <f ca="1">CELL("filename",O19)</f>
        <v>\\yborfs.tec.net\PLAZA7\SYS\RESP\SHARDATA\FORECASTING\MetrixND_2024Fcst\Data\Weather\[MonteCarlo_DegreeDays_2024Fcst.xlsx]Summary</v>
      </c>
      <c r="U18" s="20"/>
      <c r="V18" s="4"/>
      <c r="W18" s="14"/>
      <c r="X18" s="14"/>
    </row>
    <row r="19" spans="1:24" x14ac:dyDescent="0.25">
      <c r="A19" s="3">
        <f>+SimulationResults1HDD!E22</f>
        <v>0.85</v>
      </c>
      <c r="B19" s="7">
        <f>+SimulationResults1HDD!F22</f>
        <v>214.96685230266158</v>
      </c>
      <c r="C19" s="7">
        <f>+SimulationResults2HDD!F22</f>
        <v>188.2279007567283</v>
      </c>
      <c r="D19" s="7">
        <f>+SimulationResults3HDD!F22</f>
        <v>124.33780568763686</v>
      </c>
      <c r="E19" s="7">
        <f>+SimulationResults4HDD!F22</f>
        <v>37.263470388535531</v>
      </c>
      <c r="F19" s="16"/>
      <c r="G19" s="16"/>
      <c r="H19" s="16"/>
      <c r="I19" s="16"/>
      <c r="J19" s="16"/>
      <c r="K19" s="16"/>
      <c r="L19" s="7">
        <f>+SimulationResults11HDD!F22</f>
        <v>18.316516298352923</v>
      </c>
      <c r="M19" s="7">
        <f>+SimulationResults12HDD!F22</f>
        <v>100.76822544452091</v>
      </c>
      <c r="U19" s="20"/>
      <c r="V19" s="4"/>
      <c r="W19" s="14"/>
      <c r="X19" s="14"/>
    </row>
    <row r="20" spans="1:24" x14ac:dyDescent="0.25">
      <c r="A20" s="3">
        <f>+SimulationResults1HDD!E23</f>
        <v>0.9</v>
      </c>
      <c r="B20" s="7">
        <f>+SimulationResults1HDD!F23</f>
        <v>233.68794701687301</v>
      </c>
      <c r="C20" s="7">
        <f>+SimulationResults2HDD!F23</f>
        <v>200.15970135323886</v>
      </c>
      <c r="D20" s="7">
        <f>+SimulationResults3HDD!F23</f>
        <v>136.72084744591143</v>
      </c>
      <c r="E20" s="7">
        <f>+SimulationResults4HDD!F23</f>
        <v>41.006008436119728</v>
      </c>
      <c r="F20" s="16"/>
      <c r="G20" s="16"/>
      <c r="H20" s="16"/>
      <c r="I20" s="16"/>
      <c r="J20" s="16"/>
      <c r="K20" s="16"/>
      <c r="L20" s="7">
        <f>+SimulationResults11HDD!F23</f>
        <v>20.370804869746237</v>
      </c>
      <c r="M20" s="7">
        <f>+SimulationResults12HDD!F23</f>
        <v>110.15110855613973</v>
      </c>
      <c r="R20" s="4"/>
      <c r="U20" s="20"/>
      <c r="V20" s="4"/>
      <c r="W20" s="14"/>
      <c r="X20" s="14"/>
    </row>
    <row r="21" spans="1:24" x14ac:dyDescent="0.25">
      <c r="A21" s="3">
        <f>+SimulationResults1HDD!E24</f>
        <v>0.95</v>
      </c>
      <c r="B21" s="7">
        <f>+SimulationResults1HDD!F24</f>
        <v>261.79344240923103</v>
      </c>
      <c r="C21" s="7">
        <f>+SimulationResults2HDD!F24</f>
        <v>217.87637728223262</v>
      </c>
      <c r="D21" s="7">
        <f>+SimulationResults3HDD!F24</f>
        <v>155.97135334946483</v>
      </c>
      <c r="E21" s="7">
        <f>+SimulationResults4HDD!F24</f>
        <v>46.54266265012177</v>
      </c>
      <c r="F21" s="16"/>
      <c r="G21" s="16"/>
      <c r="H21" s="16"/>
      <c r="I21" s="16"/>
      <c r="J21" s="16"/>
      <c r="K21" s="16"/>
      <c r="L21" s="7">
        <f>+SimulationResults11HDD!F24</f>
        <v>23.415649656073363</v>
      </c>
      <c r="M21" s="7">
        <f>+SimulationResults12HDD!F24</f>
        <v>124.0944159019531</v>
      </c>
      <c r="R21" s="4"/>
      <c r="U21" s="20"/>
      <c r="V21" s="4"/>
      <c r="W21" s="14"/>
      <c r="X21" s="14"/>
    </row>
    <row r="22" spans="1:24" x14ac:dyDescent="0.25">
      <c r="A22" s="3">
        <f>+SimulationResults1HDD!E25</f>
        <v>1</v>
      </c>
      <c r="B22" s="7">
        <f>+SimulationResults1HDD!F25</f>
        <v>392.37618618618887</v>
      </c>
      <c r="C22" s="7">
        <f>+SimulationResults2HDD!F25</f>
        <v>281.32607822781392</v>
      </c>
      <c r="D22" s="7">
        <f>+SimulationResults3HDD!F25</f>
        <v>225.67493898238527</v>
      </c>
      <c r="E22" s="7">
        <f>+SimulationResults4HDD!F25</f>
        <v>71.916155323307805</v>
      </c>
      <c r="F22" s="16"/>
      <c r="G22" s="16"/>
      <c r="H22" s="16"/>
      <c r="I22" s="16"/>
      <c r="J22" s="16"/>
      <c r="K22" s="16"/>
      <c r="L22" s="7">
        <f>+SimulationResults11HDD!F25</f>
        <v>35.029269584308182</v>
      </c>
      <c r="M22" s="7">
        <f>+SimulationResults12HDD!F25</f>
        <v>190.74212659056252</v>
      </c>
      <c r="R22" s="4"/>
      <c r="U22" s="20"/>
      <c r="V22" s="4"/>
      <c r="W22" s="14"/>
      <c r="X22" s="14"/>
    </row>
    <row r="23" spans="1:24" x14ac:dyDescent="0.25">
      <c r="A23" s="3"/>
      <c r="B23" s="7"/>
      <c r="C23" s="7"/>
      <c r="D23" s="7"/>
      <c r="R23" s="4"/>
      <c r="U23" s="20"/>
      <c r="V23" s="4"/>
      <c r="W23" s="14"/>
      <c r="X23" s="14"/>
    </row>
    <row r="24" spans="1:24" x14ac:dyDescent="0.25">
      <c r="A24" s="11" t="s">
        <v>51</v>
      </c>
      <c r="B24" s="6" t="s">
        <v>39</v>
      </c>
      <c r="C24" s="6" t="s">
        <v>40</v>
      </c>
      <c r="D24" s="6" t="s">
        <v>41</v>
      </c>
      <c r="E24" s="6" t="s">
        <v>42</v>
      </c>
      <c r="F24" s="6" t="s">
        <v>43</v>
      </c>
      <c r="G24" s="6" t="s">
        <v>44</v>
      </c>
      <c r="H24" s="6" t="s">
        <v>45</v>
      </c>
      <c r="I24" s="6" t="s">
        <v>46</v>
      </c>
      <c r="J24" s="6" t="s">
        <v>47</v>
      </c>
      <c r="K24" s="6" t="s">
        <v>48</v>
      </c>
      <c r="L24" s="6" t="s">
        <v>49</v>
      </c>
      <c r="M24" s="6" t="s">
        <v>50</v>
      </c>
      <c r="R24" s="4"/>
      <c r="U24" s="20"/>
      <c r="V24" s="4"/>
      <c r="W24" s="14"/>
      <c r="X24" s="14"/>
    </row>
    <row r="25" spans="1:24" x14ac:dyDescent="0.25">
      <c r="A25" s="3">
        <f>+A2</f>
        <v>0</v>
      </c>
      <c r="B25" s="7">
        <f>+SimulationResults1CDD!F5</f>
        <v>-102.7828761036544</v>
      </c>
      <c r="C25" s="7">
        <f>+SimulationResults2CDD!F5</f>
        <v>-56.904803913428566</v>
      </c>
      <c r="D25" s="7">
        <f>+SimulationResults3CDD!F5</f>
        <v>-58.250749087835203</v>
      </c>
      <c r="E25" s="7">
        <f>+SimulationResults4CDD!F5</f>
        <v>-0.27801206205066364</v>
      </c>
      <c r="F25" s="7">
        <f>+SimulationResults5!F5</f>
        <v>185.03114636254892</v>
      </c>
      <c r="G25" s="7">
        <f>+SimulationResults6!F5</f>
        <v>391.68160760074716</v>
      </c>
      <c r="H25" s="7">
        <f>+SimulationResults7!F5</f>
        <v>454.87655568435429</v>
      </c>
      <c r="I25" s="7">
        <f>+SimulationResults8!F5</f>
        <v>455.0530657861911</v>
      </c>
      <c r="J25" s="7">
        <f>+SimulationResults9!F5</f>
        <v>453.96935742937933</v>
      </c>
      <c r="K25" s="7">
        <f>+SimulationResults10!F5</f>
        <v>330.96608360962523</v>
      </c>
      <c r="L25" s="7">
        <f>+SimulationResults11CDD!F5</f>
        <v>108.59519773401109</v>
      </c>
      <c r="M25" s="7">
        <f>+SimulationResults12CDD!F5</f>
        <v>-71.128876629266728</v>
      </c>
      <c r="R25" s="4"/>
      <c r="U25" s="20"/>
      <c r="V25" s="4"/>
      <c r="W25" s="14"/>
      <c r="X25" s="14"/>
    </row>
    <row r="26" spans="1:24" x14ac:dyDescent="0.25">
      <c r="A26" s="3">
        <f t="shared" ref="A26:A45" si="3">+A3</f>
        <v>0.05</v>
      </c>
      <c r="B26" s="7">
        <f>+SimulationResults1CDD!F6</f>
        <v>-2.4671319859806999</v>
      </c>
      <c r="C26" s="7">
        <f>+SimulationResults2CDD!F6</f>
        <v>0.30174776464526332</v>
      </c>
      <c r="D26" s="7">
        <f>+SimulationResults3CDD!F6</f>
        <v>25.544944195834901</v>
      </c>
      <c r="E26" s="7">
        <f>+SimulationResults4CDD!F6</f>
        <v>102.77653097443962</v>
      </c>
      <c r="F26" s="7">
        <f>+SimulationResults5!F6</f>
        <v>255.85428843065858</v>
      </c>
      <c r="G26" s="7">
        <f>+SimulationResults6!F6</f>
        <v>435.59173374783006</v>
      </c>
      <c r="H26" s="7">
        <f>+SimulationResults7!F6</f>
        <v>507.30970449575722</v>
      </c>
      <c r="I26" s="7">
        <f>+SimulationResults8!F6</f>
        <v>504.82160948443135</v>
      </c>
      <c r="J26" s="7">
        <f>+SimulationResults9!F6</f>
        <v>513.58088589269653</v>
      </c>
      <c r="K26" s="7">
        <f>+SimulationResults10!F6</f>
        <v>409.42678670375926</v>
      </c>
      <c r="L26" s="7">
        <f>+SimulationResults11CDD!F6</f>
        <v>186.6478692704714</v>
      </c>
      <c r="M26" s="7">
        <f>+SimulationResults12CDD!F6</f>
        <v>68.498632606931537</v>
      </c>
      <c r="R26" s="4"/>
      <c r="U26" s="20"/>
      <c r="V26" s="4"/>
      <c r="W26" s="14"/>
      <c r="X26" s="14"/>
    </row>
    <row r="27" spans="1:24" x14ac:dyDescent="0.25">
      <c r="A27" s="3">
        <f t="shared" si="3"/>
        <v>0.1</v>
      </c>
      <c r="B27" s="7">
        <f>+SimulationResults1CDD!F7</f>
        <v>18.451651769217875</v>
      </c>
      <c r="C27" s="7">
        <f>+SimulationResults2CDD!F7</f>
        <v>12.453930641474749</v>
      </c>
      <c r="D27" s="7">
        <f>+SimulationResults3CDD!F7</f>
        <v>45.866473550975471</v>
      </c>
      <c r="E27" s="7">
        <f>+SimulationResults4CDD!F7</f>
        <v>127.54854635321016</v>
      </c>
      <c r="F27" s="7">
        <f>+SimulationResults5!F7</f>
        <v>275.12372735225506</v>
      </c>
      <c r="G27" s="7">
        <f>+SimulationResults6!F7</f>
        <v>448.53827566172771</v>
      </c>
      <c r="H27" s="7">
        <f>+SimulationResults7!F7</f>
        <v>519.81291416247609</v>
      </c>
      <c r="I27" s="7">
        <f>+SimulationResults8!F7</f>
        <v>518.33567022955094</v>
      </c>
      <c r="J27" s="7">
        <f>+SimulationResults9!F7</f>
        <v>527.83910333096367</v>
      </c>
      <c r="K27" s="7">
        <f>+SimulationResults10!F7</f>
        <v>424.59491479014196</v>
      </c>
      <c r="L27" s="7">
        <f>+SimulationResults11CDD!F7</f>
        <v>209.82382157426639</v>
      </c>
      <c r="M27" s="7">
        <f>+SimulationResults12CDD!F7</f>
        <v>85.894021515934597</v>
      </c>
      <c r="R27" s="4"/>
      <c r="U27" s="20"/>
      <c r="V27" s="4"/>
      <c r="W27" s="14"/>
      <c r="X27" s="14"/>
    </row>
    <row r="28" spans="1:24" x14ac:dyDescent="0.25">
      <c r="A28" s="3">
        <f t="shared" si="3"/>
        <v>0.15</v>
      </c>
      <c r="B28" s="7">
        <f>+SimulationResults1CDD!F8</f>
        <v>32.591801157657649</v>
      </c>
      <c r="C28" s="7">
        <f>+SimulationResults2CDD!F8</f>
        <v>20.859419273300297</v>
      </c>
      <c r="D28" s="7">
        <f>+SimulationResults3CDD!F8</f>
        <v>59.90104386167355</v>
      </c>
      <c r="E28" s="7">
        <f>+SimulationResults4CDD!F8</f>
        <v>143.45225911489916</v>
      </c>
      <c r="F28" s="7">
        <f>+SimulationResults5!F8</f>
        <v>287.89167345700281</v>
      </c>
      <c r="G28" s="7">
        <f>+SimulationResults6!F8</f>
        <v>457.40880027649098</v>
      </c>
      <c r="H28" s="7">
        <f>+SimulationResults7!F8</f>
        <v>528.02125754290216</v>
      </c>
      <c r="I28" s="7">
        <f>+SimulationResults8!F8</f>
        <v>527.84342968429075</v>
      </c>
      <c r="J28" s="7">
        <f>+SimulationResults9!F8</f>
        <v>537.27389191577515</v>
      </c>
      <c r="K28" s="7">
        <f>+SimulationResults10!F8</f>
        <v>435.19657265116109</v>
      </c>
      <c r="L28" s="7">
        <f>+SimulationResults11CDD!F8</f>
        <v>224.94269697664492</v>
      </c>
      <c r="M28" s="7">
        <f>+SimulationResults12CDD!F8</f>
        <v>97.476373087073753</v>
      </c>
      <c r="R28" s="4"/>
      <c r="U28" s="20"/>
      <c r="V28" s="4"/>
      <c r="W28" s="14"/>
      <c r="X28" s="14"/>
    </row>
    <row r="29" spans="1:24" x14ac:dyDescent="0.25">
      <c r="A29" s="3">
        <f t="shared" si="3"/>
        <v>0.2</v>
      </c>
      <c r="B29" s="7">
        <f>+SimulationResults1CDD!F9</f>
        <v>43.431618568342067</v>
      </c>
      <c r="C29" s="7">
        <f>+SimulationResults2CDD!F9</f>
        <v>27.419338749684268</v>
      </c>
      <c r="D29" s="7">
        <f>+SimulationResults3CDD!F9</f>
        <v>71.193511115807141</v>
      </c>
      <c r="E29" s="7">
        <f>+SimulationResults4CDD!F9</f>
        <v>156.20636773015553</v>
      </c>
      <c r="F29" s="7">
        <f>+SimulationResults5!F9</f>
        <v>298.35706669064916</v>
      </c>
      <c r="G29" s="7">
        <f>+SimulationResults6!F9</f>
        <v>464.49562219576012</v>
      </c>
      <c r="H29" s="7">
        <f>+SimulationResults7!F9</f>
        <v>534.54905812993945</v>
      </c>
      <c r="I29" s="7">
        <f>+SimulationResults8!F9</f>
        <v>535.03501568175966</v>
      </c>
      <c r="J29" s="7">
        <f>+SimulationResults9!F9</f>
        <v>545.07853640184794</v>
      </c>
      <c r="K29" s="7">
        <f>+SimulationResults10!F9</f>
        <v>443.18518929513635</v>
      </c>
      <c r="L29" s="7">
        <f>+SimulationResults11CDD!F9</f>
        <v>236.84336466559574</v>
      </c>
      <c r="M29" s="7">
        <f>+SimulationResults12CDD!F9</f>
        <v>106.76217609188409</v>
      </c>
      <c r="R29" s="4"/>
      <c r="U29" s="20"/>
      <c r="V29" s="4"/>
      <c r="W29" s="14"/>
      <c r="X29" s="14"/>
    </row>
    <row r="30" spans="1:24" x14ac:dyDescent="0.25">
      <c r="A30" s="3">
        <f t="shared" si="3"/>
        <v>0.25</v>
      </c>
      <c r="B30" s="7">
        <f>+SimulationResults1CDD!F10</f>
        <v>52.832340128151259</v>
      </c>
      <c r="C30" s="7">
        <f>+SimulationResults2CDD!F10</f>
        <v>33.10481795503653</v>
      </c>
      <c r="D30" s="7">
        <f>+SimulationResults3CDD!F10</f>
        <v>80.546896659768208</v>
      </c>
      <c r="E30" s="7">
        <f>+SimulationResults4CDD!F10</f>
        <v>167.48207050689575</v>
      </c>
      <c r="F30" s="7">
        <f>+SimulationResults5!F10</f>
        <v>306.90420339444233</v>
      </c>
      <c r="G30" s="7">
        <f>+SimulationResults6!F10</f>
        <v>470.46239389756545</v>
      </c>
      <c r="H30" s="7">
        <f>+SimulationResults7!F10</f>
        <v>540.05153931606412</v>
      </c>
      <c r="I30" s="7">
        <f>+SimulationResults8!F10</f>
        <v>541.47580461797213</v>
      </c>
      <c r="J30" s="7">
        <f>+SimulationResults9!F10</f>
        <v>551.628443852896</v>
      </c>
      <c r="K30" s="7">
        <f>+SimulationResults10!F10</f>
        <v>450.27081596404071</v>
      </c>
      <c r="L30" s="7">
        <f>+SimulationResults11CDD!F10</f>
        <v>247.44858407801371</v>
      </c>
      <c r="M30" s="7">
        <f>+SimulationResults12CDD!F10</f>
        <v>114.49941279036703</v>
      </c>
      <c r="R30" s="4"/>
      <c r="T30" s="1"/>
      <c r="U30" s="1"/>
      <c r="W30" s="15"/>
      <c r="X30" s="15"/>
    </row>
    <row r="31" spans="1:24" x14ac:dyDescent="0.25">
      <c r="A31" s="3">
        <f t="shared" si="3"/>
        <v>0.3</v>
      </c>
      <c r="B31" s="7">
        <f>+SimulationResults1CDD!F11</f>
        <v>61.366059074811247</v>
      </c>
      <c r="C31" s="7">
        <f>+SimulationResults2CDD!F11</f>
        <v>38.14255964851106</v>
      </c>
      <c r="D31" s="7">
        <f>+SimulationResults3CDD!F11</f>
        <v>89.063208801968159</v>
      </c>
      <c r="E31" s="7">
        <f>+SimulationResults4CDD!F11</f>
        <v>177.28420140303797</v>
      </c>
      <c r="F31" s="7">
        <f>+SimulationResults5!F11</f>
        <v>314.98041558698793</v>
      </c>
      <c r="G31" s="7">
        <f>+SimulationResults6!F11</f>
        <v>475.89458421809911</v>
      </c>
      <c r="H31" s="7">
        <f>+SimulationResults7!F11</f>
        <v>544.99001806015326</v>
      </c>
      <c r="I31" s="7">
        <f>+SimulationResults8!F11</f>
        <v>547.19357158143487</v>
      </c>
      <c r="J31" s="7">
        <f>+SimulationResults9!F11</f>
        <v>557.37455241009889</v>
      </c>
      <c r="K31" s="7">
        <f>+SimulationResults10!F11</f>
        <v>456.51270475195417</v>
      </c>
      <c r="L31" s="7">
        <f>+SimulationResults11CDD!F11</f>
        <v>256.73516699066113</v>
      </c>
      <c r="M31" s="7">
        <f>+SimulationResults12CDD!F11</f>
        <v>121.63062656173848</v>
      </c>
      <c r="R31" s="4"/>
      <c r="W31" s="1"/>
      <c r="X31" s="15"/>
    </row>
    <row r="32" spans="1:24" x14ac:dyDescent="0.25">
      <c r="A32" s="3">
        <f t="shared" si="3"/>
        <v>0.35</v>
      </c>
      <c r="B32" s="7">
        <f>+SimulationResults1CDD!F12</f>
        <v>69.370149345409416</v>
      </c>
      <c r="C32" s="7">
        <f>+SimulationResults2CDD!F12</f>
        <v>42.898230170781865</v>
      </c>
      <c r="D32" s="7">
        <f>+SimulationResults3CDD!F12</f>
        <v>97.168657706801994</v>
      </c>
      <c r="E32" s="7">
        <f>+SimulationResults4CDD!F12</f>
        <v>186.21574916620659</v>
      </c>
      <c r="F32" s="7">
        <f>+SimulationResults5!F12</f>
        <v>322.15805022180894</v>
      </c>
      <c r="G32" s="7">
        <f>+SimulationResults6!F12</f>
        <v>480.86584067694491</v>
      </c>
      <c r="H32" s="7">
        <f>+SimulationResults7!F12</f>
        <v>549.70422036402067</v>
      </c>
      <c r="I32" s="7">
        <f>+SimulationResults8!F12</f>
        <v>552.48906371721921</v>
      </c>
      <c r="J32" s="7">
        <f>+SimulationResults9!F12</f>
        <v>562.97513620244024</v>
      </c>
      <c r="K32" s="7">
        <f>+SimulationResults10!F12</f>
        <v>462.35850925979787</v>
      </c>
      <c r="L32" s="7">
        <f>+SimulationResults11CDD!F12</f>
        <v>265.46450959735557</v>
      </c>
      <c r="M32" s="7">
        <f>+SimulationResults12CDD!F12</f>
        <v>128.11299838857275</v>
      </c>
    </row>
    <row r="33" spans="1:20" x14ac:dyDescent="0.25">
      <c r="A33" s="3">
        <f t="shared" si="3"/>
        <v>0.4</v>
      </c>
      <c r="B33" s="7">
        <f>+SimulationResults1CDD!F13</f>
        <v>76.815506645204707</v>
      </c>
      <c r="C33" s="7">
        <f>+SimulationResults2CDD!F13</f>
        <v>47.310303444691272</v>
      </c>
      <c r="D33" s="7">
        <f>+SimulationResults3CDD!F13</f>
        <v>104.68451870373958</v>
      </c>
      <c r="E33" s="7">
        <f>+SimulationResults4CDD!F13</f>
        <v>195.10136356084587</v>
      </c>
      <c r="F33" s="7">
        <f>+SimulationResults5!F13</f>
        <v>328.94344902022038</v>
      </c>
      <c r="G33" s="7">
        <f>+SimulationResults6!F13</f>
        <v>485.51918891837227</v>
      </c>
      <c r="H33" s="7">
        <f>+SimulationResults7!F13</f>
        <v>554.13685030382203</v>
      </c>
      <c r="I33" s="7">
        <f>+SimulationResults8!F13</f>
        <v>557.34379555122325</v>
      </c>
      <c r="J33" s="7">
        <f>+SimulationResults9!F13</f>
        <v>568.05302430118752</v>
      </c>
      <c r="K33" s="7">
        <f>+SimulationResults10!F13</f>
        <v>467.78926417865785</v>
      </c>
      <c r="L33" s="7">
        <f>+SimulationResults11CDD!F13</f>
        <v>273.71858181376314</v>
      </c>
      <c r="M33" s="7">
        <f>+SimulationResults12CDD!F13</f>
        <v>134.29472926367268</v>
      </c>
    </row>
    <row r="34" spans="1:20" x14ac:dyDescent="0.25">
      <c r="A34" s="3">
        <f t="shared" si="3"/>
        <v>0.45</v>
      </c>
      <c r="B34" s="7">
        <f>+SimulationResults1CDD!F14</f>
        <v>83.94885117345126</v>
      </c>
      <c r="C34" s="7">
        <f>+SimulationResults2CDD!F14</f>
        <v>51.596070171704923</v>
      </c>
      <c r="D34" s="7">
        <f>+SimulationResults3CDD!F14</f>
        <v>112.04711789279987</v>
      </c>
      <c r="E34" s="7">
        <f>+SimulationResults4CDD!F14</f>
        <v>203.3015385192104</v>
      </c>
      <c r="F34" s="7">
        <f>+SimulationResults5!F14</f>
        <v>335.75184713106978</v>
      </c>
      <c r="G34" s="7">
        <f>+SimulationResults6!F14</f>
        <v>490.0790574965161</v>
      </c>
      <c r="H34" s="7">
        <f>+SimulationResults7!F14</f>
        <v>558.32433417738912</v>
      </c>
      <c r="I34" s="7">
        <f>+SimulationResults8!F14</f>
        <v>562.22397051510779</v>
      </c>
      <c r="J34" s="7">
        <f>+SimulationResults9!F14</f>
        <v>573.02381810966222</v>
      </c>
      <c r="K34" s="7">
        <f>+SimulationResults10!F14</f>
        <v>473.1481017726033</v>
      </c>
      <c r="L34" s="7">
        <f>+SimulationResults11CDD!F14</f>
        <v>281.608471667667</v>
      </c>
      <c r="M34" s="7">
        <f>+SimulationResults12CDD!F14</f>
        <v>140.25651449704654</v>
      </c>
    </row>
    <row r="35" spans="1:20" x14ac:dyDescent="0.25">
      <c r="A35" s="9">
        <f t="shared" si="3"/>
        <v>0.5</v>
      </c>
      <c r="B35" s="8">
        <f>+SimulationResults1CDD!F15</f>
        <v>91.214666077085496</v>
      </c>
      <c r="C35" s="8">
        <f>+SimulationResults2CDD!F15</f>
        <v>55.935799096532421</v>
      </c>
      <c r="D35" s="8">
        <f>+SimulationResults3CDD!F15</f>
        <v>119.11329559876835</v>
      </c>
      <c r="E35" s="10">
        <f>+SimulationResults4CDD!F15</f>
        <v>211.6710179730396</v>
      </c>
      <c r="F35" s="10">
        <f>+SimulationResults5!F15</f>
        <v>342.20922264708082</v>
      </c>
      <c r="G35" s="10">
        <f>+SimulationResults6!F15</f>
        <v>494.52856718952984</v>
      </c>
      <c r="H35" s="10">
        <f>+SimulationResults7!F15</f>
        <v>562.57908755409608</v>
      </c>
      <c r="I35" s="10">
        <f>+SimulationResults8!F15</f>
        <v>566.96967228201515</v>
      </c>
      <c r="J35" s="10">
        <f>+SimulationResults9!F15</f>
        <v>577.95402363879919</v>
      </c>
      <c r="K35" s="10">
        <f>+SimulationResults10!F15</f>
        <v>478.36003099911193</v>
      </c>
      <c r="L35" s="10">
        <f>+SimulationResults11CDD!F15</f>
        <v>289.56662188390453</v>
      </c>
      <c r="M35" s="13">
        <f>+SimulationResults12CDD!F15</f>
        <v>146.11095254995999</v>
      </c>
      <c r="N35" s="50"/>
      <c r="O35" s="5"/>
    </row>
    <row r="36" spans="1:20" x14ac:dyDescent="0.25">
      <c r="A36" s="3">
        <f t="shared" si="3"/>
        <v>0.55000000000000004</v>
      </c>
      <c r="B36" s="7">
        <f>+SimulationResults1CDD!F16</f>
        <v>98.186349060791841</v>
      </c>
      <c r="C36" s="7">
        <f>+SimulationResults2CDD!F16</f>
        <v>60.198332427875457</v>
      </c>
      <c r="D36" s="7">
        <f>+SimulationResults3CDD!F16</f>
        <v>126.29816496007484</v>
      </c>
      <c r="E36" s="7">
        <f>+SimulationResults4CDD!F16</f>
        <v>219.89740353382149</v>
      </c>
      <c r="F36" s="7">
        <f>+SimulationResults5!F16</f>
        <v>348.80303689777804</v>
      </c>
      <c r="G36" s="7">
        <f>+SimulationResults6!F16</f>
        <v>499.05599158840914</v>
      </c>
      <c r="H36" s="7">
        <f>+SimulationResults7!F16</f>
        <v>566.78366391576697</v>
      </c>
      <c r="I36" s="7">
        <f>+SimulationResults8!F16</f>
        <v>571.64713543739913</v>
      </c>
      <c r="J36" s="7">
        <f>+SimulationResults9!F16</f>
        <v>582.91467882236213</v>
      </c>
      <c r="K36" s="7">
        <f>+SimulationResults10!F16</f>
        <v>483.63897953473605</v>
      </c>
      <c r="L36" s="7">
        <f>+SimulationResults11CDD!F16</f>
        <v>297.21883844544908</v>
      </c>
      <c r="M36" s="7">
        <f>+SimulationResults12CDD!F16</f>
        <v>151.88321914838684</v>
      </c>
      <c r="N36" s="50"/>
      <c r="O36" s="5"/>
    </row>
    <row r="37" spans="1:20" x14ac:dyDescent="0.25">
      <c r="A37" s="3">
        <f t="shared" si="3"/>
        <v>0.6</v>
      </c>
      <c r="B37" s="7">
        <f>+SimulationResults1CDD!F17</f>
        <v>105.49006674926521</v>
      </c>
      <c r="C37" s="7">
        <f>+SimulationResults2CDD!F17</f>
        <v>64.466278033261503</v>
      </c>
      <c r="D37" s="7">
        <f>+SimulationResults3CDD!F17</f>
        <v>133.52195142275016</v>
      </c>
      <c r="E37" s="7">
        <f>+SimulationResults4CDD!F17</f>
        <v>228.32085622693754</v>
      </c>
      <c r="F37" s="7">
        <f>+SimulationResults5!F17</f>
        <v>355.41961827956243</v>
      </c>
      <c r="G37" s="7">
        <f>+SimulationResults6!F17</f>
        <v>503.57871104752689</v>
      </c>
      <c r="H37" s="7">
        <f>+SimulationResults7!F17</f>
        <v>570.97257307683162</v>
      </c>
      <c r="I37" s="7">
        <f>+SimulationResults8!F17</f>
        <v>576.58708334981804</v>
      </c>
      <c r="J37" s="7">
        <f>+SimulationResults9!F17</f>
        <v>587.93289526032174</v>
      </c>
      <c r="K37" s="7">
        <f>+SimulationResults10!F17</f>
        <v>488.91496891699529</v>
      </c>
      <c r="L37" s="7">
        <f>+SimulationResults11CDD!F17</f>
        <v>305.23076640436568</v>
      </c>
      <c r="M37" s="7">
        <f>+SimulationResults12CDD!F17</f>
        <v>157.79294700429813</v>
      </c>
      <c r="N37" s="50"/>
      <c r="O37" s="5"/>
    </row>
    <row r="38" spans="1:20" x14ac:dyDescent="0.25">
      <c r="A38" s="3">
        <f t="shared" si="3"/>
        <v>0.65</v>
      </c>
      <c r="B38" s="7">
        <f>+SimulationResults1CDD!F18</f>
        <v>112.78117395509935</v>
      </c>
      <c r="C38" s="7">
        <f>+SimulationResults2CDD!F18</f>
        <v>69.019641158537311</v>
      </c>
      <c r="D38" s="7">
        <f>+SimulationResults3CDD!F18</f>
        <v>141.11813931507791</v>
      </c>
      <c r="E38" s="7">
        <f>+SimulationResults4CDD!F18</f>
        <v>236.840737780148</v>
      </c>
      <c r="F38" s="7">
        <f>+SimulationResults5!F18</f>
        <v>362.35401585418322</v>
      </c>
      <c r="G38" s="7">
        <f>+SimulationResults6!F18</f>
        <v>508.29681758899352</v>
      </c>
      <c r="H38" s="7">
        <f>+SimulationResults7!F18</f>
        <v>575.39040724623601</v>
      </c>
      <c r="I38" s="7">
        <f>+SimulationResults8!F18</f>
        <v>581.44104587156062</v>
      </c>
      <c r="J38" s="7">
        <f>+SimulationResults9!F18</f>
        <v>593.0654848870862</v>
      </c>
      <c r="K38" s="7">
        <f>+SimulationResults10!F18</f>
        <v>494.45036080152209</v>
      </c>
      <c r="L38" s="7">
        <f>+SimulationResults11CDD!F18</f>
        <v>313.33172058522632</v>
      </c>
      <c r="M38" s="7">
        <f>+SimulationResults12CDD!F18</f>
        <v>164.04537773443974</v>
      </c>
      <c r="N38" s="50"/>
      <c r="O38" s="5"/>
    </row>
    <row r="39" spans="1:20" x14ac:dyDescent="0.25">
      <c r="A39" s="3">
        <f t="shared" si="3"/>
        <v>0.7</v>
      </c>
      <c r="B39" s="7">
        <f>+SimulationResults1CDD!F19</f>
        <v>120.64973437654371</v>
      </c>
      <c r="C39" s="7">
        <f>+SimulationResults2CDD!F19</f>
        <v>73.745294370944748</v>
      </c>
      <c r="D39" s="7">
        <f>+SimulationResults3CDD!F19</f>
        <v>148.75568093498606</v>
      </c>
      <c r="E39" s="7">
        <f>+SimulationResults4CDD!F19</f>
        <v>246.02735168411203</v>
      </c>
      <c r="F39" s="7">
        <f>+SimulationResults5!F19</f>
        <v>369.64401712103756</v>
      </c>
      <c r="G39" s="7">
        <f>+SimulationResults6!F19</f>
        <v>513.1963096820333</v>
      </c>
      <c r="H39" s="7">
        <f>+SimulationResults7!F19</f>
        <v>579.97326808231321</v>
      </c>
      <c r="I39" s="7">
        <f>+SimulationResults8!F19</f>
        <v>586.68328363266107</v>
      </c>
      <c r="J39" s="7">
        <f>+SimulationResults9!F19</f>
        <v>598.39023672210351</v>
      </c>
      <c r="K39" s="7">
        <f>+SimulationResults10!F19</f>
        <v>500.25437583619026</v>
      </c>
      <c r="L39" s="7">
        <f>+SimulationResults11CDD!F19</f>
        <v>322.14872899995612</v>
      </c>
      <c r="M39" s="7">
        <f>+SimulationResults12CDD!F19</f>
        <v>170.46282687671388</v>
      </c>
      <c r="N39" s="50"/>
      <c r="O39" s="5"/>
    </row>
    <row r="40" spans="1:20" x14ac:dyDescent="0.25">
      <c r="A40" s="3">
        <f t="shared" si="3"/>
        <v>0.75</v>
      </c>
      <c r="B40" s="7">
        <f>+SimulationResults1CDD!F20</f>
        <v>129.15115260293436</v>
      </c>
      <c r="C40" s="7">
        <f>+SimulationResults2CDD!F20</f>
        <v>78.794943951136474</v>
      </c>
      <c r="D40" s="7">
        <f>+SimulationResults3CDD!F20</f>
        <v>157.25115130794183</v>
      </c>
      <c r="E40" s="7">
        <f>+SimulationResults4CDD!F20</f>
        <v>255.86203358959693</v>
      </c>
      <c r="F40" s="7">
        <f>+SimulationResults5!F20</f>
        <v>377.27056257548719</v>
      </c>
      <c r="G40" s="7">
        <f>+SimulationResults6!F20</f>
        <v>518.61327451080797</v>
      </c>
      <c r="H40" s="7">
        <f>+SimulationResults7!F20</f>
        <v>585.12530564438282</v>
      </c>
      <c r="I40" s="7">
        <f>+SimulationResults8!F20</f>
        <v>592.48457086344251</v>
      </c>
      <c r="J40" s="7">
        <f>+SimulationResults9!F20</f>
        <v>604.28955305576471</v>
      </c>
      <c r="K40" s="7">
        <f>+SimulationResults10!F20</f>
        <v>506.47571422431662</v>
      </c>
      <c r="L40" s="7">
        <f>+SimulationResults11CDD!F20</f>
        <v>331.23728676954579</v>
      </c>
      <c r="M40" s="7">
        <f>+SimulationResults12CDD!F20</f>
        <v>177.46706053668566</v>
      </c>
      <c r="N40" s="50"/>
      <c r="O40" s="5"/>
    </row>
    <row r="41" spans="1:20" x14ac:dyDescent="0.25">
      <c r="A41" s="3">
        <f t="shared" si="3"/>
        <v>0.8</v>
      </c>
      <c r="B41" s="7">
        <f>+SimulationResults1CDD!F21</f>
        <v>138.72056345761922</v>
      </c>
      <c r="C41" s="7">
        <f>+SimulationResults2CDD!F21</f>
        <v>84.456873019767499</v>
      </c>
      <c r="D41" s="7">
        <f>+SimulationResults3CDD!F21</f>
        <v>166.87142987569507</v>
      </c>
      <c r="E41" s="7">
        <f>+SimulationResults4CDD!F21</f>
        <v>266.90866388798037</v>
      </c>
      <c r="F41" s="7">
        <f>+SimulationResults5!F21</f>
        <v>385.85730412891832</v>
      </c>
      <c r="G41" s="7">
        <f>+SimulationResults6!F21</f>
        <v>524.5719411853612</v>
      </c>
      <c r="H41" s="7">
        <f>+SimulationResults7!F21</f>
        <v>590.61692417889651</v>
      </c>
      <c r="I41" s="7">
        <f>+SimulationResults8!F21</f>
        <v>598.5893468553802</v>
      </c>
      <c r="J41" s="7">
        <f>+SimulationResults9!F21</f>
        <v>610.86360206124471</v>
      </c>
      <c r="K41" s="7">
        <f>+SimulationResults10!F21</f>
        <v>513.4834026422941</v>
      </c>
      <c r="L41" s="7">
        <f>+SimulationResults11CDD!F21</f>
        <v>341.96302433313105</v>
      </c>
      <c r="M41" s="7">
        <f>+SimulationResults12CDD!F21</f>
        <v>185.45218843826183</v>
      </c>
      <c r="N41" s="50"/>
      <c r="O41" s="5"/>
    </row>
    <row r="42" spans="1:20" x14ac:dyDescent="0.25">
      <c r="A42" s="3">
        <f t="shared" si="3"/>
        <v>0.85</v>
      </c>
      <c r="B42" s="7">
        <f>+SimulationResults1CDD!F22</f>
        <v>149.66210600325275</v>
      </c>
      <c r="C42" s="7">
        <f>+SimulationResults2CDD!F22</f>
        <v>90.95925842901994</v>
      </c>
      <c r="D42" s="7">
        <f>+SimulationResults3CDD!F22</f>
        <v>177.8362549318276</v>
      </c>
      <c r="E42" s="7">
        <f>+SimulationResults4CDD!F22</f>
        <v>279.43009003901034</v>
      </c>
      <c r="F42" s="7">
        <f>+SimulationResults5!F22</f>
        <v>396.06854928824629</v>
      </c>
      <c r="G42" s="7">
        <f>+SimulationResults6!F22</f>
        <v>531.49615372055837</v>
      </c>
      <c r="H42" s="7">
        <f>+SimulationResults7!F22</f>
        <v>596.96451824653616</v>
      </c>
      <c r="I42" s="7">
        <f>+SimulationResults8!F22</f>
        <v>606.00290025147297</v>
      </c>
      <c r="J42" s="7">
        <f>+SimulationResults9!F22</f>
        <v>618.33721414935917</v>
      </c>
      <c r="K42" s="7">
        <f>+SimulationResults10!F22</f>
        <v>521.53813190141784</v>
      </c>
      <c r="L42" s="7">
        <f>+SimulationResults11CDD!F22</f>
        <v>353.63577586519762</v>
      </c>
      <c r="M42" s="7">
        <f>+SimulationResults12CDD!F22</f>
        <v>194.17427553479789</v>
      </c>
      <c r="N42" s="50"/>
      <c r="O42" s="5"/>
    </row>
    <row r="43" spans="1:20" x14ac:dyDescent="0.25">
      <c r="A43" s="3">
        <f t="shared" si="3"/>
        <v>0.9</v>
      </c>
      <c r="B43" s="7">
        <f>+SimulationResults1CDD!F23</f>
        <v>163.57528358745685</v>
      </c>
      <c r="C43" s="7">
        <f>+SimulationResults2CDD!F23</f>
        <v>99.157182286098276</v>
      </c>
      <c r="D43" s="7">
        <f>+SimulationResults3CDD!F23</f>
        <v>191.90216703738724</v>
      </c>
      <c r="E43" s="7">
        <f>+SimulationResults4CDD!F23</f>
        <v>295.38984718313327</v>
      </c>
      <c r="F43" s="7">
        <f>+SimulationResults5!F23</f>
        <v>408.68535368444492</v>
      </c>
      <c r="G43" s="7">
        <f>+SimulationResults6!F23</f>
        <v>540.11051382443316</v>
      </c>
      <c r="H43" s="7">
        <f>+SimulationResults7!F23</f>
        <v>605.37279298118528</v>
      </c>
      <c r="I43" s="7">
        <f>+SimulationResults8!F23</f>
        <v>615.074042966805</v>
      </c>
      <c r="J43" s="7">
        <f>+SimulationResults9!F23</f>
        <v>627.81426775091586</v>
      </c>
      <c r="K43" s="7">
        <f>+SimulationResults10!F23</f>
        <v>531.76458752234612</v>
      </c>
      <c r="L43" s="7">
        <f>+SimulationResults11CDD!F23</f>
        <v>368.86093140749011</v>
      </c>
      <c r="M43" s="7">
        <f>+SimulationResults12CDD!F23</f>
        <v>205.56058514529292</v>
      </c>
      <c r="N43" s="50"/>
      <c r="O43" s="5"/>
    </row>
    <row r="44" spans="1:20" x14ac:dyDescent="0.25">
      <c r="A44" s="3">
        <f t="shared" si="3"/>
        <v>0.95</v>
      </c>
      <c r="B44" s="7">
        <f>+SimulationResults1CDD!F24</f>
        <v>183.36054382878777</v>
      </c>
      <c r="C44" s="7">
        <f>+SimulationResults2CDD!F24</f>
        <v>111.33516513895772</v>
      </c>
      <c r="D44" s="7">
        <f>+SimulationResults3CDD!F24</f>
        <v>212.43495320909219</v>
      </c>
      <c r="E44" s="7">
        <f>+SimulationResults4CDD!F24</f>
        <v>319.42186676271024</v>
      </c>
      <c r="F44" s="7">
        <f>+SimulationResults5!F24</f>
        <v>428.02468500436328</v>
      </c>
      <c r="G44" s="7">
        <f>+SimulationResults6!F24</f>
        <v>553.02771912767639</v>
      </c>
      <c r="H44" s="7">
        <f>+SimulationResults7!F24</f>
        <v>617.4794957862681</v>
      </c>
      <c r="I44" s="7">
        <f>+SimulationResults8!F24</f>
        <v>628.72267187032844</v>
      </c>
      <c r="J44" s="7">
        <f>+SimulationResults9!F24</f>
        <v>641.74519339547885</v>
      </c>
      <c r="K44" s="7">
        <f>+SimulationResults10!F24</f>
        <v>546.89179922444271</v>
      </c>
      <c r="L44" s="7">
        <f>+SimulationResults11CDD!F24</f>
        <v>391.26323057549831</v>
      </c>
      <c r="M44" s="7">
        <f>+SimulationResults12CDD!F24</f>
        <v>222.22822252318213</v>
      </c>
      <c r="N44" s="50"/>
      <c r="O44" s="5"/>
      <c r="S44" s="35"/>
      <c r="T44" s="35"/>
    </row>
    <row r="45" spans="1:20" x14ac:dyDescent="0.25">
      <c r="A45" s="3">
        <f t="shared" si="3"/>
        <v>1</v>
      </c>
      <c r="B45" s="7">
        <f>+SimulationResults1CDD!F25</f>
        <v>283.95572032778188</v>
      </c>
      <c r="C45" s="7">
        <f>+SimulationResults2CDD!F25</f>
        <v>156.99504897302739</v>
      </c>
      <c r="D45" s="7">
        <f>+SimulationResults3CDD!F25</f>
        <v>296.04886142238934</v>
      </c>
      <c r="E45" s="7">
        <f>+SimulationResults4CDD!F25</f>
        <v>423.65145943539494</v>
      </c>
      <c r="F45" s="7">
        <f>+SimulationResults5!F25</f>
        <v>493.96941701139338</v>
      </c>
      <c r="G45" s="7">
        <f>+SimulationResults6!F25</f>
        <v>599.88167511565825</v>
      </c>
      <c r="H45" s="7">
        <f>+SimulationResults7!F25</f>
        <v>668.14498036454336</v>
      </c>
      <c r="I45" s="7">
        <f>+SimulationResults8!F25</f>
        <v>681.19243360235464</v>
      </c>
      <c r="J45" s="7">
        <f>+SimulationResults9!F25</f>
        <v>692.11091980788649</v>
      </c>
      <c r="K45" s="7">
        <f>+SimulationResults10!F25</f>
        <v>607.18560703943444</v>
      </c>
      <c r="L45" s="7">
        <f>+SimulationResults11CDD!F25</f>
        <v>483.43657156287895</v>
      </c>
      <c r="M45" s="7">
        <f>+SimulationResults12CDD!F25</f>
        <v>285.04911103719178</v>
      </c>
      <c r="N45" s="50"/>
      <c r="O45" s="5"/>
      <c r="P45" s="5"/>
      <c r="Q45" s="50"/>
      <c r="R45" s="50"/>
      <c r="S45" s="35"/>
      <c r="T45" s="35"/>
    </row>
    <row r="46" spans="1:20" x14ac:dyDescent="0.25">
      <c r="P46" s="5"/>
      <c r="Q46" s="50"/>
      <c r="S46" s="35"/>
      <c r="T46" s="35"/>
    </row>
    <row r="47" spans="1:20" x14ac:dyDescent="0.25">
      <c r="P47" s="5"/>
      <c r="Q47" s="50"/>
      <c r="S47" s="35"/>
      <c r="T47" s="35"/>
    </row>
    <row r="48" spans="1:20" x14ac:dyDescent="0.25">
      <c r="P48" s="5"/>
      <c r="Q48" s="50"/>
      <c r="S48" s="35"/>
      <c r="T48" s="35"/>
    </row>
    <row r="49" spans="16:20" x14ac:dyDescent="0.25">
      <c r="P49" s="5"/>
      <c r="Q49" s="50"/>
      <c r="S49" s="35"/>
      <c r="T49" s="35"/>
    </row>
    <row r="50" spans="16:20" x14ac:dyDescent="0.25">
      <c r="P50" s="5"/>
      <c r="Q50" s="50"/>
      <c r="S50" s="35"/>
      <c r="T50" s="35"/>
    </row>
    <row r="51" spans="16:20" x14ac:dyDescent="0.25">
      <c r="S51" s="35"/>
      <c r="T51" s="35"/>
    </row>
    <row r="52" spans="16:20" x14ac:dyDescent="0.25">
      <c r="S52" s="35"/>
      <c r="T52" s="35"/>
    </row>
    <row r="53" spans="16:20" x14ac:dyDescent="0.25">
      <c r="S53" s="35"/>
      <c r="T53" s="35"/>
    </row>
    <row r="54" spans="16:20" x14ac:dyDescent="0.25">
      <c r="S54" s="35"/>
      <c r="T54" s="35"/>
    </row>
    <row r="55" spans="16:20" x14ac:dyDescent="0.25">
      <c r="S55" s="35"/>
      <c r="T55" s="35"/>
    </row>
    <row r="56" spans="16:20" x14ac:dyDescent="0.25">
      <c r="S56" s="35"/>
      <c r="T56" s="35"/>
    </row>
    <row r="57" spans="16:20" x14ac:dyDescent="0.25">
      <c r="S57" s="35"/>
      <c r="T57" s="35"/>
    </row>
  </sheetData>
  <pageMargins left="0.25" right="0.2" top="0.75" bottom="0.32" header="0.3" footer="0.3"/>
  <pageSetup scale="80" orientation="landscape" cellComments="asDisplayed" horizontalDpi="300" verticalDpi="300" r:id="rId1"/>
  <customProperties>
    <customPr name="_pios_id" r:id="rId2"/>
  </customPropertie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25"/>
  <sheetViews>
    <sheetView workbookViewId="0">
      <selection activeCell="G41" sqref="G41"/>
    </sheetView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133.04461229233831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-98.303983966039056</v>
      </c>
      <c r="H5">
        <v>-120</v>
      </c>
      <c r="I5" s="4">
        <v>0</v>
      </c>
      <c r="K5">
        <v>-120</v>
      </c>
      <c r="L5" s="5">
        <v>0</v>
      </c>
    </row>
    <row r="6" spans="2:12" x14ac:dyDescent="0.25">
      <c r="B6" t="s">
        <v>21</v>
      </c>
      <c r="C6">
        <v>3.5333003180516713</v>
      </c>
      <c r="E6" s="3">
        <v>0.05</v>
      </c>
      <c r="F6">
        <v>1.6461167350478263</v>
      </c>
      <c r="H6">
        <v>-90</v>
      </c>
      <c r="I6" s="4">
        <v>1</v>
      </c>
      <c r="K6">
        <v>-90</v>
      </c>
      <c r="L6" s="5">
        <v>2E-3</v>
      </c>
    </row>
    <row r="7" spans="2:12" x14ac:dyDescent="0.25">
      <c r="E7" s="3">
        <v>0.1</v>
      </c>
      <c r="F7">
        <v>30.990794562747396</v>
      </c>
      <c r="H7">
        <v>-60</v>
      </c>
      <c r="I7" s="4">
        <v>2</v>
      </c>
      <c r="K7">
        <v>-60</v>
      </c>
      <c r="L7" s="5">
        <v>4.0000000000000001E-3</v>
      </c>
    </row>
    <row r="8" spans="2:12" x14ac:dyDescent="0.25">
      <c r="B8" t="s">
        <v>22</v>
      </c>
      <c r="C8">
        <v>-98.303983966039056</v>
      </c>
      <c r="E8" s="3">
        <v>0.15</v>
      </c>
      <c r="F8">
        <v>50.851789591339525</v>
      </c>
      <c r="H8">
        <v>-30</v>
      </c>
      <c r="I8" s="4">
        <v>7</v>
      </c>
      <c r="K8">
        <v>-30</v>
      </c>
      <c r="L8" s="5">
        <v>1.4E-2</v>
      </c>
    </row>
    <row r="9" spans="2:12" x14ac:dyDescent="0.25">
      <c r="B9" t="s">
        <v>23</v>
      </c>
      <c r="C9">
        <v>392.37618618618887</v>
      </c>
      <c r="E9" s="3">
        <v>0.2</v>
      </c>
      <c r="F9">
        <v>66.101206339810773</v>
      </c>
      <c r="H9">
        <v>0</v>
      </c>
      <c r="I9" s="4">
        <v>13</v>
      </c>
      <c r="K9">
        <v>0</v>
      </c>
      <c r="L9" s="5">
        <v>2.5999999999999999E-2</v>
      </c>
    </row>
    <row r="10" spans="2:12" x14ac:dyDescent="0.25">
      <c r="B10" t="s">
        <v>24</v>
      </c>
      <c r="C10">
        <v>132.82803863570774</v>
      </c>
      <c r="E10" s="3">
        <v>0.25</v>
      </c>
      <c r="F10">
        <v>79.399355264843905</v>
      </c>
      <c r="H10">
        <v>30</v>
      </c>
      <c r="I10" s="4">
        <v>26</v>
      </c>
      <c r="K10">
        <v>30</v>
      </c>
      <c r="L10" s="5">
        <v>5.1999999999999998E-2</v>
      </c>
    </row>
    <row r="11" spans="2:12" x14ac:dyDescent="0.25">
      <c r="B11" t="s">
        <v>25</v>
      </c>
      <c r="C11">
        <v>490.6801701522279</v>
      </c>
      <c r="E11" s="3">
        <v>0.3</v>
      </c>
      <c r="F11">
        <v>91.452728145465016</v>
      </c>
      <c r="H11">
        <v>60</v>
      </c>
      <c r="I11" s="4">
        <v>40</v>
      </c>
      <c r="K11">
        <v>60</v>
      </c>
      <c r="L11" s="5">
        <v>0.08</v>
      </c>
    </row>
    <row r="12" spans="2:12" x14ac:dyDescent="0.25">
      <c r="E12" s="3">
        <v>0.35</v>
      </c>
      <c r="F12">
        <v>102.42716115109641</v>
      </c>
      <c r="H12">
        <v>90</v>
      </c>
      <c r="I12" s="4">
        <v>58</v>
      </c>
      <c r="K12">
        <v>90</v>
      </c>
      <c r="L12" s="5">
        <v>0.11600000000000001</v>
      </c>
    </row>
    <row r="13" spans="2:12" x14ac:dyDescent="0.25">
      <c r="B13" s="1" t="s">
        <v>26</v>
      </c>
      <c r="C13" s="1">
        <v>79.086122666171704</v>
      </c>
      <c r="E13" s="3">
        <v>0.4</v>
      </c>
      <c r="F13">
        <v>112.79520861335709</v>
      </c>
      <c r="H13">
        <v>120</v>
      </c>
      <c r="I13" s="4">
        <v>70</v>
      </c>
      <c r="K13">
        <v>120</v>
      </c>
      <c r="L13" s="5">
        <v>0.14000000000000001</v>
      </c>
    </row>
    <row r="14" spans="2:12" x14ac:dyDescent="0.25">
      <c r="B14" t="s">
        <v>27</v>
      </c>
      <c r="C14">
        <v>6254.6147983687588</v>
      </c>
      <c r="E14" s="3">
        <v>0.45</v>
      </c>
      <c r="F14">
        <v>122.8702695873605</v>
      </c>
      <c r="H14">
        <v>150</v>
      </c>
      <c r="I14" s="4">
        <v>75</v>
      </c>
      <c r="K14">
        <v>150</v>
      </c>
      <c r="L14" s="5">
        <v>0.15</v>
      </c>
    </row>
    <row r="15" spans="2:12" x14ac:dyDescent="0.25">
      <c r="E15" s="3">
        <v>0.5</v>
      </c>
      <c r="F15">
        <v>132.82803863570774</v>
      </c>
      <c r="H15">
        <v>180</v>
      </c>
      <c r="I15" s="4">
        <v>70</v>
      </c>
      <c r="K15">
        <v>180</v>
      </c>
      <c r="L15" s="5">
        <v>0.14000000000000001</v>
      </c>
    </row>
    <row r="16" spans="2:12" x14ac:dyDescent="0.25">
      <c r="B16" t="s">
        <v>28</v>
      </c>
      <c r="C16" s="2">
        <v>2.3961310756666864E-2</v>
      </c>
      <c r="E16" s="3">
        <v>0.55000000000000004</v>
      </c>
      <c r="F16">
        <v>142.69524580828488</v>
      </c>
      <c r="H16">
        <v>210</v>
      </c>
      <c r="I16" s="4">
        <v>56</v>
      </c>
      <c r="K16">
        <v>210</v>
      </c>
      <c r="L16" s="5">
        <v>0.112</v>
      </c>
    </row>
    <row r="17" spans="2:12" x14ac:dyDescent="0.25">
      <c r="B17" t="s">
        <v>29</v>
      </c>
      <c r="C17" s="2">
        <v>2.9635465068615146</v>
      </c>
      <c r="E17" s="3">
        <v>0.6</v>
      </c>
      <c r="F17">
        <v>152.7458985278337</v>
      </c>
      <c r="H17">
        <v>240</v>
      </c>
      <c r="I17" s="4">
        <v>38</v>
      </c>
      <c r="K17">
        <v>240</v>
      </c>
      <c r="L17" s="5">
        <v>7.5999999999999998E-2</v>
      </c>
    </row>
    <row r="18" spans="2:12" x14ac:dyDescent="0.25">
      <c r="E18" s="3">
        <v>0.65</v>
      </c>
      <c r="F18">
        <v>163.12294515826164</v>
      </c>
      <c r="H18">
        <v>270</v>
      </c>
      <c r="I18" s="4">
        <v>23</v>
      </c>
      <c r="K18">
        <v>270</v>
      </c>
      <c r="L18" s="5">
        <v>4.5999999999999999E-2</v>
      </c>
    </row>
    <row r="19" spans="2:12" x14ac:dyDescent="0.25">
      <c r="E19" s="3">
        <v>0.7</v>
      </c>
      <c r="F19">
        <v>174.38266145472554</v>
      </c>
      <c r="H19">
        <v>300</v>
      </c>
      <c r="I19" s="4">
        <v>12</v>
      </c>
      <c r="K19">
        <v>300</v>
      </c>
      <c r="L19" s="5">
        <v>2.4E-2</v>
      </c>
    </row>
    <row r="20" spans="2:12" x14ac:dyDescent="0.25">
      <c r="E20" s="3">
        <v>0.75</v>
      </c>
      <c r="F20">
        <v>186.23546168414197</v>
      </c>
      <c r="H20">
        <v>330</v>
      </c>
      <c r="I20" s="4">
        <v>6</v>
      </c>
      <c r="K20">
        <v>330</v>
      </c>
      <c r="L20" s="5">
        <v>1.2E-2</v>
      </c>
    </row>
    <row r="21" spans="2:12" x14ac:dyDescent="0.25">
      <c r="E21" s="3">
        <v>0.8</v>
      </c>
      <c r="F21">
        <v>199.03138621242792</v>
      </c>
      <c r="H21">
        <v>360</v>
      </c>
      <c r="I21" s="4">
        <v>2</v>
      </c>
      <c r="K21">
        <v>360</v>
      </c>
      <c r="L21" s="5">
        <v>4.0000000000000001E-3</v>
      </c>
    </row>
    <row r="22" spans="2:12" x14ac:dyDescent="0.25">
      <c r="E22" s="3">
        <v>0.85</v>
      </c>
      <c r="F22">
        <v>214.96685230266158</v>
      </c>
      <c r="H22">
        <v>390</v>
      </c>
      <c r="I22" s="4">
        <v>0</v>
      </c>
      <c r="K22">
        <v>390</v>
      </c>
      <c r="L22" s="5">
        <v>0</v>
      </c>
    </row>
    <row r="23" spans="2:12" x14ac:dyDescent="0.25">
      <c r="E23" s="3">
        <v>0.9</v>
      </c>
      <c r="F23">
        <v>233.68794701687301</v>
      </c>
      <c r="H23">
        <v>420</v>
      </c>
      <c r="I23" s="4">
        <v>1</v>
      </c>
      <c r="K23">
        <v>420</v>
      </c>
      <c r="L23" s="5">
        <v>2E-3</v>
      </c>
    </row>
    <row r="24" spans="2:12" x14ac:dyDescent="0.25">
      <c r="E24" s="3">
        <v>0.95</v>
      </c>
      <c r="F24">
        <v>261.79344240923103</v>
      </c>
      <c r="H24">
        <v>450</v>
      </c>
      <c r="I24" s="4">
        <v>0</v>
      </c>
      <c r="K24">
        <v>450</v>
      </c>
      <c r="L24" s="5">
        <v>0</v>
      </c>
    </row>
    <row r="25" spans="2:12" x14ac:dyDescent="0.25">
      <c r="E25" s="3">
        <v>1</v>
      </c>
      <c r="F25">
        <v>392.37618618618887</v>
      </c>
      <c r="H25">
        <v>480</v>
      </c>
      <c r="I25" s="4">
        <v>0</v>
      </c>
      <c r="K25">
        <v>480</v>
      </c>
      <c r="L25" s="5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25"/>
  <sheetViews>
    <sheetView workbookViewId="0">
      <selection activeCell="I34" sqref="I34"/>
    </sheetView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91.283525424902194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-102.7828761036544</v>
      </c>
      <c r="H5">
        <v>-100</v>
      </c>
      <c r="I5" s="4">
        <v>1</v>
      </c>
      <c r="K5">
        <v>-100</v>
      </c>
      <c r="L5" s="5">
        <v>2E-3</v>
      </c>
    </row>
    <row r="6" spans="2:12" x14ac:dyDescent="0.25">
      <c r="B6" t="s">
        <v>21</v>
      </c>
      <c r="C6">
        <v>2.5379924658398485</v>
      </c>
      <c r="E6" s="3">
        <v>0.05</v>
      </c>
      <c r="F6">
        <v>-2.4671319859806999</v>
      </c>
      <c r="H6">
        <v>-80</v>
      </c>
      <c r="I6" s="4">
        <v>0</v>
      </c>
      <c r="K6">
        <v>-80</v>
      </c>
      <c r="L6" s="5">
        <v>0</v>
      </c>
    </row>
    <row r="7" spans="2:12" x14ac:dyDescent="0.25">
      <c r="E7" s="3">
        <v>0.1</v>
      </c>
      <c r="F7">
        <v>18.451651769217875</v>
      </c>
      <c r="H7">
        <v>-60</v>
      </c>
      <c r="I7" s="4">
        <v>1</v>
      </c>
      <c r="K7">
        <v>-60</v>
      </c>
      <c r="L7" s="5">
        <v>2E-3</v>
      </c>
    </row>
    <row r="8" spans="2:12" x14ac:dyDescent="0.25">
      <c r="B8" t="s">
        <v>22</v>
      </c>
      <c r="C8">
        <v>-102.7828761036544</v>
      </c>
      <c r="E8" s="3">
        <v>0.15</v>
      </c>
      <c r="F8">
        <v>32.591801157657649</v>
      </c>
      <c r="H8">
        <v>-40</v>
      </c>
      <c r="I8" s="4">
        <v>3</v>
      </c>
      <c r="K8">
        <v>-40</v>
      </c>
      <c r="L8" s="5">
        <v>6.0000000000000001E-3</v>
      </c>
    </row>
    <row r="9" spans="2:12" x14ac:dyDescent="0.25">
      <c r="B9" t="s">
        <v>23</v>
      </c>
      <c r="C9">
        <v>283.95572032778188</v>
      </c>
      <c r="E9" s="3">
        <v>0.2</v>
      </c>
      <c r="F9">
        <v>43.431618568342067</v>
      </c>
      <c r="H9">
        <v>-20</v>
      </c>
      <c r="I9" s="4">
        <v>7</v>
      </c>
      <c r="K9">
        <v>-20</v>
      </c>
      <c r="L9" s="5">
        <v>1.4E-2</v>
      </c>
    </row>
    <row r="10" spans="2:12" x14ac:dyDescent="0.25">
      <c r="B10" t="s">
        <v>24</v>
      </c>
      <c r="C10">
        <v>91.214666077085496</v>
      </c>
      <c r="E10" s="3">
        <v>0.25</v>
      </c>
      <c r="F10">
        <v>52.832340128151259</v>
      </c>
      <c r="H10">
        <v>0</v>
      </c>
      <c r="I10" s="4">
        <v>14</v>
      </c>
      <c r="K10">
        <v>0</v>
      </c>
      <c r="L10" s="5">
        <v>2.8000000000000001E-2</v>
      </c>
    </row>
    <row r="11" spans="2:12" x14ac:dyDescent="0.25">
      <c r="B11" t="s">
        <v>25</v>
      </c>
      <c r="C11">
        <v>386.73859643143629</v>
      </c>
      <c r="E11" s="3">
        <v>0.3</v>
      </c>
      <c r="F11">
        <v>61.366059074811247</v>
      </c>
      <c r="H11">
        <v>20</v>
      </c>
      <c r="I11" s="4">
        <v>26</v>
      </c>
      <c r="K11">
        <v>20</v>
      </c>
      <c r="L11" s="5">
        <v>5.1999999999999998E-2</v>
      </c>
    </row>
    <row r="12" spans="2:12" x14ac:dyDescent="0.25">
      <c r="E12" s="3">
        <v>0.35</v>
      </c>
      <c r="F12">
        <v>69.370149345409416</v>
      </c>
      <c r="H12">
        <v>40</v>
      </c>
      <c r="I12" s="4">
        <v>39</v>
      </c>
      <c r="K12">
        <v>40</v>
      </c>
      <c r="L12" s="5">
        <v>7.8E-2</v>
      </c>
    </row>
    <row r="13" spans="2:12" x14ac:dyDescent="0.25">
      <c r="B13" s="1" t="s">
        <v>26</v>
      </c>
      <c r="C13" s="1">
        <v>56.80807330578417</v>
      </c>
      <c r="E13" s="3">
        <v>0.4</v>
      </c>
      <c r="F13">
        <v>76.815506645204707</v>
      </c>
      <c r="H13">
        <v>60</v>
      </c>
      <c r="I13" s="4">
        <v>54</v>
      </c>
      <c r="K13">
        <v>60</v>
      </c>
      <c r="L13" s="5">
        <v>0.108</v>
      </c>
    </row>
    <row r="14" spans="2:12" x14ac:dyDescent="0.25">
      <c r="B14" t="s">
        <v>27</v>
      </c>
      <c r="C14">
        <v>3227.1571927153482</v>
      </c>
      <c r="E14" s="3">
        <v>0.45</v>
      </c>
      <c r="F14">
        <v>83.94885117345126</v>
      </c>
      <c r="H14">
        <v>80</v>
      </c>
      <c r="I14" s="4">
        <v>66</v>
      </c>
      <c r="K14">
        <v>80</v>
      </c>
      <c r="L14" s="5">
        <v>0.13200000000000001</v>
      </c>
    </row>
    <row r="15" spans="2:12" x14ac:dyDescent="0.25">
      <c r="E15" s="3">
        <v>0.5</v>
      </c>
      <c r="F15">
        <v>91.214666077085496</v>
      </c>
      <c r="H15">
        <v>100</v>
      </c>
      <c r="I15" s="4">
        <v>70</v>
      </c>
      <c r="K15">
        <v>100</v>
      </c>
      <c r="L15" s="5">
        <v>0.14000000000000001</v>
      </c>
    </row>
    <row r="16" spans="2:12" x14ac:dyDescent="0.25">
      <c r="B16" t="s">
        <v>28</v>
      </c>
      <c r="C16" s="2">
        <v>-6.0614851752759276E-3</v>
      </c>
      <c r="E16" s="3">
        <v>0.55000000000000004</v>
      </c>
      <c r="F16">
        <v>98.186349060791841</v>
      </c>
      <c r="H16">
        <v>120</v>
      </c>
      <c r="I16" s="4">
        <v>66</v>
      </c>
      <c r="K16">
        <v>120</v>
      </c>
      <c r="L16" s="5">
        <v>0.13200000000000001</v>
      </c>
    </row>
    <row r="17" spans="2:12" x14ac:dyDescent="0.25">
      <c r="B17" t="s">
        <v>29</v>
      </c>
      <c r="C17" s="2">
        <v>3.0959736788953873</v>
      </c>
      <c r="E17" s="3">
        <v>0.6</v>
      </c>
      <c r="F17">
        <v>105.49006674926521</v>
      </c>
      <c r="H17">
        <v>140</v>
      </c>
      <c r="I17" s="4">
        <v>55</v>
      </c>
      <c r="K17">
        <v>140</v>
      </c>
      <c r="L17" s="5">
        <v>0.11</v>
      </c>
    </row>
    <row r="18" spans="2:12" x14ac:dyDescent="0.25">
      <c r="E18" s="3">
        <v>0.65</v>
      </c>
      <c r="F18">
        <v>112.78117395509935</v>
      </c>
      <c r="H18">
        <v>160</v>
      </c>
      <c r="I18" s="4">
        <v>42</v>
      </c>
      <c r="K18">
        <v>160</v>
      </c>
      <c r="L18" s="5">
        <v>8.4000000000000005E-2</v>
      </c>
    </row>
    <row r="19" spans="2:12" x14ac:dyDescent="0.25">
      <c r="E19" s="3">
        <v>0.7</v>
      </c>
      <c r="F19">
        <v>120.64973437654371</v>
      </c>
      <c r="H19">
        <v>180</v>
      </c>
      <c r="I19" s="4">
        <v>27</v>
      </c>
      <c r="K19">
        <v>180</v>
      </c>
      <c r="L19" s="5">
        <v>5.3999999999999999E-2</v>
      </c>
    </row>
    <row r="20" spans="2:12" x14ac:dyDescent="0.25">
      <c r="E20" s="3">
        <v>0.75</v>
      </c>
      <c r="F20">
        <v>129.15115260293436</v>
      </c>
      <c r="H20">
        <v>200</v>
      </c>
      <c r="I20" s="4">
        <v>15</v>
      </c>
      <c r="K20">
        <v>200</v>
      </c>
      <c r="L20" s="5">
        <v>0.03</v>
      </c>
    </row>
    <row r="21" spans="2:12" x14ac:dyDescent="0.25">
      <c r="E21" s="3">
        <v>0.8</v>
      </c>
      <c r="F21">
        <v>138.72056345761922</v>
      </c>
      <c r="H21">
        <v>220</v>
      </c>
      <c r="I21" s="4">
        <v>8</v>
      </c>
      <c r="K21">
        <v>220</v>
      </c>
      <c r="L21" s="5">
        <v>1.6E-2</v>
      </c>
    </row>
    <row r="22" spans="2:12" x14ac:dyDescent="0.25">
      <c r="E22" s="3">
        <v>0.85</v>
      </c>
      <c r="F22">
        <v>149.66210600325275</v>
      </c>
      <c r="H22">
        <v>240</v>
      </c>
      <c r="I22" s="4">
        <v>4</v>
      </c>
      <c r="K22">
        <v>240</v>
      </c>
      <c r="L22" s="5">
        <v>8.0000000000000002E-3</v>
      </c>
    </row>
    <row r="23" spans="2:12" x14ac:dyDescent="0.25">
      <c r="E23" s="3">
        <v>0.9</v>
      </c>
      <c r="F23">
        <v>163.57528358745685</v>
      </c>
      <c r="H23">
        <v>260</v>
      </c>
      <c r="I23" s="4">
        <v>1</v>
      </c>
      <c r="K23">
        <v>260</v>
      </c>
      <c r="L23" s="5">
        <v>2E-3</v>
      </c>
    </row>
    <row r="24" spans="2:12" x14ac:dyDescent="0.25">
      <c r="E24" s="3">
        <v>0.95</v>
      </c>
      <c r="F24">
        <v>183.36054382878777</v>
      </c>
      <c r="H24">
        <v>280</v>
      </c>
      <c r="I24" s="4">
        <v>0</v>
      </c>
      <c r="K24">
        <v>280</v>
      </c>
      <c r="L24" s="5">
        <v>0</v>
      </c>
    </row>
    <row r="25" spans="2:12" x14ac:dyDescent="0.25">
      <c r="E25" s="3">
        <v>1</v>
      </c>
      <c r="F25">
        <v>283.95572032778188</v>
      </c>
      <c r="H25">
        <v>300</v>
      </c>
      <c r="I25" s="4">
        <v>1</v>
      </c>
      <c r="K25">
        <v>300</v>
      </c>
      <c r="L25" s="5">
        <v>2E-3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25"/>
  <sheetViews>
    <sheetView workbookViewId="0">
      <selection activeCell="K20" sqref="K20"/>
    </sheetView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137.28207634958119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-13.946057834670256</v>
      </c>
      <c r="H5">
        <v>-40</v>
      </c>
      <c r="I5" s="4">
        <v>0</v>
      </c>
      <c r="K5">
        <v>-40</v>
      </c>
      <c r="L5" s="5">
        <v>0</v>
      </c>
    </row>
    <row r="6" spans="2:12" x14ac:dyDescent="0.25">
      <c r="B6" t="s">
        <v>21</v>
      </c>
      <c r="C6">
        <v>2.2095280060684686</v>
      </c>
      <c r="E6" s="3">
        <v>0.05</v>
      </c>
      <c r="F6">
        <v>55.683735321026347</v>
      </c>
      <c r="H6">
        <v>-20</v>
      </c>
      <c r="I6" s="4">
        <v>0</v>
      </c>
      <c r="K6">
        <v>-20</v>
      </c>
      <c r="L6" s="5">
        <v>0</v>
      </c>
    </row>
    <row r="7" spans="2:12" x14ac:dyDescent="0.25">
      <c r="E7" s="3">
        <v>0.1</v>
      </c>
      <c r="F7">
        <v>73.458368464549139</v>
      </c>
      <c r="H7">
        <v>0</v>
      </c>
      <c r="I7" s="4">
        <v>2</v>
      </c>
      <c r="K7">
        <v>0</v>
      </c>
      <c r="L7" s="5">
        <v>4.0000000000000001E-3</v>
      </c>
    </row>
    <row r="8" spans="2:12" x14ac:dyDescent="0.25">
      <c r="B8" t="s">
        <v>22</v>
      </c>
      <c r="C8">
        <v>-13.946057834670256</v>
      </c>
      <c r="E8" s="3">
        <v>0.15</v>
      </c>
      <c r="F8">
        <v>85.75798007137459</v>
      </c>
      <c r="H8">
        <v>20</v>
      </c>
      <c r="I8" s="4">
        <v>3</v>
      </c>
      <c r="K8">
        <v>20</v>
      </c>
      <c r="L8" s="5">
        <v>6.0000000000000001E-3</v>
      </c>
    </row>
    <row r="9" spans="2:12" x14ac:dyDescent="0.25">
      <c r="B9" t="s">
        <v>23</v>
      </c>
      <c r="C9">
        <v>281.32607822781392</v>
      </c>
      <c r="E9" s="3">
        <v>0.2</v>
      </c>
      <c r="F9">
        <v>95.430451643851853</v>
      </c>
      <c r="H9">
        <v>40</v>
      </c>
      <c r="I9" s="4">
        <v>7</v>
      </c>
      <c r="K9">
        <v>40</v>
      </c>
      <c r="L9" s="5">
        <v>1.4E-2</v>
      </c>
    </row>
    <row r="10" spans="2:12" x14ac:dyDescent="0.25">
      <c r="B10" t="s">
        <v>24</v>
      </c>
      <c r="C10">
        <v>137.22572828663817</v>
      </c>
      <c r="E10" s="3">
        <v>0.25</v>
      </c>
      <c r="F10">
        <v>103.68943992069583</v>
      </c>
      <c r="H10">
        <v>60</v>
      </c>
      <c r="I10" s="4">
        <v>17</v>
      </c>
      <c r="K10">
        <v>60</v>
      </c>
      <c r="L10" s="5">
        <v>3.4000000000000002E-2</v>
      </c>
    </row>
    <row r="11" spans="2:12" x14ac:dyDescent="0.25">
      <c r="B11" t="s">
        <v>25</v>
      </c>
      <c r="C11">
        <v>295.27213606248415</v>
      </c>
      <c r="E11" s="3">
        <v>0.3</v>
      </c>
      <c r="F11">
        <v>111.29295642838903</v>
      </c>
      <c r="H11">
        <v>80</v>
      </c>
      <c r="I11" s="4">
        <v>33</v>
      </c>
      <c r="K11">
        <v>80</v>
      </c>
      <c r="L11" s="5">
        <v>6.6000000000000003E-2</v>
      </c>
    </row>
    <row r="12" spans="2:12" x14ac:dyDescent="0.25">
      <c r="E12" s="3">
        <v>0.35</v>
      </c>
      <c r="F12">
        <v>118.1492058168682</v>
      </c>
      <c r="H12">
        <v>100</v>
      </c>
      <c r="I12" s="4">
        <v>51</v>
      </c>
      <c r="K12">
        <v>100</v>
      </c>
      <c r="L12" s="5">
        <v>0.10199999999999999</v>
      </c>
    </row>
    <row r="13" spans="2:12" x14ac:dyDescent="0.25">
      <c r="B13" s="1" t="s">
        <v>26</v>
      </c>
      <c r="C13" s="1">
        <v>49.456028979339436</v>
      </c>
      <c r="E13" s="3">
        <v>0.4</v>
      </c>
      <c r="F13">
        <v>124.75926506866315</v>
      </c>
      <c r="H13">
        <v>120</v>
      </c>
      <c r="I13" s="4">
        <v>69</v>
      </c>
      <c r="K13">
        <v>120</v>
      </c>
      <c r="L13" s="5">
        <v>0.13800000000000001</v>
      </c>
    </row>
    <row r="14" spans="2:12" x14ac:dyDescent="0.25">
      <c r="B14" t="s">
        <v>27</v>
      </c>
      <c r="C14">
        <v>2445.8988024052619</v>
      </c>
      <c r="E14" s="3">
        <v>0.45</v>
      </c>
      <c r="F14">
        <v>130.87092040276957</v>
      </c>
      <c r="H14">
        <v>140</v>
      </c>
      <c r="I14" s="4">
        <v>79</v>
      </c>
      <c r="K14">
        <v>140</v>
      </c>
      <c r="L14" s="5">
        <v>0.158</v>
      </c>
    </row>
    <row r="15" spans="2:12" x14ac:dyDescent="0.25">
      <c r="E15" s="3">
        <v>0.5</v>
      </c>
      <c r="F15">
        <v>137.22572828663817</v>
      </c>
      <c r="H15">
        <v>160</v>
      </c>
      <c r="I15" s="4">
        <v>78</v>
      </c>
      <c r="K15">
        <v>160</v>
      </c>
      <c r="L15" s="5">
        <v>0.156</v>
      </c>
    </row>
    <row r="16" spans="2:12" x14ac:dyDescent="0.25">
      <c r="B16" t="s">
        <v>28</v>
      </c>
      <c r="C16" s="2">
        <v>-6.6332731383962036E-3</v>
      </c>
      <c r="E16" s="3">
        <v>0.55000000000000004</v>
      </c>
      <c r="F16">
        <v>143.35153115245711</v>
      </c>
      <c r="H16">
        <v>180</v>
      </c>
      <c r="I16" s="4">
        <v>64</v>
      </c>
      <c r="K16">
        <v>180</v>
      </c>
      <c r="L16" s="5">
        <v>0.128</v>
      </c>
    </row>
    <row r="17" spans="2:12" x14ac:dyDescent="0.25">
      <c r="B17" t="s">
        <v>29</v>
      </c>
      <c r="C17" s="2">
        <v>2.9517809779882991</v>
      </c>
      <c r="E17" s="3">
        <v>0.6</v>
      </c>
      <c r="F17">
        <v>149.61889571944923</v>
      </c>
      <c r="H17">
        <v>200</v>
      </c>
      <c r="I17" s="4">
        <v>45</v>
      </c>
      <c r="K17">
        <v>200</v>
      </c>
      <c r="L17" s="5">
        <v>0.09</v>
      </c>
    </row>
    <row r="18" spans="2:12" x14ac:dyDescent="0.25">
      <c r="E18" s="3">
        <v>0.65</v>
      </c>
      <c r="F18">
        <v>156.24661093962803</v>
      </c>
      <c r="H18">
        <v>220</v>
      </c>
      <c r="I18" s="4">
        <v>28</v>
      </c>
      <c r="K18">
        <v>220</v>
      </c>
      <c r="L18" s="5">
        <v>5.6000000000000001E-2</v>
      </c>
    </row>
    <row r="19" spans="2:12" x14ac:dyDescent="0.25">
      <c r="E19" s="3">
        <v>0.7</v>
      </c>
      <c r="F19">
        <v>162.97417583096336</v>
      </c>
      <c r="H19">
        <v>240</v>
      </c>
      <c r="I19" s="4">
        <v>15</v>
      </c>
      <c r="K19">
        <v>240</v>
      </c>
      <c r="L19" s="5">
        <v>0.03</v>
      </c>
    </row>
    <row r="20" spans="2:12" x14ac:dyDescent="0.25">
      <c r="E20" s="3">
        <v>0.75</v>
      </c>
      <c r="F20">
        <v>170.35323522845792</v>
      </c>
      <c r="H20">
        <v>260</v>
      </c>
      <c r="I20" s="4">
        <v>5</v>
      </c>
      <c r="K20">
        <v>260</v>
      </c>
      <c r="L20" s="5">
        <v>0.01</v>
      </c>
    </row>
    <row r="21" spans="2:12" x14ac:dyDescent="0.25">
      <c r="E21" s="3">
        <v>0.8</v>
      </c>
      <c r="F21">
        <v>178.6333958917096</v>
      </c>
      <c r="H21">
        <v>280</v>
      </c>
      <c r="I21" s="4">
        <v>3</v>
      </c>
      <c r="K21">
        <v>280</v>
      </c>
      <c r="L21" s="5">
        <v>6.0000000000000001E-3</v>
      </c>
    </row>
    <row r="22" spans="2:12" x14ac:dyDescent="0.25">
      <c r="E22" s="3">
        <v>0.85</v>
      </c>
      <c r="F22">
        <v>188.2279007567283</v>
      </c>
      <c r="H22">
        <v>300</v>
      </c>
      <c r="I22" s="4">
        <v>1</v>
      </c>
      <c r="K22">
        <v>300</v>
      </c>
      <c r="L22" s="5">
        <v>2E-3</v>
      </c>
    </row>
    <row r="23" spans="2:12" x14ac:dyDescent="0.25">
      <c r="E23" s="3">
        <v>0.9</v>
      </c>
      <c r="F23">
        <v>200.15970135323886</v>
      </c>
      <c r="H23">
        <v>320</v>
      </c>
      <c r="I23" s="4">
        <v>0</v>
      </c>
      <c r="K23">
        <v>320</v>
      </c>
      <c r="L23" s="5">
        <v>0</v>
      </c>
    </row>
    <row r="24" spans="2:12" x14ac:dyDescent="0.25">
      <c r="E24" s="3">
        <v>0.95</v>
      </c>
      <c r="F24">
        <v>217.87637728223262</v>
      </c>
      <c r="H24">
        <v>340</v>
      </c>
      <c r="I24" s="4">
        <v>0</v>
      </c>
      <c r="K24">
        <v>340</v>
      </c>
      <c r="L24" s="5">
        <v>0</v>
      </c>
    </row>
    <row r="25" spans="2:12" x14ac:dyDescent="0.25">
      <c r="E25" s="3">
        <v>1</v>
      </c>
      <c r="F25">
        <v>281.32607822781392</v>
      </c>
      <c r="H25">
        <v>360</v>
      </c>
      <c r="I25" s="4">
        <v>0</v>
      </c>
      <c r="K25">
        <v>360</v>
      </c>
      <c r="L25" s="5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25"/>
  <sheetViews>
    <sheetView workbookViewId="0">
      <selection activeCell="C6" sqref="C6"/>
    </sheetView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56.017116465603976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-56.904803913428566</v>
      </c>
      <c r="H5">
        <v>-120</v>
      </c>
      <c r="I5" s="4">
        <v>0</v>
      </c>
      <c r="K5">
        <v>-120</v>
      </c>
      <c r="L5" s="5">
        <v>0</v>
      </c>
    </row>
    <row r="6" spans="2:12" x14ac:dyDescent="0.25">
      <c r="B6" t="s">
        <v>21</v>
      </c>
      <c r="C6">
        <v>1.5119609864611232</v>
      </c>
      <c r="E6" s="3">
        <v>0.05</v>
      </c>
      <c r="F6">
        <v>0.30174776464526332</v>
      </c>
      <c r="H6">
        <v>-100</v>
      </c>
      <c r="I6" s="4">
        <v>0</v>
      </c>
      <c r="K6">
        <v>-100</v>
      </c>
      <c r="L6" s="5">
        <v>0</v>
      </c>
    </row>
    <row r="7" spans="2:12" x14ac:dyDescent="0.25">
      <c r="E7" s="3">
        <v>0.1</v>
      </c>
      <c r="F7">
        <v>12.453930641474749</v>
      </c>
      <c r="H7">
        <v>-80</v>
      </c>
      <c r="I7" s="4">
        <v>0</v>
      </c>
      <c r="K7">
        <v>-80</v>
      </c>
      <c r="L7" s="5">
        <v>0</v>
      </c>
    </row>
    <row r="8" spans="2:12" x14ac:dyDescent="0.25">
      <c r="B8" t="s">
        <v>22</v>
      </c>
      <c r="C8">
        <v>-56.904803913428566</v>
      </c>
      <c r="E8" s="3">
        <v>0.15</v>
      </c>
      <c r="F8">
        <v>20.859419273300297</v>
      </c>
      <c r="H8">
        <v>-60</v>
      </c>
      <c r="I8" s="4">
        <v>0</v>
      </c>
      <c r="K8">
        <v>-60</v>
      </c>
      <c r="L8" s="5">
        <v>0</v>
      </c>
    </row>
    <row r="9" spans="2:12" x14ac:dyDescent="0.25">
      <c r="B9" t="s">
        <v>23</v>
      </c>
      <c r="C9">
        <v>156.99504897302739</v>
      </c>
      <c r="E9" s="3">
        <v>0.2</v>
      </c>
      <c r="F9">
        <v>27.419338749684268</v>
      </c>
      <c r="H9">
        <v>-40</v>
      </c>
      <c r="I9" s="4">
        <v>1</v>
      </c>
      <c r="K9">
        <v>-40</v>
      </c>
      <c r="L9" s="5">
        <v>2E-3</v>
      </c>
    </row>
    <row r="10" spans="2:12" x14ac:dyDescent="0.25">
      <c r="B10" t="s">
        <v>24</v>
      </c>
      <c r="C10">
        <v>55.935799096532421</v>
      </c>
      <c r="E10" s="3">
        <v>0.25</v>
      </c>
      <c r="F10">
        <v>33.10481795503653</v>
      </c>
      <c r="H10">
        <v>-20</v>
      </c>
      <c r="I10" s="4">
        <v>5</v>
      </c>
      <c r="K10">
        <v>-20</v>
      </c>
      <c r="L10" s="5">
        <v>0.01</v>
      </c>
    </row>
    <row r="11" spans="2:12" x14ac:dyDescent="0.25">
      <c r="B11" t="s">
        <v>25</v>
      </c>
      <c r="C11">
        <v>213.89985288645596</v>
      </c>
      <c r="E11" s="3">
        <v>0.3</v>
      </c>
      <c r="F11">
        <v>38.14255964851106</v>
      </c>
      <c r="H11">
        <v>0</v>
      </c>
      <c r="I11" s="4">
        <v>18</v>
      </c>
      <c r="K11">
        <v>0</v>
      </c>
      <c r="L11" s="5">
        <v>3.5999999999999997E-2</v>
      </c>
    </row>
    <row r="12" spans="2:12" x14ac:dyDescent="0.25">
      <c r="E12" s="3">
        <v>0.35</v>
      </c>
      <c r="F12">
        <v>42.898230170781865</v>
      </c>
      <c r="H12">
        <v>20</v>
      </c>
      <c r="I12" s="4">
        <v>48</v>
      </c>
      <c r="K12">
        <v>20</v>
      </c>
      <c r="L12" s="5">
        <v>9.6000000000000002E-2</v>
      </c>
    </row>
    <row r="13" spans="2:12" x14ac:dyDescent="0.25">
      <c r="B13" s="1" t="s">
        <v>26</v>
      </c>
      <c r="C13" s="1">
        <v>33.842334723380198</v>
      </c>
      <c r="E13" s="3">
        <v>0.4</v>
      </c>
      <c r="F13">
        <v>47.310303444691272</v>
      </c>
      <c r="H13">
        <v>40</v>
      </c>
      <c r="I13" s="4">
        <v>87</v>
      </c>
      <c r="K13">
        <v>40</v>
      </c>
      <c r="L13" s="5">
        <v>0.17399999999999999</v>
      </c>
    </row>
    <row r="14" spans="2:12" x14ac:dyDescent="0.25">
      <c r="B14" t="s">
        <v>27</v>
      </c>
      <c r="C14">
        <v>1145.303619529305</v>
      </c>
      <c r="E14" s="3">
        <v>0.45</v>
      </c>
      <c r="F14">
        <v>51.596070171704923</v>
      </c>
      <c r="H14">
        <v>60</v>
      </c>
      <c r="I14" s="4">
        <v>114</v>
      </c>
      <c r="K14">
        <v>60</v>
      </c>
      <c r="L14" s="5">
        <v>0.22800000000000001</v>
      </c>
    </row>
    <row r="15" spans="2:12" x14ac:dyDescent="0.25">
      <c r="E15" s="3">
        <v>0.5</v>
      </c>
      <c r="F15">
        <v>55.935799096532421</v>
      </c>
      <c r="H15">
        <v>80</v>
      </c>
      <c r="I15" s="4">
        <v>108</v>
      </c>
      <c r="K15">
        <v>80</v>
      </c>
      <c r="L15" s="5">
        <v>0.216</v>
      </c>
    </row>
    <row r="16" spans="2:12" x14ac:dyDescent="0.25">
      <c r="B16" t="s">
        <v>28</v>
      </c>
      <c r="C16" s="2">
        <v>-8.9026395666498576E-3</v>
      </c>
      <c r="E16" s="3">
        <v>0.55000000000000004</v>
      </c>
      <c r="F16">
        <v>60.198332427875457</v>
      </c>
      <c r="H16">
        <v>100</v>
      </c>
      <c r="I16" s="4">
        <v>71</v>
      </c>
      <c r="K16">
        <v>100</v>
      </c>
      <c r="L16" s="5">
        <v>0.14199999999999999</v>
      </c>
    </row>
    <row r="17" spans="2:12" x14ac:dyDescent="0.25">
      <c r="B17" t="s">
        <v>29</v>
      </c>
      <c r="C17" s="2">
        <v>2.9868045962652574</v>
      </c>
      <c r="E17" s="3">
        <v>0.6</v>
      </c>
      <c r="F17">
        <v>64.466278033261503</v>
      </c>
      <c r="H17">
        <v>120</v>
      </c>
      <c r="I17" s="4">
        <v>33</v>
      </c>
      <c r="K17">
        <v>120</v>
      </c>
      <c r="L17" s="5">
        <v>6.6000000000000003E-2</v>
      </c>
    </row>
    <row r="18" spans="2:12" x14ac:dyDescent="0.25">
      <c r="E18" s="3">
        <v>0.65</v>
      </c>
      <c r="F18">
        <v>69.019641158537311</v>
      </c>
      <c r="H18">
        <v>140</v>
      </c>
      <c r="I18" s="4">
        <v>12</v>
      </c>
      <c r="K18">
        <v>140</v>
      </c>
      <c r="L18" s="5">
        <v>2.4E-2</v>
      </c>
    </row>
    <row r="19" spans="2:12" x14ac:dyDescent="0.25">
      <c r="E19" s="3">
        <v>0.7</v>
      </c>
      <c r="F19">
        <v>73.745294370944748</v>
      </c>
      <c r="H19">
        <v>160</v>
      </c>
      <c r="I19" s="4">
        <v>3</v>
      </c>
      <c r="K19">
        <v>160</v>
      </c>
      <c r="L19" s="5">
        <v>6.0000000000000001E-3</v>
      </c>
    </row>
    <row r="20" spans="2:12" x14ac:dyDescent="0.25">
      <c r="E20" s="3">
        <v>0.75</v>
      </c>
      <c r="F20">
        <v>78.794943951136474</v>
      </c>
      <c r="H20">
        <v>180</v>
      </c>
      <c r="I20" s="4">
        <v>0</v>
      </c>
      <c r="K20">
        <v>180</v>
      </c>
      <c r="L20" s="5">
        <v>0</v>
      </c>
    </row>
    <row r="21" spans="2:12" x14ac:dyDescent="0.25">
      <c r="E21" s="3">
        <v>0.8</v>
      </c>
      <c r="F21">
        <v>84.456873019767499</v>
      </c>
      <c r="H21">
        <v>200</v>
      </c>
      <c r="I21" s="4">
        <v>0</v>
      </c>
      <c r="K21">
        <v>200</v>
      </c>
      <c r="L21" s="5">
        <v>0</v>
      </c>
    </row>
    <row r="22" spans="2:12" x14ac:dyDescent="0.25">
      <c r="E22" s="3">
        <v>0.85</v>
      </c>
      <c r="F22">
        <v>90.95925842901994</v>
      </c>
      <c r="H22">
        <v>220</v>
      </c>
      <c r="I22" s="4">
        <v>0</v>
      </c>
      <c r="K22">
        <v>220</v>
      </c>
      <c r="L22" s="5">
        <v>0</v>
      </c>
    </row>
    <row r="23" spans="2:12" x14ac:dyDescent="0.25">
      <c r="E23" s="3">
        <v>0.9</v>
      </c>
      <c r="F23">
        <v>99.157182286098276</v>
      </c>
      <c r="H23">
        <v>240</v>
      </c>
      <c r="I23" s="4">
        <v>0</v>
      </c>
      <c r="K23">
        <v>240</v>
      </c>
      <c r="L23" s="5">
        <v>0</v>
      </c>
    </row>
    <row r="24" spans="2:12" x14ac:dyDescent="0.25">
      <c r="E24" s="3">
        <v>0.95</v>
      </c>
      <c r="F24">
        <v>111.33516513895772</v>
      </c>
      <c r="H24">
        <v>260</v>
      </c>
      <c r="I24" s="4">
        <v>0</v>
      </c>
      <c r="K24">
        <v>260</v>
      </c>
      <c r="L24" s="5">
        <v>0</v>
      </c>
    </row>
    <row r="25" spans="2:12" x14ac:dyDescent="0.25">
      <c r="E25" s="3">
        <v>1</v>
      </c>
      <c r="F25">
        <v>156.99504897302739</v>
      </c>
      <c r="H25">
        <v>280</v>
      </c>
      <c r="I25" s="4">
        <v>0</v>
      </c>
      <c r="K25">
        <v>280</v>
      </c>
      <c r="L25" s="5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25"/>
  <sheetViews>
    <sheetView workbookViewId="0">
      <selection activeCell="B13" sqref="B13:C13"/>
    </sheetView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70.212403787086544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-117.22845594857895</v>
      </c>
      <c r="H5">
        <v>-120</v>
      </c>
      <c r="I5" s="4">
        <v>0</v>
      </c>
      <c r="K5">
        <v>-120</v>
      </c>
      <c r="L5" s="5">
        <v>0</v>
      </c>
    </row>
    <row r="6" spans="2:12" x14ac:dyDescent="0.25">
      <c r="B6" t="s">
        <v>21</v>
      </c>
      <c r="C6">
        <v>2.3397850228034098</v>
      </c>
      <c r="E6" s="3">
        <v>0.05</v>
      </c>
      <c r="F6">
        <v>-16.089808634142727</v>
      </c>
      <c r="H6">
        <v>-100</v>
      </c>
      <c r="I6" s="4">
        <v>1</v>
      </c>
      <c r="K6">
        <v>-100</v>
      </c>
      <c r="L6" s="5">
        <v>2E-3</v>
      </c>
    </row>
    <row r="7" spans="2:12" x14ac:dyDescent="0.25">
      <c r="E7" s="3">
        <v>0.1</v>
      </c>
      <c r="F7">
        <v>3.1621742955524326</v>
      </c>
      <c r="H7">
        <v>-80</v>
      </c>
      <c r="I7" s="4">
        <v>0</v>
      </c>
      <c r="K7">
        <v>-80</v>
      </c>
      <c r="L7" s="5">
        <v>0</v>
      </c>
    </row>
    <row r="8" spans="2:12" x14ac:dyDescent="0.25">
      <c r="B8" t="s">
        <v>22</v>
      </c>
      <c r="C8">
        <v>-117.22845594857895</v>
      </c>
      <c r="E8" s="3">
        <v>0.15</v>
      </c>
      <c r="F8">
        <v>15.805670199145048</v>
      </c>
      <c r="H8">
        <v>-60</v>
      </c>
      <c r="I8" s="4">
        <v>2</v>
      </c>
      <c r="K8">
        <v>-60</v>
      </c>
      <c r="L8" s="5">
        <v>4.0000000000000001E-3</v>
      </c>
    </row>
    <row r="9" spans="2:12" x14ac:dyDescent="0.25">
      <c r="B9" t="s">
        <v>23</v>
      </c>
      <c r="C9">
        <v>225.67493898238527</v>
      </c>
      <c r="E9" s="3">
        <v>0.2</v>
      </c>
      <c r="F9">
        <v>25.94887781271931</v>
      </c>
      <c r="H9">
        <v>-40</v>
      </c>
      <c r="I9" s="4">
        <v>6</v>
      </c>
      <c r="K9">
        <v>-40</v>
      </c>
      <c r="L9" s="5">
        <v>1.2E-2</v>
      </c>
    </row>
    <row r="10" spans="2:12" x14ac:dyDescent="0.25">
      <c r="B10" t="s">
        <v>24</v>
      </c>
      <c r="C10">
        <v>70.217553283847536</v>
      </c>
      <c r="E10" s="3">
        <v>0.25</v>
      </c>
      <c r="F10">
        <v>34.89485698683054</v>
      </c>
      <c r="H10">
        <v>-20</v>
      </c>
      <c r="I10" s="4">
        <v>12</v>
      </c>
      <c r="K10">
        <v>-20</v>
      </c>
      <c r="L10" s="5">
        <v>2.4E-2</v>
      </c>
    </row>
    <row r="11" spans="2:12" x14ac:dyDescent="0.25">
      <c r="B11" t="s">
        <v>25</v>
      </c>
      <c r="C11">
        <v>342.90339493096423</v>
      </c>
      <c r="E11" s="3">
        <v>0.3</v>
      </c>
      <c r="F11">
        <v>42.610159141423537</v>
      </c>
      <c r="H11">
        <v>0</v>
      </c>
      <c r="I11" s="4">
        <v>23</v>
      </c>
      <c r="K11">
        <v>0</v>
      </c>
      <c r="L11" s="5">
        <v>4.5999999999999999E-2</v>
      </c>
    </row>
    <row r="12" spans="2:12" x14ac:dyDescent="0.25">
      <c r="E12" s="3">
        <v>0.35</v>
      </c>
      <c r="F12">
        <v>50.096362739225299</v>
      </c>
      <c r="H12">
        <v>20</v>
      </c>
      <c r="I12" s="4">
        <v>40</v>
      </c>
      <c r="K12">
        <v>20</v>
      </c>
      <c r="L12" s="5">
        <v>0.08</v>
      </c>
    </row>
    <row r="13" spans="2:12" x14ac:dyDescent="0.25">
      <c r="B13" s="1" t="s">
        <v>26</v>
      </c>
      <c r="C13" s="1">
        <v>52.371581430683172</v>
      </c>
      <c r="E13" s="3">
        <v>0.4</v>
      </c>
      <c r="F13">
        <v>56.959066038475008</v>
      </c>
      <c r="H13">
        <v>40</v>
      </c>
      <c r="I13" s="4">
        <v>57</v>
      </c>
      <c r="K13">
        <v>40</v>
      </c>
      <c r="L13" s="5">
        <v>0.114</v>
      </c>
    </row>
    <row r="14" spans="2:12" x14ac:dyDescent="0.25">
      <c r="B14" t="s">
        <v>27</v>
      </c>
      <c r="C14">
        <v>2742.7825415506782</v>
      </c>
      <c r="E14" s="3">
        <v>0.45</v>
      </c>
      <c r="F14">
        <v>63.524022276625132</v>
      </c>
      <c r="H14">
        <v>60</v>
      </c>
      <c r="I14" s="4">
        <v>70</v>
      </c>
      <c r="K14">
        <v>60</v>
      </c>
      <c r="L14" s="5">
        <v>0.14000000000000001</v>
      </c>
    </row>
    <row r="15" spans="2:12" x14ac:dyDescent="0.25">
      <c r="E15" s="3">
        <v>0.5</v>
      </c>
      <c r="F15">
        <v>70.217553283847536</v>
      </c>
      <c r="H15">
        <v>80</v>
      </c>
      <c r="I15" s="4">
        <v>76</v>
      </c>
      <c r="K15">
        <v>80</v>
      </c>
      <c r="L15" s="5">
        <v>0.152</v>
      </c>
    </row>
    <row r="16" spans="2:12" x14ac:dyDescent="0.25">
      <c r="B16" t="s">
        <v>28</v>
      </c>
      <c r="C16" s="2">
        <v>-3.6585678127945907E-2</v>
      </c>
      <c r="E16" s="3">
        <v>0.55000000000000004</v>
      </c>
      <c r="F16">
        <v>76.67178648884132</v>
      </c>
      <c r="H16">
        <v>100</v>
      </c>
      <c r="I16" s="4">
        <v>71</v>
      </c>
      <c r="K16">
        <v>100</v>
      </c>
      <c r="L16" s="5">
        <v>0.14199999999999999</v>
      </c>
    </row>
    <row r="17" spans="2:12" x14ac:dyDescent="0.25">
      <c r="B17" t="s">
        <v>29</v>
      </c>
      <c r="C17" s="2">
        <v>3.0444503817948454</v>
      </c>
      <c r="E17" s="3">
        <v>0.6</v>
      </c>
      <c r="F17">
        <v>83.278801519296195</v>
      </c>
      <c r="H17">
        <v>120</v>
      </c>
      <c r="I17" s="4">
        <v>57</v>
      </c>
      <c r="K17">
        <v>120</v>
      </c>
      <c r="L17" s="5">
        <v>0.114</v>
      </c>
    </row>
    <row r="18" spans="2:12" x14ac:dyDescent="0.25">
      <c r="E18" s="3">
        <v>0.65</v>
      </c>
      <c r="F18">
        <v>90.409482664299532</v>
      </c>
      <c r="H18">
        <v>140</v>
      </c>
      <c r="I18" s="4">
        <v>40</v>
      </c>
      <c r="K18">
        <v>140</v>
      </c>
      <c r="L18" s="5">
        <v>0.08</v>
      </c>
    </row>
    <row r="19" spans="2:12" x14ac:dyDescent="0.25">
      <c r="E19" s="3">
        <v>0.7</v>
      </c>
      <c r="F19">
        <v>97.47678242014436</v>
      </c>
      <c r="H19">
        <v>160</v>
      </c>
      <c r="I19" s="4">
        <v>24</v>
      </c>
      <c r="K19">
        <v>160</v>
      </c>
      <c r="L19" s="5">
        <v>4.8000000000000001E-2</v>
      </c>
    </row>
    <row r="20" spans="2:12" x14ac:dyDescent="0.25">
      <c r="E20" s="3">
        <v>0.75</v>
      </c>
      <c r="F20">
        <v>105.25954920604585</v>
      </c>
      <c r="H20">
        <v>180</v>
      </c>
      <c r="I20" s="4">
        <v>12</v>
      </c>
      <c r="K20">
        <v>180</v>
      </c>
      <c r="L20" s="5">
        <v>2.4E-2</v>
      </c>
    </row>
    <row r="21" spans="2:12" x14ac:dyDescent="0.25">
      <c r="E21" s="3">
        <v>0.8</v>
      </c>
      <c r="F21">
        <v>113.94495177088389</v>
      </c>
      <c r="H21">
        <v>200</v>
      </c>
      <c r="I21" s="4">
        <v>6</v>
      </c>
      <c r="K21">
        <v>200</v>
      </c>
      <c r="L21" s="5">
        <v>1.2E-2</v>
      </c>
    </row>
    <row r="22" spans="2:12" x14ac:dyDescent="0.25">
      <c r="E22" s="3">
        <v>0.85</v>
      </c>
      <c r="F22">
        <v>124.33780568763686</v>
      </c>
      <c r="H22">
        <v>220</v>
      </c>
      <c r="I22" s="4">
        <v>2</v>
      </c>
      <c r="K22">
        <v>220</v>
      </c>
      <c r="L22" s="5">
        <v>4.0000000000000001E-3</v>
      </c>
    </row>
    <row r="23" spans="2:12" x14ac:dyDescent="0.25">
      <c r="E23" s="3">
        <v>0.9</v>
      </c>
      <c r="F23">
        <v>136.72084744591143</v>
      </c>
      <c r="H23">
        <v>240</v>
      </c>
      <c r="I23" s="4">
        <v>1</v>
      </c>
      <c r="K23">
        <v>240</v>
      </c>
      <c r="L23" s="5">
        <v>2E-3</v>
      </c>
    </row>
    <row r="24" spans="2:12" x14ac:dyDescent="0.25">
      <c r="E24" s="3">
        <v>0.95</v>
      </c>
      <c r="F24">
        <v>155.97135334946483</v>
      </c>
      <c r="H24">
        <v>260</v>
      </c>
      <c r="I24" s="4">
        <v>0</v>
      </c>
      <c r="K24">
        <v>260</v>
      </c>
      <c r="L24" s="5">
        <v>0</v>
      </c>
    </row>
    <row r="25" spans="2:12" x14ac:dyDescent="0.25">
      <c r="E25" s="3">
        <v>1</v>
      </c>
      <c r="F25">
        <v>225.67493898238527</v>
      </c>
      <c r="H25">
        <v>280</v>
      </c>
      <c r="I25" s="4">
        <v>0</v>
      </c>
      <c r="K25">
        <v>280</v>
      </c>
      <c r="L25" s="5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L25"/>
  <sheetViews>
    <sheetView workbookViewId="0">
      <selection activeCell="B13" sqref="B13:C13"/>
    </sheetView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1" t="s">
        <v>16</v>
      </c>
      <c r="C4" s="1">
        <v>119.18523980903919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3">
        <v>0</v>
      </c>
      <c r="F5">
        <v>-58.250749087835203</v>
      </c>
      <c r="H5">
        <v>-60</v>
      </c>
      <c r="I5" s="4">
        <v>0</v>
      </c>
      <c r="K5">
        <v>-60</v>
      </c>
      <c r="L5" s="5">
        <v>0</v>
      </c>
    </row>
    <row r="6" spans="2:12" x14ac:dyDescent="0.25">
      <c r="B6" t="s">
        <v>21</v>
      </c>
      <c r="C6">
        <v>2.5399533534478933</v>
      </c>
      <c r="E6" s="3">
        <v>0.05</v>
      </c>
      <c r="F6">
        <v>25.544944195834901</v>
      </c>
      <c r="H6">
        <v>-40</v>
      </c>
      <c r="I6" s="4">
        <v>1</v>
      </c>
      <c r="K6">
        <v>-40</v>
      </c>
      <c r="L6" s="5">
        <v>2E-3</v>
      </c>
    </row>
    <row r="7" spans="2:12" x14ac:dyDescent="0.25">
      <c r="E7" s="3">
        <v>0.1</v>
      </c>
      <c r="F7">
        <v>45.866473550975471</v>
      </c>
      <c r="H7">
        <v>-20</v>
      </c>
      <c r="I7" s="4">
        <v>3</v>
      </c>
      <c r="K7">
        <v>-20</v>
      </c>
      <c r="L7" s="5">
        <v>6.0000000000000001E-3</v>
      </c>
    </row>
    <row r="8" spans="2:12" x14ac:dyDescent="0.25">
      <c r="B8" t="s">
        <v>22</v>
      </c>
      <c r="C8">
        <v>-58.250749087835203</v>
      </c>
      <c r="E8" s="3">
        <v>0.15</v>
      </c>
      <c r="F8">
        <v>59.90104386167355</v>
      </c>
      <c r="H8">
        <v>0</v>
      </c>
      <c r="I8" s="4">
        <v>5</v>
      </c>
      <c r="K8">
        <v>0</v>
      </c>
      <c r="L8" s="5">
        <v>0.01</v>
      </c>
    </row>
    <row r="9" spans="2:12" x14ac:dyDescent="0.25">
      <c r="B9" t="s">
        <v>23</v>
      </c>
      <c r="C9">
        <v>296.04886142238934</v>
      </c>
      <c r="E9" s="3">
        <v>0.2</v>
      </c>
      <c r="F9">
        <v>71.193511115807141</v>
      </c>
      <c r="H9">
        <v>20</v>
      </c>
      <c r="I9" s="4">
        <v>11</v>
      </c>
      <c r="K9">
        <v>20</v>
      </c>
      <c r="L9" s="5">
        <v>2.1999999999999999E-2</v>
      </c>
    </row>
    <row r="10" spans="2:12" x14ac:dyDescent="0.25">
      <c r="B10" t="s">
        <v>24</v>
      </c>
      <c r="C10">
        <v>119.11329559876835</v>
      </c>
      <c r="E10" s="3">
        <v>0.25</v>
      </c>
      <c r="F10">
        <v>80.546896659768208</v>
      </c>
      <c r="H10">
        <v>40</v>
      </c>
      <c r="I10" s="4">
        <v>20</v>
      </c>
      <c r="K10">
        <v>40</v>
      </c>
      <c r="L10" s="5">
        <v>0.04</v>
      </c>
    </row>
    <row r="11" spans="2:12" x14ac:dyDescent="0.25">
      <c r="B11" t="s">
        <v>25</v>
      </c>
      <c r="C11">
        <v>354.29961051022451</v>
      </c>
      <c r="E11" s="3">
        <v>0.3</v>
      </c>
      <c r="F11">
        <v>89.063208801968159</v>
      </c>
      <c r="H11">
        <v>60</v>
      </c>
      <c r="I11" s="4">
        <v>35</v>
      </c>
      <c r="K11">
        <v>60</v>
      </c>
      <c r="L11" s="5">
        <v>7.0000000000000007E-2</v>
      </c>
    </row>
    <row r="12" spans="2:12" x14ac:dyDescent="0.25">
      <c r="E12" s="3">
        <v>0.35</v>
      </c>
      <c r="F12">
        <v>97.168657706801994</v>
      </c>
      <c r="H12">
        <v>80</v>
      </c>
      <c r="I12" s="4">
        <v>48</v>
      </c>
      <c r="K12">
        <v>80</v>
      </c>
      <c r="L12" s="5">
        <v>9.6000000000000002E-2</v>
      </c>
    </row>
    <row r="13" spans="2:12" x14ac:dyDescent="0.25">
      <c r="B13" s="1" t="s">
        <v>26</v>
      </c>
      <c r="C13" s="1">
        <v>56.851963998322276</v>
      </c>
      <c r="E13" s="3">
        <v>0.4</v>
      </c>
      <c r="F13">
        <v>104.68451870373958</v>
      </c>
      <c r="H13">
        <v>100</v>
      </c>
      <c r="I13" s="4">
        <v>61</v>
      </c>
      <c r="K13">
        <v>100</v>
      </c>
      <c r="L13" s="5">
        <v>0.122</v>
      </c>
    </row>
    <row r="14" spans="2:12" x14ac:dyDescent="0.25">
      <c r="B14" t="s">
        <v>27</v>
      </c>
      <c r="C14">
        <v>3232.1458104665321</v>
      </c>
      <c r="E14" s="3">
        <v>0.45</v>
      </c>
      <c r="F14">
        <v>112.04711789279987</v>
      </c>
      <c r="H14">
        <v>120</v>
      </c>
      <c r="I14" s="4">
        <v>69</v>
      </c>
      <c r="K14">
        <v>120</v>
      </c>
      <c r="L14" s="5">
        <v>0.13800000000000001</v>
      </c>
    </row>
    <row r="15" spans="2:12" x14ac:dyDescent="0.25">
      <c r="E15" s="3">
        <v>0.5</v>
      </c>
      <c r="F15">
        <v>119.11329559876835</v>
      </c>
      <c r="H15">
        <v>140</v>
      </c>
      <c r="I15" s="4">
        <v>69</v>
      </c>
      <c r="K15">
        <v>140</v>
      </c>
      <c r="L15" s="5">
        <v>0.13800000000000001</v>
      </c>
    </row>
    <row r="16" spans="2:12" x14ac:dyDescent="0.25">
      <c r="B16" t="s">
        <v>28</v>
      </c>
      <c r="C16" s="2">
        <v>-7.4879512078369669E-3</v>
      </c>
      <c r="E16" s="3">
        <v>0.55000000000000004</v>
      </c>
      <c r="F16">
        <v>126.29816496007484</v>
      </c>
      <c r="H16">
        <v>160</v>
      </c>
      <c r="I16" s="4">
        <v>60</v>
      </c>
      <c r="K16">
        <v>160</v>
      </c>
      <c r="L16" s="5">
        <v>0.12</v>
      </c>
    </row>
    <row r="17" spans="2:12" x14ac:dyDescent="0.25">
      <c r="B17" t="s">
        <v>29</v>
      </c>
      <c r="C17" s="2">
        <v>2.9571793095068712</v>
      </c>
      <c r="E17" s="3">
        <v>0.6</v>
      </c>
      <c r="F17">
        <v>133.52195142275016</v>
      </c>
      <c r="H17">
        <v>180</v>
      </c>
      <c r="I17" s="4">
        <v>47</v>
      </c>
      <c r="K17">
        <v>180</v>
      </c>
      <c r="L17" s="5">
        <v>9.4E-2</v>
      </c>
    </row>
    <row r="18" spans="2:12" x14ac:dyDescent="0.25">
      <c r="E18" s="3">
        <v>0.65</v>
      </c>
      <c r="F18">
        <v>141.11813931507791</v>
      </c>
      <c r="H18">
        <v>200</v>
      </c>
      <c r="I18" s="4">
        <v>32</v>
      </c>
      <c r="K18">
        <v>200</v>
      </c>
      <c r="L18" s="5">
        <v>6.4000000000000001E-2</v>
      </c>
    </row>
    <row r="19" spans="2:12" x14ac:dyDescent="0.25">
      <c r="E19" s="3">
        <v>0.7</v>
      </c>
      <c r="F19">
        <v>148.75568093498606</v>
      </c>
      <c r="H19">
        <v>220</v>
      </c>
      <c r="I19" s="4">
        <v>20</v>
      </c>
      <c r="K19">
        <v>220</v>
      </c>
      <c r="L19" s="5">
        <v>0.04</v>
      </c>
    </row>
    <row r="20" spans="2:12" x14ac:dyDescent="0.25">
      <c r="E20" s="3">
        <v>0.75</v>
      </c>
      <c r="F20">
        <v>157.25115130794183</v>
      </c>
      <c r="H20">
        <v>240</v>
      </c>
      <c r="I20" s="4">
        <v>10</v>
      </c>
      <c r="K20">
        <v>240</v>
      </c>
      <c r="L20" s="5">
        <v>0.02</v>
      </c>
    </row>
    <row r="21" spans="2:12" x14ac:dyDescent="0.25">
      <c r="E21" s="3">
        <v>0.8</v>
      </c>
      <c r="F21">
        <v>166.87142987569507</v>
      </c>
      <c r="H21">
        <v>260</v>
      </c>
      <c r="I21" s="4">
        <v>6</v>
      </c>
      <c r="K21">
        <v>260</v>
      </c>
      <c r="L21" s="5">
        <v>1.2E-2</v>
      </c>
    </row>
    <row r="22" spans="2:12" x14ac:dyDescent="0.25">
      <c r="E22" s="3">
        <v>0.85</v>
      </c>
      <c r="F22">
        <v>177.8362549318276</v>
      </c>
      <c r="H22">
        <v>280</v>
      </c>
      <c r="I22" s="4">
        <v>2</v>
      </c>
      <c r="K22">
        <v>280</v>
      </c>
      <c r="L22" s="5">
        <v>4.0000000000000001E-3</v>
      </c>
    </row>
    <row r="23" spans="2:12" x14ac:dyDescent="0.25">
      <c r="E23" s="3">
        <v>0.9</v>
      </c>
      <c r="F23">
        <v>191.90216703738724</v>
      </c>
      <c r="H23">
        <v>300</v>
      </c>
      <c r="I23" s="4">
        <v>1</v>
      </c>
      <c r="K23">
        <v>300</v>
      </c>
      <c r="L23" s="5">
        <v>2E-3</v>
      </c>
    </row>
    <row r="24" spans="2:12" x14ac:dyDescent="0.25">
      <c r="E24" s="3">
        <v>0.95</v>
      </c>
      <c r="F24">
        <v>212.43495320909219</v>
      </c>
      <c r="H24">
        <v>320</v>
      </c>
      <c r="I24" s="4">
        <v>0</v>
      </c>
      <c r="K24">
        <v>320</v>
      </c>
      <c r="L24" s="5">
        <v>0</v>
      </c>
    </row>
    <row r="25" spans="2:12" x14ac:dyDescent="0.25">
      <c r="E25" s="3">
        <v>1</v>
      </c>
      <c r="F25">
        <v>296.04886142238934</v>
      </c>
      <c r="H25">
        <v>340</v>
      </c>
      <c r="I25" s="4">
        <v>0</v>
      </c>
      <c r="K25">
        <v>340</v>
      </c>
      <c r="L25" s="5"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data xmlns="http://riskamp.com/xml/lock-data-1.3"><![CDATA[uZuZZs4JAABjAAAAW01vbnRlQ2FybG9fRGVncmVlRGF5c18yMDI0RmNzdC54bHN4XVNpbXVsYXRpb25SZXN1bHRzMUhERCFSMTZDMz1AU2ltdWxhdGlvblNrZXduZXNzKCBEQVRBIVJbMjJdQyApYQAAAFtNb250ZUNhcmxvX0RlZ3JlZURheXNfMjAyNEZjc3QueGxzeF1TaW11bGF0aW9uUmVzdWx0czFIREQhUjEwQzM9QFNpbXVsYXRpb25NZWRpYW4oIERBVEEhUlsyOF1DICmPAAAAW01vbnRlQ2FybG9fRGVncmVlRGF5c18yMDI0RmNzdC54bHN4XVNpbXVsYXRpb25SZXN1bHRzMUhERCFSMTBDMTI9QFNpbXVsYXRpb25IaXN0b2dyYW1CaW4oIERBVEEhUlsyOF1DWy05XSwgMjEsIDYsIFRSVUUgKSAvQCBTaW11bGF0aW9uVHJpYWxzKCmPAAAAW01vbnRlQ2FybG9fRGVncmVlRGF5c18yMDI0RmNzdC54bHN4XVNpbXVsYXRpb25SZXN1bHRzMUhERCFSMTBDMTI9QFNpbXVsYXRpb25IaXN0b2dyYW1CaW4oIERBVEEhUlsyOF1DWy05XSwgMjEsIDYsIFRSVUUgKSAvQCBTaW11bGF0aW9uVHJpYWxzKCl3AAAAW01vbnRlQ2FybG9fRGVncmVlRGF5c18yMDI0RmNzdC54bHN4XVNpbXVsYXRpb25SZXN1bHRzMUhERCFSN0M5PUBTaW11bGF0aW9uSGlzdG9ncmFtQmluKCBEQVRBIVJbMzFdQ1stNl0sIDIxLCAzLCBUUlVFICl5AAAAW01vbnRlQ2FybG9fRGVncmVlRGF5c18yMDI0RmNzdC54bHN4XVNpbXVsYXRpb25SZXN1bHRzMUhERCFSMTdDOT1AU2ltdWxhdGlvbkhpc3RvZ3JhbUJpbiggREFUQSFSWzIxXUNbLTZdLCAyMSwgMTMsIFRSVUUgKX0AAABbTW9udGVDYXJsb19EZWdyZWVEYXlzXzIwMjRGY3N0Lnhsc3hdU2ltdWxhdGlvblJlc3VsdHMxSEREIVI1QzExPUBTaW11bGF0aW9uSGlzdG9ncmFtQmluTGFiZWwoIERBVEEhUlszM11DWy04XSwgMjEsIDEsIFRSVUUgKX4AAABbTW9udGVDYXJsb19EZWdyZWVEYXlzXzIwMjRGY3N0Lnhsc3hdU2ltdWxhdGlvblJlc3VsdHMxSEREIVIyM0M4PUBTaW11bGF0aW9uSGlzdG9ncmFtQmluTGFiZWwoIERBVEEhUlsxNV1DWy01XSwgMjEsIDE5LCBUUlVFICmQAAAAW01vbnRlQ2FybG9fRGVncmVlRGF5c18yMDI0RmNzdC54bHN4XVNpbXVsYXRpb25SZXN1bHRzMUhERCFSMjFDMTI9QFNpbXVsYXRpb25IaXN0b2dyYW1CaW4oIERBVEEhUlsxN11DWy05XSwgMjEsIDE3LCBUUlVFICkgL0AgU2ltdWxhdGlvblRyaWFscygpkAAAAFtNb250ZUNhcmxvX0RlZ3JlZURheXNfMjAyNEZjc3QueGxzeF1TaW11bGF0aW9uUmVzdWx0czFIREQhUjIxQzEyPUBTaW11bGF0aW9uSGlzdG9ncmFtQmluKCBEQVRBIVJbMTddQ1stOV0sIDIxLCAxNywgVFJVRSApIC9AIFNpbXVsYXRpb25UcmlhbHMoKXcAAABbTW9udGVDYXJsb19EZWdyZWVEYXlzXzIwMjRGY3N0Lnhsc3hdU2ltdWxhdGlvblJlc3VsdHMxSEREIVI1Qzk9QFNpbXVsYXRpb25IaXN0b2dyYW1CaW4oIERBVEEhUlszM11DWy02XSwgMjEsIDEsIFRSVUUgKXkAAABbTW9udGVDYXJsb19EZWdyZWVEYXlzXzIwMjRGY3N0Lnhsc3hdU2ltdWxhdGlvblJlc3VsdHMySEREIVIxNUM5PUBTaW11bGF0aW9uSGlzdG9ncmFtQmluKCBEQVRBIVJbMjNdQ1stNV0sIDIxLCAxMSwgVFJVRSApcQAAAFtNb250ZUNhcmxvX0RlZ3JlZURheXNfMjAyNEZjc3QueGxzeF1TaW11bGF0aW9uUmVzdWx0czEyQ0REIVIyMUM2PUBTaW11bGF0aW9uUGVyY2VudGlsZSggREFUQSFSWzU3XUNbOF0sIFJDWy0xXSApdQAAAFtNb250ZUNhcmxvX0RlZ3JlZURheXNfMjAyNEZjc3QueGxzeF1TaW11bGF0aW9uUmVzdWx0czkhUjE3Qzk9QFNpbXVsYXRpb25IaXN0b2dyYW1CaW4oIERBVEEhUls2MV1DWzJdLCAyMSwgMTMsIFRSVUUgKXwAAABbTW9udGVDYXJsb19EZWdyZWVEYXlzXzIwMjRGY3N0Lnhsc3hdU2ltdWxhdGlvblJlc3VsdHM4IVIyNUMxMT1AU2ltdWxhdGlvbkhpc3RvZ3JhbUJpbkxhYmVsKCBEQVRBIVJbNTNdQ1stMV0sIDIxLCAyMSwgVFJVRSApfwAAAFtNb250ZUNhcmxvX0RlZ3JlZURheXNfMjAyNEZjc3QueGxzeF1TaW11bGF0aW9uUmVzdWx0czEyQ0REIVIyMkMxMT1AU2ltdWxhdGlvbkhpc3RvZ3JhbUJpbkxhYmVsKCBEQVRBIVJbNTZdQ1szXSwgMjEsIDE4LCBUUlVFICmQAAAAW01vbnRlQ2FybG9fRGVncmVlRGF5c18yMDI0RmNzdC54bHN4XVNpbXVsYXRpb25SZXN1bHRzMTJIREQhUjIxQzEyPUBTaW11bGF0aW9uSGlzdG9ncmFtQmluKCBEQVRBIVJbMTddQ1syXSwgMjEsIDE3LCBUUlVFICkgL0AgU2ltdWxhdGlvblRyaWFscygpkAAAAFtNb250ZUNhcmxvX0RlZ3JlZURheXNfMjAyNEZjc3QueGxzeF1TaW11bGF0aW9uUmVzdWx0czEySEREIVIyMUMxMj1AU2ltdWxhdGlvbkhpc3RvZ3JhbUJpbiggREFUQSFSWzE3XUNbMl0sIDIxLCAxNywgVFJVRSApIC9AIFNpbXVsYXRpb25UcmlhbHMoKXgAAABbTW9udGVDYXJsb19EZWdyZWVEYXlzXzIwMjRGY3N0Lnhsc3hdU2ltdWxhdGlvblJlc3VsdHMySEREIVIxMEM5PUBTaW11bGF0aW9uSGlzdG9ncmFtQmluKCBEQVRBIVJbMjhdQ1stNV0sIDIxLCA2LCBUUlVFICmNAAAAW01vbnRlQ2FybG9fRGVncmVlRGF5c18yMDI0RmNzdC54bHN4XVNpbXVsYXRpb25SZXN1bHRzOCFSMjJDMTI9QFNpbXVsYXRpb25IaXN0b2dyYW1CaW4oIERBVEEhUls1Nl1DWy0yXSwgMjEsIDE4LCBUUlVFICkgL0AgU2ltdWxhdGlvblRyaWFscygpjQAAAFtNb250ZUNhcmxvX0RlZ3JlZURheXNfMjAyNEZjc3QueGxzeF1TaW11bGF0aW9uUmVzdWx0czghUjIyQzEyPUBTaW11bGF0aW9uSGlzdG9ncmFtQmluKCBEQVRBIVJbNTZdQ1stMl0sIDIxLCAxOCwgVFJVRSApIC9AIFNpbXVsYXRpb25UcmlhbHMoKY4AAABbTW9udGVDYXJsb19EZWdyZWVEYXlzXzIwMjRGY3N0Lnhsc3hdU2ltdWxhdGlvblJlc3VsdHMySEREIVI1QzEyPUBTaW11bGF0aW9uSGlzdG9ncmFtQmluKCBEQVRBIVJbMzNdQ1stOF0sIDIxLCAxLCBUUlVFICkgL0AgU2ltdWxhdGlvblRyaWFscygpjgAAAFtNb250ZUNhcmxvX0RlZ3JlZURheXNfMjAyNEZjc3QueGxzeF1TaW11bGF0aW9uUmVzdWx0czJIREQhUjVDMTI9QFNpbXVsYXRpb25IaXN0b2dyYW1CaW4oIERBVEEhUlszM11DWy04XSwgMjEsIDEsIFRSVUUgKSAvQCBTaW11bGF0aW9uVHJpYWxzKCmOAAAAW01vbnRlQ2FybG9fRGVncmVlRGF5c18yMDI0RmNzdC54bHN4XVNpbXVsYXRpb25SZXN1bHRzMkhERCFSOEMxMj1AU2ltdWxhdGlvbkhpc3RvZ3JhbUJpbiggREFUQSFSWzMwXUNbLThdLCAyMSwgNCwgVFJVRSApIC9AIFNpbXVsYXRpb25UcmlhbHMoKY4AAABbTW9udGVDYXJsb19EZWdyZWVEYXlzXzIwMjRGY3N0Lnhsc3hdU2ltdWxhdGlvblJlc3VsdHMySEREIVI4QzEyPUBTaW11bGF0aW9uSGlzdG9ncmFtQmluKCBEQVRBIVJbMzBdQ1stOF0sIDIxLCA0LCBUUlVFICkgL0AgU2ltdWxhdGlvblRyaWFscygpjQAAAFtNb250ZUNhcmxvX0RlZ3JlZURheXNfMjAyNEZjc3QueGxzeF1TaW11bGF0aW9uUmVzdWx0czkhUjI1QzEyPUBTaW11bGF0aW9uSGlzdG9ncmFtQmluKCBEQVRBIVJbNTNdQ1stMV0sIDIxLCAyMSwgVFJVRSApIC9AIFNpbXVsYXRpb25UcmlhbHMoKY0AAABbTW9udGVDYXJsb19EZWdyZWVEYXlzXzIwMjRGY3N0Lnhsc3hdU2ltdWxhdGlvblJlc3VsdHM5IVIyNUMxMj1AU2ltdWxhdGlvbkhpc3RvZ3JhbUJpbiggREFUQSFSWzUzXUNbLTFdLCAyMSwgMjEsIFRSVUUgKSAvQCBTaW11bGF0aW9uVHJpYWxzKCmPAAAAW01vbnRlQ2FybG9fRGVncmVlRGF5c18yMDI0RmNzdC54bHN4XVNpbXVsYXRpb25SZXN1bHRzNEhERCFSMTNDMTI9QFNpbXVsYXRpb25IaXN0b2dyYW1CaW4oIERBVEEhUlsyNV1DWy02XSwgMjEsIDksIFRSVUUgKSAvQCBTaW11bGF0aW9uVHJpYWxzKCmPAAAAW01vbnRlQ2FybG9fRGVncmVlRGF5c18yMDI0RmNzdC54bHN4XVNpbXVsYXRpb25SZXN1bHRzNEhERCFSMTNDMTI9QFNpbXVsYXRpb25IaXN0b2dyYW1CaW4oIERBVEEhUlsyNV1DWy02XSwgMjEsIDksIFRSVUUgKSAvQCBTaW11bGF0aW9uVHJpYWxzKCmNAAAAW01vbnRlQ2FybG9fRGVncmVlRGF5c18yMDI0RmNzdC54bHN4XVNpbXVsYXRpb25SZXN1bHRzNyFSMjJDMTI9QFNpbXVsYXRpb25IaXN0b2dyYW1CaW4oIERBVEEhUls1Nl1DWy0zXSwgMjEsIDE4LCBUUlVFICkgL0AgU2ltdWxhdGlvblRyaWFscygpjQAAAFtNb250ZUNhcmxvX0RlZ3JlZURheXNfMjAyNEZjc3QueGxzeF1TaW11bGF0aW9uUmVzdWx0czchUjIyQzEyPUBTaW11bGF0aW9uSGlzdG9ncmFtQmluKCBEQVRBIVJbNTZdQ1stM10sIDIxLCAxOCwgVFJVRSApIC9AIFNpbXVsYXRpb25UcmlhbHMoKYsAAABbTW9udGVDYXJsb19EZWdyZWVEYXlzXzIwMjRGY3N0Lnhsc3hdU2ltdWxhdGlvblJlc3VsdHM5IVI4QzEyPUBTaW11bGF0aW9uSGlzdG9ncmFtQmluKCBEQVRBIVJbNzBdQ1stMV0sIDIxLCA0LCBUUlVFICkgL0AgU2ltdWxhdGlvblRyaWFscygpiwAAAFtNb250ZUNhcmxvX0RlZ3JlZURheXNfMjAyNEZjc3QueGxzeF1TaW11bGF0aW9uUmVzdWx0czkhUjhDMTI9QFNpbXVsYXRpb25IaXN0b2dyYW1CaW4oIERBVEEhUls3MF1DWy0xXSwgMjEsIDQsIFRSVUUgKSAvQCBTaW11bGF0aW9uVHJpYWxzKCl+AAAAW01vbnRlQ2FybG9fRGVncmVlRGF5c18yMDI0RmNzdC54bHN4XVNpbXVsYXRpb25SZXN1bHRzMTFDREQhUjI0Qzg9QFNpbXVsYXRpb25IaXN0b2dyYW1CaW5MYWJlbCggREFUQSFSWzU0XUNbNV0sIDIxLCAyMCwgVFJVRSApfQAAAFtNb250ZUNhcmxvX0RlZ3JlZURheXNfMjAyNEZjc3QueGxzeF1TaW11bGF0aW9uUmVzdWx0czExSEREIVI3QzExPUBTaW11bGF0aW9uSGlzdG9ncmFtQmluTGFiZWwoIERBVEEhUlszMV1DWzJdLCAyMSwgMywgVFJVRSApfwAAAFtNb250ZUNhcmxvX0RlZ3JlZURheXNfMjAyNEZjc3QueGxzeF1TaW11bGF0aW9uUmVzdWx0czNIREQhUjE3QzExPUBTaW11bGF0aW9uSGlzdG9ncmFtQmluTGFiZWwoIERBVEEhUlsyMV1DWy02XSwgMjEsIDEzLCBUUlVFICmNAAAAW01vbnRlQ2FybG9fRGVncmVlRGF5c18yMDI0RmNzdC54bHN4XVNpbXVsYXRpb25SZXN1bHRzNyFSMTRDMTI9QFNpbXVsYXRpb25IaXN0b2dyYW1CaW4oIERBVEEhUls2NF1DWy0zXSwgMjEsIDEwLCBUUlVFICkgL0AgU2ltdWxhdGlvblRyaWFscygpjQAAAFtNb250ZUNhcmxvX0RlZ3JlZURheXNfMjAyNEZjc3QueGxzeF1TaW11bGF0aW9uUmVzdWx0czchUjE0QzEyPUBTaW11bGF0aW9uSGlzdG9ncmFtQmluKCBEQVRBIVJbNjRdQ1stM10sIDIxLCAxMCwgVFJVRSApIC9AIFNpbXVsYXRpb25UcmlhbHMoKXoAAABbTW9udGVDYXJsb19EZWdyZWVEYXlzXzIwMjRGY3N0Lnhsc3hdU2ltdWxhdGlvblJlc3VsdHM2IVI4QzExPUBTaW11bGF0aW9uSGlzdG9ncmFtQmluTGFiZWwoIERBVEEhUls3MF1DWy0zXSwgMjEsIDQsIFRSVUUgKY0AAABbTW9udGVDYXJsb19EZWdyZWVEYXlzXzIwMjRGY3N0Lnhsc3hdU2ltdWxhdGlvblJlc3VsdHM5IVIyMkMxMj1AU2ltdWxhdGlvbkhpc3RvZ3JhbUJpbiggREFUQSFSWzU2XUNbLTFdLCAyMSwgMTgsIFRSVUUgKSAvQCBTaW11bGF0aW9uVHJpYWxzKCmNAAAAW01vbnRlQ2FybG9fRGVncmVlRGF5c18yMDI0RmNzdC54bHN4XVNpbXVsYXRpb25SZXN1bHRzOSFSMjJDMTI9QFNpbXVsYXRpb25IaXN0b2dyYW1CaW4oIERBVEEhUls1Nl1DWy0xXSwgMjEsIDE4LCBUUlVFICkgL0AgU2ltdWxhdGlvblRyaWFscygpbQAAAFtNb250ZUNhcmxvX0RlZ3JlZURheXNfMjAyNEZjc3QueGxzeF1TaW11bGF0aW9uUmVzdWx0czYhUjE1QzY9QFNpbXVsYXRpb25QZXJjZW50aWxlKCBEQVRBIVJbNjNdQ1syXSwgUkNbLTFdICmQAAAAW01vbnRlQ2FybG9fRGVncmVlRGF5c18yMDI0RmNzdC54bHN4XVNpbXVsYXRpb25SZXN1bHRzM0NERCFSMTdDMTI9QFNpbXVsYXRpb25IaXN0b2dyYW1CaW4oIERBVEEhUls2MV1DWy03XSwgMjEsIDEzLCBUUlVFICkgL0AgU2ltdWxhdGlvblRyaWFscygpkAAAAFtNb250ZUNhcmxvX0RlZ3JlZURheXNfMjAyNEZjc3QueGxzeF1TaW11bGF0aW9uUmVzdWx0czNDREQhUjE3QzEyPUBTaW11bGF0aW9uSGlzdG9ncmFtQmluKCBEQVRBIVJbNjFdQ1stN10sIDIxLCAxMywgVFJVRSApIC9AIFNpbXVsYXRpb25UcmlhbHMoKXoAAABbTW9udGVDYXJsb19EZWdyZWVEYXlzXzIwMjRGY3N0Lnhsc3hdU2ltdWxhdGlvblJlc3VsdHM5IVIyMkM4PUBTaW11bGF0aW9uSGlzdG9ncmFtQmluTGFiZWwoIERBVEEhUls1Nl1DWzNdLCAyMSwgMTgsIFRSVUUgKXUAAABbTW9udGVDYXJsb19EZWdyZWVEYXlzXzIwMjRGY3N0Lnhsc3hdU2ltdWxhdGlvblJlc3VsdHM2IVI5Qzg9QFNpbXVsYXRpb25IaXN0b2dyYW1CaW5MYWJlbCggREFUQSFSWzY5XUMsIDIxLCA1LCBUUlVFICmLAAAAW01vbnRlQ2FybG9fRGVncmVlRGF5c18yMDI0RmNzdC54bHN4XVNpbXVsYXRpb25SZXN1bHRzOCFSNkMxMj1AU2ltdWxhdGlvbkhpc3RvZ3JhbUJpbiggREFUQSFSWzcyXUNbLTJdLCAyMSwgMiwgVFJVRSApIC9AIFNpbXVsYXRpb25UcmlhbHMoKYsAAABbTW9udGVDYXJsb19EZWdyZWVEYXlzXzIwMjRGY3N0Lnhsc3hdU2ltdWxhdGlvblJlc3VsdHM4IVI2QzEyPUBTaW11bGF0aW9uSGlzdG9ncmFtQmluKCBEQVRBIVJbNzJdQ1stMl0sIDIxLCAyLCBUUlVFICkgL0AgU2ltdWxhdGlvblRyaWFscygpdgAAAFtNb250ZUNhcmxvX0RlZ3JlZURheXNfMjAyNEZjc3QueGxzeF1TaW11bGF0aW9uUmVzdWx0czYhUjIwQzk9QFNpbXVsYXRpb25IaXN0b2dyYW1CaW4oIERBVEEhUls1OF1DWy0xXSwgMjEsIDE2LCBUUlVFICmNAAAAW01vbnRlQ2FybG9fRGVncmVlRGF5c18yMDI0RmNzdC54bHN4XVNpbXVsYXRpb25SZXN1bHRzOSFSMjFDMTI9QFNpbXVsYXRpb25IaXN0b2dyYW1CaW4oIERBVEEhUls1N11DWy0xXSwgMjEsIDE3LCBUUlVFICkgL0AgU2ltdWxhdGlvblRyaWFscygpjQAAAFtNb250ZUNhcmxvX0RlZ3JlZURheXNfMjAyNEZjc3QueGxzeF1TaW11bGF0aW9uUmVzdWx0czkhUjIxQzEyPUBTaW11bGF0aW9uSGlzdG9ncmFtQmluKCBEQVRBIVJbNTddQ1stMV0sIDIxLCAxNywgVFJVRSApIC9AIFNpbXVsYXRpb25UcmlhbHMoKXoAAABbTW9udGVDYXJsb19EZWdyZWVEYXlzXzIwMjRGY3N0Lnhsc3hdU2ltdWxhdGlvblJlc3VsdHM5IVIxN0M4PUBTaW11bGF0aW9uSGlzdG9ncmFtQmluTGFiZWwoIERBVEEhUls2MV1DWzNdLCAyMSwgMTMsIFRSVUUgKZAAAABbTW9udGVDYXJsb19EZWdyZWVEYXlzXzIwMjRGY3N0Lnhsc3hdU2ltdWxhdGlvblJlc3VsdHMxMUhERCFSMThDMTI9QFNpbXVsYXRpb25IaXN0b2dyYW1CaW4oIERBVEEhUlsyMF1DWzFdLCAyMSwgMTQsIFRSVUUgKSAvQCBTaW11bGF0aW9uVHJpYWxzKCmQAAAAW01vbnRlQ2FybG9fRGVncmVlRGF5c18yMDI0RmNzdC54bHN4XVNpbXVsYXRpb25SZXN1bHRzMTFIREQhUjE4QzEyPUBTaW11bGF0aW9uSGlzdG9ncmFtQmluKCBEQVRBIVJbMjBdQ1sxXSwgMjEsIDE0LCBUUlVFICkgL0AgU2ltdWxhdGlvblRyaWFscygpdAAAAFtNb250ZUNhcmxvX0RlZ3JlZURheXNfMjAyNEZjc3QueGxzeF1TaW11bGF0aW9uUmVzdWx0czghUjEwQzk9QFNpbXVsYXRpb25IaXN0b2dyYW1CaW4oIERBVEEhUls2OF1DWzFdLCAyMSwgNiwgVFJVRSApeAAAAFtNb250ZUNhcmxvX0RlZ3JlZURheXNfMjAyNEZjc3QueGxzeF1TaW11bGF0aW9uUmVzdWx0czJDREQhUjEyQzk9QFNpbXVsYXRpb25IaXN0b2dyYW1CaW4oIERBVEEhUls2Nl1DWy01XSwgMjEsIDgsIFRSVUUgKW0AAABbTW9udGVDYXJsb19EZWdyZWVEYXlzXzIwMjRGY3N0Lnhsc3hdU2ltdWxhdGlvblJlc3VsdHM4IVIyNEM2PUBTaW11bGF0aW9uUGVyY2VudGlsZSggREFUQSFSWzU0XUNbNF0sIFJDWy0xXSApbQAAAFtNb250ZUNhcmxvX0RlZ3JlZURheXNfMjAyNEZjc3QueGxzeF1TaW11bGF0aW9uUmVzdWx0czkhUjE0QzY9QFNpbXVsYXRpb25QZXJjZW50aWxlKCBEQVRBIVJbNjRdQ1s1XSwgUkNbLTFdICl4AAAAW01vbnRlQ2FybG9fRGVncmVlRGF5c18yMDI0RmNzdC54bHN4XVNpbXVsYXRpb25SZXN1bHRzOCFSNkM4PUBTaW11bGF0aW9uSGlzdG9ncmFtQmluTGFiZWwoIERBVEEhUls3Ml1DWzJdLCAyMSwgMiwgVFJVRSApjgAAAFtNb250ZUNhcmxvX0RlZ3JlZURheXNfMjAyNEZjc3QueGxzeF1TaW11bGF0aW9uUmVzdWx0czEySEREIVI5QzEyPUBTaW11bGF0aW9uSGlzdG9ncmFtQmluKCBEQVRBIVJbMjldQ1syXSwgMjEsIDUsIFRSVUUgKSAvQCBTaW11bGF0aW9uVHJpYWxzKCmOAAAAW01vbnRlQ2FybG9fRGVncmVlRGF5c18yMDI0RmNzdC54bHN4XVNpbXVsYXRpb25SZXN1bHRzMTJIREQhUjlDMTI9QFNpbXVsYXRpb25IaXN0b2dyYW1CaW4oIERBVEEhUlsyOV1DWzJdLCAyMSwgNSwgVFJVRSApIC9AIFNpbXVsYXRpb25UcmlhbHMoKXgAAABbTW9udGVDYXJsb19EZWdyZWVEYXlzXzIwMjRGY3N0Lnhsc3hdU2ltdWxhdGlvblJlc3VsdHM5IVIxOEMxMT1AU2ltdWxhdGlvbkhpc3RvZ3JhbUJpbkxhYmVsKCBEQVRBIVJbNjBdQywgMjEsIDE0LCBUUlVFICl6AAAAW01vbnRlQ2FybG9fRGVncmVlRGF5c18yMDI0RmNzdC54bHN4XVNpbXVsYXRpb25SZXN1bHRzOSFSMThDOD1AU2ltdWxhdGlvbkhpc3RvZ3JhbUJpbkxhYmVsKCBEQVRBIVJbNjBdQ1szXSwgMjEsIDE0LCBUUlVFICmQAAAAW01vbnRlQ2FybG9fRGVncmVlRGF5c18yMDI0RmNzdC54bHN4XVNpbXVsYXRpb25SZXN1bHRzMTFDREQhUjI0QzEyPUBTaW11bGF0aW9uSGlzdG9ncmFtQmluKCBEQVRBIVJbNTRdQ1sxXSwgMjEsIDIwLCBUUlVFICkgL0AgU2ltdWxhdGlvblRyaWFscygpkAAAAFtNb250ZUNhcmxvX0RlZ3JlZURheXNfMjAyNEZjc3QueGxzeF1TaW11bGF0aW9uUmVzdWx0czExQ0REIVIyNEMxMj1AU2ltdWxhdGlvbkhpc3RvZ3JhbUJpbiggREFUQSFSWzU0XUNbMV0sIDIxLCAyMCwgVFJVRSApIC9AIFNpbXVsYXRpb25UcmlhbHMoKZAAAABbTW9udGVDYXJsb19EZWdyZWVEYXlzXzIwMjRGY3N0Lnhsc3hdU2ltdWxhdGlvblJlc3VsdHMyQ0REIVIyNEMxMj1AU2ltdWxhdGlvbkhpc3RvZ3JhbUJpbiggREFUQSFSWzU0XUNbLThdLCAyMSwgMjAsIFRSVUUgKSAvQCBTaW11bGF0aW9uVHJpYWxzKCmQAAAAW01vbnRlQ2FybG9fRGVncmVlRGF5c18yMDI0RmNzdC54bHN4XVNpbXVsYXRpb25SZXN1bHRzMkNERCFSMjRDMTI9QFNpbXVsYXRpb25IaXN0b2dyYW1CaW4oIERBVEEhUls1NF1DWy04XSwgMjEsIDIwLCBUUlVFICkgL0AgU2ltdWxhdGlvblRyaWFscygpZgAAAFtNb250ZUNhcmxvX0RlZ3JlZURheXNfMjAyNEZjc3QueGxzeF1TaW11bGF0aW9uUmVzdWx0czExSEREIVIxMEMzPUBTaW11bGF0aW9uTWVkaWFuKCBEQVRBIVJbMjhdQ1sxMF0gKXEAAABbTW9udGVDYXJsb19EZWdyZWVEYXlzXzIwMjRGY3N0Lnhsc3hdU2ltdWxhdGlvblJlc3VsdHMzQ0REIVIyM0M2PUBTaW11bGF0aW9uUGVyY2VudGlsZSggREFUQSFSWzU1XUNbLTFdLCBSQ1stMV0gKZAAAABbTW9udGVDYXJsb19EZWdyZWVEYXlzXzIwMjRGY3N0Lnhsc3hdU2ltdWxhdGlvblJlc3VsdHMxMkNERCFSMjRDMTI9QFNpbXVsYXRpb25IaXN0b2dyYW1CaW4oIERBVEEhUls1NF1DWzJdLCAyMSwgMjAsIFRSVUUgKSAvQCBTaW11bGF0aW9uVHJpYWxzKCmQAAAAW01vbnRlQ2FybG9fRGVncmVlRGF5c18yMDI0RmNzdC54bHN4XVNpbXVsYXRpb25SZXN1bHRzMTJDREQhUjI0QzEyPUBTaW11bGF0aW9uSGlzdG9ncmFtQmluKCBEQVRBIVJbNTRdQ1syXSwgMjEsIDIwLCBUUlVFICkgL0AgU2ltdWxhdGlvblRyaWFscygpfAAAAFtNb250ZUNhcmxvX0RlZ3JlZURheXNfMjAyNEZjc3QueGxzeF1TaW11bGF0aW9uUmVzdWx0czRIREQhUjVDOD1AU2ltdWxhdGlvbkhpc3RvZ3JhbUJpbkxhYmVsKCBEQVRBIVJbMzNdQ1stMl0sIDIxLCAxLCBUUlVFICmQAAAAW01vbnRlQ2FybG9fRGVncmVlRGF5c18yMDI0RmNzdC54bHN4XVNpbXVsYXRpb25SZXN1bHRzMTJDREQhUjIwQzEyPUBTaW11bGF0aW9uSGlzdG9ncmFtQmluKCBEQVRBIVJbNThdQ1syXSwgMjEsIDE2LCBUUlVFICkgL0AgU2ltdWxhdGlvblRyaWFscygpkAAAAFtNb250ZUNhcmxvX0RlZ3JlZURheXNfMjAyNEZjc3QueGxzeF1TaW11bGF0aW9uUmVzdWx0czEyQ0REIVIyMEMxMj1AU2ltdWxhdGlvbkhpc3RvZ3JhbUJpbiggREFUQSFSWzU4XUNbMl0sIDIxLCAxNiwgVFJVRSApIC9AIFNpbXVsYXRpb25UcmlhbHMoKZAAAABbTW9udGVDYXJsb19EZWdyZWVEYXlzXzIwMjRGY3N0Lnhsc3hdU2ltdWxhdGlvblJlc3VsdHMxMUhERCFSMTlDMTI9QFNpbXVsYXRpb25IaXN0b2dyYW1CaW4oIERBVEEhUlsxOV1DWzFdLCAyMSwgMTUsIFRSVUUgKSAvQCBTaW11bGF0aW9uVHJpYWxzKCmQAAAAW01vbnRlQ2FybG9fRGVncmVlRGF5c18yMDI0RmNzdC54bHN4XVNpbXVsYXRpb25SZXN1bHRzMTFIREQhUjE5QzEyPUBTaW11bGF0aW9uSGlzdG9ncmFtQmluKCBEQVRBIVJbMTldQ1sxXSwgMjEsIDE1LCBUUlVFICkgL0AgU2ltdWxhdGlvblRyaWFscygpjwAAAFtNb250ZUNhcmxvX0RlZ3JlZURheXNfMjAyNEZjc3QueGxzeF1TaW11bGF0aW9uUmVzdWx0czExSEREIVIxM0MxMj1AU2ltdWxhdGlvbkhpc3RvZ3JhbUJpbiggREFUQSFSWzI1XUNbMV0sIDIxLCA5LCBUUlVFICkgL0AgU2ltdWxhdGlvblRyaWFscygpjwAAAFtNb250ZUNhcmxvX0RlZ3JlZURheXNfMjAyNEZjc3QueGxzeF1TaW11bGF0aW9uUmVzdWx0czExSEREIVIxM0MxMj1AU2ltdWxhdGlvbkhpc3RvZ3JhbUJpbiggREFUQSFSWzI1XUNbMV0sIDIxLCA5LCBUUlVFICkgL0AgU2ltdWxhdGlvblRyaWFscygpfQAAAFtNb250ZUNhcmxvX0RlZ3JlZURheXNfMjAyNEZjc3QueGxzeF1TaW11bGF0aW9uUmVzdWx0czExQ0REIVIxMEM4PUBTaW11bGF0aW9uSGlzdG9ncmFtQmluTGFiZWwoIERBVEEhUls2OF1DWzVdLCAyMSwgNiwgVFJVRSApbQAAAFtNb250ZUNhcmxvX0RlZ3JlZURheXNfMjAyNEZjc3QueGxzeF1TaW11bGF0aW9uUmVzdWx0czchUjIzQzY9QFNpbXVsYXRpb25QZXJjZW50aWxlKCBEQVRBIVJbNTVdQ1szXSwgUkNbLTFdICl/AAAAW01vbnRlQ2FybG9fRGVncmVlRGF5c18yMDI0RmNzdC54bHN4XVNpbXVsYXRpb25SZXN1bHRzNENERCFSMTlDMTE9QFNpbXVsYXRpb25IaXN0b2dyYW1CaW5MYWJlbCggREFUQSFSWzU5XUNbLTVdLCAyMSwgMTUsIFRSVUUgKY4AAABbTW9udGVDYXJsb19EZWdyZWVEYXlzXzIwMjRGY3N0Lnhsc3hdU2ltdWxhdGlvblJlc3VsdHM0Q0REIVI1QzEyPUBTaW11bGF0aW9uSGlzdG9ncmFtQmluKCBEQVRBIVJbNzNdQ1stNl0sIDIxLCAxLCBUUlVFICkgL0AgU2ltdWxhdGlvblRyaWFscygpjgAAAFtNb250ZUNhcmxvX0RlZ3JlZURheXNfMjAyNEZjc3QueGxzeF1TaW11bGF0aW9uUmVzdWx0czRDREQhUjVDMTI9QFNpbXVsYXRpb25IaXN0b2dyYW1CaW4oIERBVEEhUls3M11DWy02XSwgMjEsIDEsIFRSVUUgKSAvQCBTaW11bGF0aW9uVHJpYWxzKCl5AAAAW01vbnRlQ2FybG9fRGVncmVlRGF5c18yMDI0RmNzdC54bHN4XVNpbXVsYXRpb25SZXN1bHRzMTFIREQhUjE0Qzk9QFNpbXVsYXRpb25IaXN0b2dyYW1CaW4oIERBVEEhUlsyNF1DWzRdLCAyMSwgMTAsIFRSVUUgKXcAAABbTW9udGVDYXJsb19EZWdyZWVEYXlzXzIwMjRGY3N0Lnhsc3hdU2ltdWxhdGlvblJlc3VsdHMySEREIVI2Qzk9QFNpbXVsYXRpb25IaXN0b2dyYW1CaW4oIERBVEEhUlszMl1DWy01XSwgMjEsIDIsIFRSVUUgKX0AAABbTW9udGVDYXJsb19EZWdyZWVEYXlzXzIwMjRGY3N0Lnhsc3hdU2ltdWxhdGlvblJlc3VsdHMxMkNERCFSN0MxMT1AU2ltdWxhdGlvbkhpc3RvZ3JhbUJpbkxhYmVsKCBEQVRBIVJbNzFdQ1szXSwgMjEsIDMsIFRSVUUgKYkAAABbTW9udGVDYXJsb19EZWdyZWVEYXlzXzIwMjRGY3N0Lnhsc3hdU2ltdWxhdGlvblJlc3VsdHMxMCFSMTBDMTI9QFNpbXVsYXRpb25IaXN0b2dyYW1CaW4oIERBVEEhUls2OF1DLCAyMSwgNiwgVFJVRSApIC9AIFNpbXVsYXRpb25UcmlhbHMoKYkAAABbTW9udGVDYXJsb19EZWdyZWVEYXlzXzIwMjRGY3N0Lnhsc3hdU2ltdWxhdGlvblJlc3VsdHMxMCFSMTBDMTI9QFNpbXVsYXRpb25IaXN0b2dyYW1CaW4oIERBVEEhUls2OF1DLCAyMSwgNiwgVFJVRSApIC9AIFNpbXVsYXRpb25UcmlhbHMoKY4AAABbTW9udGVDYXJsb19EZWdyZWVEYXlzXzIwMjRGY3N0Lnhsc3hdU2ltdWxhdGlvblJlc3VsdHMxMkNERCFSOEMxMj1AU2ltdWxhdGlvbkhpc3RvZ3JhbUJpbiggREFUQSFSWzcwXUNbMl0sIDIxLCA0LCBUUlVFICkgL0AgU2ltdWxhdGlvblRyaWFscygpjgAAAFtNb250ZUNhcmxvX0RlZ3JlZURheXNfMjAyNEZjc3QueGxzeF1TaW11bGF0aW9uUmVzdWx0czEyQ0REIVI4QzEyPUBTaW11bGF0aW9uSGlzdG9ncmFtQmluKCBEQVRBIVJbNzBdQ1syXSwgMjEsIDQsIFRSVUUgKSAvQCBTaW11bGF0aW9uVHJpYWxzKCl+AAAAW01vbnRlQ2FybG9fRGVncmVlRGF5c18yMDI0RmNzdC54bHN4XVNpbXVsYXRpb25SZXN1bHRzMkhERCFSMjBDOD1AU2ltdWxhdGlvbkhpc3RvZ3JhbUJpbkxhYmVsKCBEQVRBIVJbMThdQ1stNF0sIDIxLCAxNiwgVFJVRSApdgAAAFtNb250ZUNhcmxvX0RlZ3JlZURheXNfMjAyNEZjc3QueGxzeF1TaW11bGF0aW9uUmVzdWx0czEwIVIyMEM5PUBTaW11bGF0aW9uSGlzdG9ncmFtQmluKCBEQVRBIVJbNThdQ1szXSwgMjEsIDE2LCBUUlVFICl+AAAAW01vbnRlQ2FybG9fRGVncmVlRGF5c18yMDI0RmNzdC54bHN4XVNpbXVsYXRpb25SZXN1bHRzMTFDREQhUjIzQzg9QFNpbXVsYXRpb25IaXN0b2dyYW1CaW5MYWJlbCggREFUQSFSWzU1XUNbNV0sIDIxLCAxOSwgVFJVRSApjgAAAFtNb250ZUNhcmxvX0RlZ3JlZURheXNfMjAyNEZjc3QueGxzeF1TaW11bGF0aW9uUmVzdWx0czExQ0REIVI3QzEyPUBTaW11bGF0aW9uSGlzdG9ncmFtQmluKCBEQVRBIVJbNzFdQ1sxXSwgMjEsIDMsIFRSVUUgKSAvQCBTaW11bGF0aW9uVHJpYWxzKCmOAAAAW01vbnRlQ2FybG9fRGVncmVlRGF5c18yMDI0RmNzdC54bHN4XVNpbXVsYXRpb25SZXN1bHRzMTFDREQhUjdDMTI9QFNpbXVsYXRpb25IaXN0b2dyYW1CaW4oIERBVEEhUls3MV1DWzFdLCAyMSwgMywgVFJVRSApIC9AIFNpbXVsYXRpb25UcmlhbHMoKWoAAABbTW9udGVDYXJsb19EZWdyZWVEYXlzXzIwMjRGY3N0Lnhsc3hdU2ltdWxhdGlvblJlc3VsdHMzQ0REIVI2QzM9QFNpbXVsYXRpb25TdGFuZGFyZEVycm9yKCBEQVRBIVJbNzJdQ1syXSApfgAAAFtNb250ZUNhcmxvX0RlZ3JlZURheXNfMjAyNEZjc3QueGxzeF1TaW11bGF0aW9uUmVzdWx0czNDREQhUjI1Qzg9QFNpbXVsYXRpb25IaXN0b2dyYW1CaW5MYWJlbCggREFUQSFSWzUzXUNbLTNdLCAyMSwgMjEsIFRSVUUgKZAAAABbTW9udGVDYXJsb19EZWdyZWVEYXlzXzIwMjRGY3N0Lnhsc3hdU2ltdWxhdGlvblJlc3VsdHM0SEREIVIyM0MxMj1AU2ltdWxhdGlvbkhpc3RvZ3JhbUJpbiggREFUQSFSWzE1XUNbLTZdLCAyMSwgMTksIFRSVUUgKSAvQCBTaW11bGF0aW9uVHJpYWxzKCmQAAAAW01vbnRlQ2FybG9fRGVncmVlRGF5c18yMDI0RmNzdC54bHN4XVNpbXVsYXRpb25SZXN1bHRzNEhERCFSMjNDMTI9QFNpbXVsYXRpb25IaXN0b2dyYW1CaW4oIERBVEEhUlsxNV1DWy02XSwgMjEsIDE5LCBUUlVFICkgL0AgU2ltdWxhdGlvblRyaWFscygpegAAAFtNb250ZUNhcmxvX0RlZ3JlZURheXNfMjAyNEZjc3QueGxzeF1TaW11bGF0aW9uUmVzdWx0czghUjE2Qzg9QFNpbXVsYXRpb25IaXN0b2dyYW1CaW5MYWJlbCggREFUQSFSWzYyXUNbMl0sIDIxLCAxMiwgVFJVRSApfAAAAFtNb250ZUNhcmxvX0RlZ3JlZURheXNfMjAyNEZjc3QueGxzeF1TaW11bGF0aW9uUmVzdWx0czUhUjE4QzExPUBTaW11bGF0aW9uSGlzdG9ncmFtQmluTGFiZWwoIERBVEEhUls2MF1DWy00XSwgMjEsIDE0LCBUUlVFICl+AAAAW01vbnRlQ2FybG9fRGVncmVlRGF5c18yMDI0RmNzdC54bHN4XVNpbXVsYXRpb25SZXN1bHRzMkhERCFSMTNDMTE9QFNpbXVsYXRpb25IaXN0b2dyYW1CaW5MYWJlbCggREFUQSFSWzI1XUNbLTddLCAyMSwgOSwgVFJVRSApjwAAAFtNb250ZUNhcmxvX0RlZ3JlZURheXNfMjAyNEZjc3QueGxzeF1TaW11bGF0aW9uUmVzdWx0czJDREQhUjEzQzEyPUBTaW11bGF0aW9uSGlzdG9ncmFtQmluKCBEQVRBIVJbNjVdQ1stOF0sIDIxLCA5LCBUUlVFICkgL0AgU2ltdWxhdGlvblRyaWFscygpjwAAAFtNb250ZUNhcmxvX0RlZ3JlZURheXNfMjAyNEZjc3QueGxzeF1TaW11bGF0aW9uUmVzdWx0czJDREQhUjEzQzEyPUBTaW11bGF0aW9uSGlzdG9ncmFtQmluKCBEQVRBIVJbNjVdQ1stOF0sIDIxLCA5LCBUUlVFICkgL0AgU2ltdWxhdGlvblRyaWFscygpZAAAAFtNb250ZUNhcmxvX0RlZ3JlZURheXNfMjAyNEZjc3QueGxzeF1TaW11bGF0aW9uUmVzdWx0czRIREQhUjEwQzM9QFNpbXVsYXRpb25NZWRpYW4oIERBVEEhUlsyOF1DWzNdICl4AAAAW01vbnRlQ2FybG9fRGVncmVlRGF5c18yMDI0RmNzdC54bHN4XVNpbXVsYXRpb25SZXN1bHRzOSFSOUM4PUBTaW11bGF0aW9uSGlzdG9ncmFtQmluTGFiZWwoIERBVEEhUls2OV1DWzNdLCAyMSwgNSwgVFJVRSApfwAAAFtNb250ZUNhcmxvX0RlZ3JlZURheXNfMjAyNEZjc3QueGxzeF1TaW11bGF0aW9uUmVzdWx0czJIREQhUjI0QzExPUBTaW11bGF0aW9uSGlzdG9ncmFtQmluTGFiZWwoIERBVEEhUlsxNF1DWy03XSwgMjEsIDIwLCBUUlVFICl4AAAAW01vbnRlQ2FybG9fRGVncmVlRGF5c18yMDI0RmNzdC54bHN4XVNpbXVsYXRpb25SZXN1bHRzOSFSMjNDMTE9QFNpbXVsYXRpb25IaXN0b2dyYW1CaW5MYWJlbCggREFUQSFSWzU1XUMsIDIxLCAxOSwgVFJVRSApjwAAAFtNb250ZUNhcmxvX0RlZ3JlZURheXNfMjAyNEZjc3QueGxzeF1TaW11bGF0aW9uUmVzdWx0czExSEREIVIxMEMxMj1AU2ltdWxhdGlvbkhpc3RvZ3JhbUJpbiggREFUQSFSWzI4XUNbMV0sIDIxLCA2LCBUUlVFICkgL0AgU2ltdWxhdGlvblRyaWFscygpjwAAAFtNb250ZUNhcmxvX0RlZ3JlZURheXNfMjAyNEZjc3QueGxzeF1TaW11bGF0aW9uUmVzdWx0czExSEREIVIxMEMxMj1AU2ltdWxhdGlvbkhpc3RvZ3JhbUJpbiggREFUQSFSWzI4XUNbMV0sIDIxLCA2LCBUUlVFICkgL0AgU2ltdWxhdGlvblRyaWFscygpfgAAAFtNb250ZUNhcmxvX0RlZ3JlZURheXNfMjAyNEZjc3QueGxzeF1TaW11bGF0aW9uUmVzdWx0czRIREQhUjExQzExPUBTaW11bGF0aW9uSGlzdG9ncmFtQmluTGFiZWwoIERBVEEhUlsyN11DWy01XSwgMjEsIDcsIFRSVUUgKY8AAABbTW9udGVDYXJsb19EZWdyZWVEYXlzXzIwMjRGY3N0Lnhsc3hdU2ltdWxhdGlvblJlc3VsdHMxMkhERCFSMTJDMTI9QFNpbXVsYXRpb25IaXN0b2dyYW1CaW4oIERBVEEhUlsyNl1DWzJdLCAyMSwgOCwgVFJVRSApIC9AIFNpbXVsYXRpb25UcmlhbHMoKY8AAABbTW9udGVDYXJsb19EZWdyZWVEYXlzXzIwMjRGY3N0Lnhsc3hdU2ltdWxhdGlvblJlc3VsdHMxMkhERCFSMTJDMTI9QFNpbXVsYXRpb25IaXN0b2dyYW1CaW4oIERBVEEhUlsyNl1DWzJdLCAyMSwgOCwgVFJVRSApIC9AIFNpbXVsYXRpb25UcmlhbHMoKXwAAABbTW9udGVDYXJsb19EZWdyZWVEYXlzXzIwMjRGY3N0Lnhsc3hdU2ltdWxhdGlvblJlc3VsdHM1IVIyMkMxMT1AU2ltdWxhdGlvbkhpc3RvZ3JhbUJpbkxhYmVsKCBEQVRBIVJbNTZdQ1stNF0sIDIxLCAxOCwgVFJVRSApeQAAAFtNb250ZUNhcmxvX0RlZ3JlZURheXNfMjAyNEZjc3QueGxzeF1TaW11bGF0aW9uUmVzdWx0czEySEREIVIyMkM5PUBTaW11bGF0aW9uSGlzdG9ncmFtQmluKCBEQVRBIVJbMTZdQ1s1XSwgMjEsIDE4LCBUUlVFICmLAAAAW01vbnRlQ2FybG9fRGVncmVlRGF5c18yMDI0RmNzdC54bHN4XVNpbXVsYXRpb25SZXN1bHRzOCFSOUMxMj1AU2ltdWxhdGlvbkhpc3RvZ3JhbUJpbiggREFUQSFSWzY5XUNbLTJdLCAyMSwgNSwgVFJVRSApIC9AIFNpbXVsYXRpb25UcmlhbHMoKYsAAABbTW9udGVDYXJsb19EZWdyZWVEYXlzXzIwMjRGY3N0Lnhsc3hdU2ltdWxhdGlvblJlc3VsdHM4IVI5QzEyPUBTaW11bGF0aW9uSGlzdG9ncmFtQmluKCBEQVRBIVJbNjldQ1stMl0sIDIxLCA1LCBUUlVFICkgL0AgU2ltdWxhdGlvblRyaWFscygpbQAAAFtNb250ZUNhcmxvX0RlZ3JlZURheXNfMjAyNEZjc3QueGxzeF1TaW11bGF0aW9uUmVzdWx0czRIREQhUjE0QzY9QFNpbXVsYXRpb25QZXJjZW50aWxlKCBEQVRBIVJbMjRdQywgUkNbLTFdIClxAAAAW01vbnRlQ2FybG9fRGVncmVlRGF5c18yMDI0RmNzdC54bHN4XVNpbXVsYXRpb25SZXN1bHRzMTFDREQhUjE4QzY9QFNpbXVsYXRpb25QZXJjZW50aWxlKCBEQVRBIVJbNjBdQ1s3XSwgUkNbLTFdICl8AAAAW01vbnRlQ2FybG9fRGVncmVlRGF5c18yMDI0RmNzdC54bHN4XVNpbXVsYXRpb25SZXN1bHRzMTFIREQhUjZDOD1AU2ltdWxhdGlvbkhpc3RvZ3JhbUJpbkxhYmVsKCBEQVRBIVJbMzJdQ1s1XSwgMjEsIDIsIFRSVUUgKXMAAABbTW9udGVDYXJsb19EZWdyZWVEYXlzXzIwMjRGY3N0Lnhsc3hdU2ltdWxhdGlvblJlc3VsdHM5IVI5Qzk9QFNpbXVsYXRpb25IaXN0b2dyYW1CaW4oIERBVEEhUls2OV1DWzJdLCAyMSwgNSwgVFJVRSApfgAAAFtNb250ZUNhcmxvX0RlZ3JlZURheXNfMjAyNEZjc3QueGxzeF1TaW11bGF0aW9uUmVzdWx0czEyQ0REIVIyMEM4PUBTaW11bGF0aW9uSGlzdG9ncmFtQmluTGFiZWwoIERBVEEhUls1OF1DWzZdLCAyMSwgMTYsIFRSVUUgKXgAAABbTW9udGVDYXJsb19EZWdyZWVEYXlzXzIwMjRGY3N0Lnhsc3hdU2ltdWxhdGlvblJlc3VsdHMxMUhERCFSMTFDOT1AU2ltdWxhdGlvbkhpc3RvZ3JhbUJpbiggREFUQSFSWzI3XUNbNF0sIDIxLCA3LCBUUlVFICl+AAAAW01vbnRlQ2FybG9fRGVncmVlRGF5c18yMDI0RmNzdC54bHN4XVNpbXVsYXRpb25SZXN1bHRzMTFIREQhUjE5Qzg9QFNpbXVsYXRpb25IaXN0b2dyYW1CaW5MYWJlbCggREFUQSFSWzE5XUNbNV0sIDIxLCAxNSwgVFJVRSApfAAAAFtNb250ZUNhcmxvX0RlZ3JlZURheXNfMjAyNEZjc3QueGxzeF1TaW11bGF0aW9uUmVzdWx0czEwIVIyMkMxMT1AU2ltdWxhdGlvbkhpc3RvZ3JhbUJpbkxhYmVsKCBEQVRBIVJbNTZdQ1sxXSwgMjEsIDE4LCBUUlVFICltAAAAW01vbnRlQ2FybG9fRGVncmVlRGF5c18yMDI0RmNzdC54bHN4XVNpbXVsYXRpb25SZXN1bHRzNENERCFSMTNDNj1AU2ltdWxhdGlvblBlcmNlbnRpbGUoIERBVEEhUls2NV1DLCBSQ1stMV0gKXkAAABbTW9udGVDYXJsb19EZWdyZWVEYXlzXzIwMjRGY3N0Lnhsc3hdU2ltdWxhdGlvblJlc3VsdHMyQ0REIVIxNEM5PUBTaW11bGF0aW9uSGlzdG9ncmFtQmluKCBEQVRBIVJbNjRdQ1stNV0sIDIxLCAxMCwgVFJVRSApdwAAAFtNb250ZUNhcmxvX0RlZ3JlZURheXNfMjAyNEZjc3QueGxzeF1TaW11bGF0aW9uUmVzdWx0czJDREQhUjVDOT1AU2ltdWxhdGlvbkhpc3RvZ3JhbUJpbiggREFUQSFSWzczXUNbLTVdLCAyMSwgMSwgVFJVRSApdwAAAFtNb250ZUNhcmxvX0RlZ3JlZURheXNfMjAyNEZjc3QueGxzeF1TaW11bGF0aW9uUmVzdWx0czExQ0REIVI2Qzk9QFNpbXVsYXRpb25IaXN0b2dyYW1CaW4oIERBVEEhUls3Ml1DWzRdLCAyMSwgMiwgVFJVRSApfgAAAFtNb250ZUNhcmxvX0RlZ3JlZURheXNfMjAyNEZjc3QueGxzeF1TaW11bGF0aW9uUmVzdWx0czJIREQhUjE5Qzg9QFNpbXVsYXRpb25IaXN0b2dyYW1CaW5MYWJlbCggREFUQSFSWzE5XUNbLTRdLCAyMSwgMTUsIFRSVUUgKXkAAABbTW9udGVDYXJsb19EZWdyZWVEYXlzXzIwMjRGY3N0Lnhsc3hdU2ltdWxhdGlvblJlc3VsdHMxMUNERCFSMThDOT1AU2ltdWxhdGlvbkhpc3RvZ3JhbUJpbiggREFUQSFSWzYwXUNbNF0sIDIxLCAxNCwgVFJVRSApfgAAAFtNb250ZUNhcmxvX0RlZ3JlZURheXNfMjAyNEZjc3QueGxzeF1TaW11bGF0aW9uUmVzdWx0czNIREQhUjEzQzExPUBTaW11bGF0aW9uSGlzdG9ncmFtQmluTGFiZWwoIERBVEEhUlsyNV1DWy02XSwgMjEsIDksIFRSVUUgKX4AAABbTW9udGVDYXJsb19EZWdyZWVEYXlzXzIwMjRGY3N0Lnhsc3hdU2ltdWxhdGlvblJlc3VsdHMzSEREIVIyM0M4PUBTaW11bGF0aW9uSGlzdG9ncmFtQmluTGFiZWwoIERBVEEhUlsxNV1DWy0zXSwgMjEsIDE5LCBUUlVFICl/AAAAW01vbnRlQ2FybG9fRGVncmVlRGF5c18yMDI0RmNzdC54bHN4XVNpbXVsYXRpb25SZXN1bHRzMTJDREQhUjI1QzExPUBTaW11bGF0aW9uSGlzdG9ncmFtQmluTGFiZWwoIERBVEEhUls1M11DWzNdLCAyMSwgMjEsIFRSVUUgKXcAAABbTW9udGVDYXJsb19EZWdyZWVEYXlzXzIwMjRGY3N0Lnhsc3hdU2ltdWxhdGlvblJlc3VsdHMySEREIVI4Qzk9QFNpbXVsYXRpb25IaXN0b2dyYW1CaW4oIERBVEEhUlszMF1DWy01XSwgMjEsIDQsIFRSVUUgKXEAAABbTW9udGVDYXJsb19EZWdyZWVEYXlzXzIwMjRGY3N0Lnhsc3hdU2ltdWxhdGlvblJlc3VsdHMzQ0REIVIxNkM2PUBTaW11bGF0aW9uUGVyY2VudGlsZSggREFUQSFSWzYyXUNbLTFdLCBSQ1stMV0gKXAAAABbTW9udGVDYXJsb19EZWdyZWVEYXlzXzIwMjRGY3N0Lnhsc3hdU2ltdWxhdGlvblJlc3VsdHMxMkNERCFSNUM2PUBTaW11bGF0aW9uUGVyY2VudGlsZSggREFUQSFSWzczXUNbOF0sIFJDWy0xXSApjwAAAFtNb250ZUNhcmxvX0RlZ3JlZURheXNfMjAyNEZjc3QueGxzeF1TaW11bGF0aW9uUmVzdWx0czEyQ0REIVIxMUMxMj1AU2ltdWxhdGlvbkhpc3RvZ3JhbUJpbiggREFUQSFSWzY3XUNbMl0sIDIxLCA3LCBUUlVFICkgL0AgU2ltdWxhdGlvblRyaWFscygpjwAAAFtNb250ZUNhcmxvX0RlZ3JlZURheXNfMjAyNEZjc3QueGxzeF1TaW11bGF0aW9uUmVzdWx0czEyQ0REIVIxMUMxMj1AU2ltdWxhdGlvbkhpc3RvZ3JhbUJpbiggREFUQSFSWzY3XUNbMl0sIDIxLCA3LCBUUlVFICkgL0AgU2ltdWxhdGlvblRyaWFscygpjgAAAFtNb250ZUNhcmxvX0RlZ3JlZURheXNfMjAyNEZjc3QueGxzeF1TaW11bGF0aW9uUmVzdWx0czExQ0REIVI1QzEyPUBTaW11bGF0aW9uSGlzdG9ncmFtQmluKCBEQVRBIVJbNzNdQ1sxXSwgMjEsIDEsIFRSVUUgKSAvQCBTaW11bGF0aW9uVHJpYWxzKCmOAAAAW01vbnRlQ2FybG9fRGVncmVlRGF5c18yMDI0RmNzdC54bHN4XVNpbXVsYXRpb25SZXN1bHRzMTFDREQhUjVDMTI9QFNpbXVsYXRpb25IaXN0b2dyYW1CaW4oIERBVEEhUls3M11DWzFdLCAyMSwgMSwgVFJVRSApIC9AIFNpbXVsYXRpb25UcmlhbHMoKX8AAABbTW9udGVDYXJsb19EZWdyZWVEYXlzXzIwMjRGY3N0Lnhsc3hdU2ltdWxhdGlvblJlc3VsdHMyQ0REIVIyMkMxMT1AU2ltdWxhdGlvbkhpc3RvZ3JhbUJpbkxhYmVsKCBEQVRBIVJbNTZdQ1stN10sIDIxLCAxOCwgVFJVRSApkAAAAFtNb250ZUNhcmxvX0RlZ3JlZURheXNfMjAyNEZjc3QueGxzeF1TaW11bGF0aW9uUmVzdWx0czNDREQhUjE1QzEyPUBTaW11bGF0aW9uSGlzdG9ncmFtQmluKCBEQVRBIVJbNjNdQ1stN10sIDIxLCAxMSwgVFJVRSApIC9AIFNpbXVsYXRpb25UcmlhbHMoKZAAAABbTW9udGVDYXJsb19EZWdyZWVEYXlzXzIwMjRGY3N0Lnhsc3hdU2ltdWxhdGlvblJlc3VsdHMzQ0REIVIxNUMxMj1AU2ltdWxhdGlvbkhpc3RvZ3JhbUJpbiggREFUQSFSWzYzXUNbLTddLCAyMSwgMTEsIFRSVUUgKSAvQCBTaW11bGF0aW9uVHJpYWxzKClmAAAAW01vbnRlQ2FybG9fRGVncmVlRGF5c18yMDI0RmNzdC54bHN4XVNpbXVsYXRpb25SZXN1bHRzNEhERCFSMTRDMz1AU2ltdWxhdGlvblZhcmlhbmNlKCBEQVRBIVJbMjRdQ1szXSApegAAAFtNb250ZUNhcmxvX0RlZ3JlZURheXNfMjAyNEZjc3QueGxzeF1TaW11bGF0aW9uUmVzdWx0czUhUjVDMTE9QFNpbXVsYXRpb25IaXN0b2dyYW1CaW5MYWJlbCggREFUQSFSWzczXUNbLTRdLCAyMSwgMSwgVFJVRSApcQAAAFtNb250ZUNhcmxvX0RlZ3JlZURheXNfMjAyNEZjc3QueGxzeF1TaW11bGF0aW9uUmVzdWx0czJDREQhUjE2QzY9QFNpbXVsYXRpb25QZXJjZW50aWxlKCBEQVRBIVJbNjJdQ1stMl0sIFJDWy0xXSApbQAAAFtNb250ZUNhcmxvX0RlZ3JlZURheXNfMjAyNEZjc3QueGxzeF1TaW11bGF0aW9uUmVzdWx0czchUjIxQzY9QFNpbXVsYXRpb25QZXJjZW50aWxlKCBEQVRBIVJbNTddQ1szXSwgUkNbLTFdICmMAAAAW01vbnRlQ2FybG9fRGVncmVlRGF5c18yMDI0RmNzdC54bHN4XVNpbXVsYXRpb25SZXN1bHRzNSFSMTJDMTI9QFNpbXVsYXRpb25IaXN0b2dyYW1CaW4oIERBVEEhUls2Nl1DWy01XSwgMjEsIDgsIFRSVUUgKSAvQCBTaW11bGF0aW9uVHJpYWxzKCmMAAAAW01vbnRlQ2FybG9fRGVncmVlRGF5c18yMDI0RmNzdC54bHN4XVNpbXVsYXRpb25SZXN1bHRzNSFSMTJDMTI9QFNpbXVsYXRpb25IaXN0b2dyYW1CaW4oIERBVEEhUls2Nl1DWy01XSwgMjEsIDgsIFRSVUUgKSAvQCBTaW11bGF0aW9uVHJpYWxzKCltAAAAW01vbnRlQ2FybG9fRGVncmVlRGF5c18yMDI0RmNzdC54bHN4XVNpbXVsYXRpb25SZXN1bHRzNyFSMTdDNj1AU2ltdWxhdGlvblBlcmNlbnRpbGUoIERBVEEhUls2MV1DWzNdLCBSQ1stMV0gKXEAAABbTW9udGVDYXJsb19EZWdyZWVEYXlzXzIwMjRGY3N0Lnhsc3hdU2ltdWxhdGlvblJlc3VsdHMxSEREIVIyMUM2PUBTaW11bGF0aW9uUGVyY2VudGlsZSggREFUQSFSWzE3XUNbLTNdLCBSQ1stMV0gKWMAAABbTW9udGVDYXJsb19EZWdyZWVEYXlzXzIwMjRGY3N0Lnhsc3hdU2ltdWxhdGlvblJlc3VsdHMxSEREIVIxN0MzPUBTaW11bGF0aW9uS3VydG9zaXMoIERBVEEhUlsyMV1DICmQAAAAW01vbnRlQ2FybG9fRGVncmVlRGF5c18yMDI0RmNzdC54bHN4XVNpbXVsYXRpb25SZXN1bHRzMUhERCFSMjRDMTI9QFNpbXVsYXRpb25IaXN0b2dyYW1CaW4oIERBVEEhUlsxNF1DWy05XSwgMjEsIDIwLCBUUlVFICkgL0AgU2ltdWxhdGlvblRyaWFscygpkAAAAFtNb250ZUNhcmxvX0RlZ3JlZURheXNfMjAyNEZjc3QueGxzeF1TaW11bGF0aW9uUmVzdWx0czFIREQhUjI0QzEyPUBTaW11bGF0aW9uSGlzdG9ncmFtQmluKCBEQVRBIVJbMTRdQ1stOV0sIDIxLCAyMCwgVFJVRSApIC9AIFNpbXVsYXRpb25UcmlhbHMoKZAAAABbTW9udGVDYXJsb19EZWdyZWVEYXlzXzIwMjRGY3N0Lnhsc3hdU2ltdWxhdGlvblJlc3VsdHMxSEREIVIyM0MxMj1AU2ltdWxhdGlvbkhpc3RvZ3JhbUJpbiggREFUQSFSWzE1XUNbLTldLCAyMSwgMTksIFRSVUUgKSAvQCBTaW11bGF0aW9uVHJpYWxzKCmQAAAAW01vbnRlQ2FybG9fRGVncmVlRGF5c18yMDI0RmNzdC54bHN4XVNpbXVsYXRpb25SZXN1bHRzMUhERCFSMjNDMTI9QFNpbXVsYXRpb25IaXN0b2dyYW1CaW4oIERBVEEhUlsxNV1DWy05XSwgMjEsIDE5LCBUUlVFICkgL0AgU2ltdWxhdGlvblRyaWFscygpfgAAAFtNb250ZUNhcmxvX0RlZ3JlZURheXNfMjAyNEZjc3QueGxzeF1TaW11bGF0aW9uUmVzdWx0czFIREQhUjE5Qzg9QFNpbXVsYXRpb25IaXN0b2dyYW1CaW5MYWJlbCggREFUQSFSWzE5XUNbLTVdLCAyMSwgMTUsIFRSVUUgKXEAAABbTW9udGVDYXJsb19EZWdyZWVEYXlzXzIwMjRGY3N0Lnhsc3hdU2ltdWxhdGlvblJlc3VsdHMxSEREIVIxNUM2PUBTaW11bGF0aW9uUGVyY2VudGlsZSggREFUQSFSWzIzXUNbLTNdLCBSQ1stMV0gKX0AAABbTW9udGVDYXJsb19EZWdyZWVEYXlzXzIwMjRGY3N0Lnhsc3hdU2ltdWxhdGlvblJlc3VsdHMxSEREIVIxMUM4PUBTaW11bGF0aW9uSGlzdG9ncmFtQmluTGFiZWwoIERBVEEhUlsyN11DWy01XSwgMjEsIDcsIFRSVUUgKX0AAABbTW9udGVDYXJsb19EZWdyZWVEYXlzXzIwMjRGY3N0Lnhsc3hdU2ltdWxhdGlvblJlc3VsdHMxSEREIVIxMkM4PUBTaW11bGF0aW9uSGlzdG9ncmFtQmluTGFiZWwoIERBVEEhUlsyNl1DWy01XSwgMjEsIDgsIFRSVUUgKX4AAABbTW9udGVDYXJsb19EZWdyZWVEYXlzXzIwMjRGY3N0Lnhsc3hdU2ltdWxhdGlvblJlc3VsdHMxSEREIVIyMkM4PUBTaW11bGF0aW9uSGlzdG9ncmFtQmluTGFiZWwoIERBVEEhUlsxNl1DWy01XSwgMjEsIDE4LCBUUlVFICl3AAAAW01vbnRlQ2FybG9fRGVncmVlRGF5c18yMDI0RmNzdC54bHN4XVNpbXVsYXRpb25SZXN1bHRzMUNERCFSOUM5PUBTaW11bGF0aW9uSGlzdG9ncmFtQmluKCBEQVRBIVJbNjldQ1stNl0sIDIxLCA1LCBUUlVFICl3AAAAW01vbnRlQ2FybG9fRGVncmVlRGF5c18yMDI0RmNzdC54bHN4XVNpbXVsYXRpb25SZXN1bHRzNiFSMjFDOD1AU2ltdWxhdGlvbkhpc3RvZ3JhbUJpbkxhYmVsKCBEQVRBIVJbNTddQywgMjEsIDE3LCBUUlVFICl5AAAAW01vbnRlQ2FybG9fRGVncmVlRGF5c18yMDI0RmNzdC54bHN4XVNpbXVsYXRpb25SZXN1bHRzM0hERCFSMjJDOT1AU2ltdWxhdGlvbkhpc3RvZ3JhbUJpbiggREFUQSFSWzE2XUNbLTRdLCAyMSwgMTgsIFRSVUUgKXYAAABbTW9udGVDYXJsb19EZWdyZWVEYXlzXzIwMjRGY3N0Lnhsc3hdU2ltdWxhdGlvblJlc3VsdHM1IVIxN0M5PUBTaW11bGF0aW9uSGlzdG9ncmFtQmluKCBEQVRBIVJbNjFdQ1stMl0sIDIxLCAxMywgVFJVRSApegAAAFtNb250ZUNhcmxvX0RlZ3JlZURheXNfMjAyNEZjc3QueGxzeF1TaW11bGF0aW9uUmVzdWx0czghUjE5Qzg9QFNpbXVsYXRpb25IaXN0b2dyYW1CaW5MYWJlbCggREFUQSFSWzU5XUNbMl0sIDIxLCAxNSwgVFJVRSApdQAAAFtNb250ZUNhcmxvX0RlZ3JlZURheXNfMjAyNEZjc3QueGxzeF1TaW11bGF0aW9uUmVzdWx0czYhUjdDOD1AU2ltdWxhdGlvbkhpc3RvZ3JhbUJpbkxhYmVsKCBEQVRBIVJbNzFdQywgMjEsIDMsIFRSVUUgKZAAAABbTW9udGVDYXJsb19EZWdyZWVEYXlzXzIwMjRGY3N0Lnhsc3hdU2ltdWxhdGlvblJlc3VsdHMxMkhERCFSMjJDMTI9QFNpbXVsYXRpb25IaXN0b2dyYW1CaW4oIERBVEEhUlsxNl1DWzJdLCAyMSwgMTgsIFRSVUUgKSAvQCBTaW11bGF0aW9uVHJpYWxzKCmQAAAAW01vbnRlQ2FybG9fRGVncmVlRGF5c18yMDI0RmNzdC54bHN4XVNpbXVsYXRpb25SZXN1bHRzMTJIREQhUjIyQzEyPUBTaW11bGF0aW9uSGlzdG9ncmFtQmluKCBEQVRBIVJbMTZdQ1syXSwgMjEsIDE4LCBUUlVFICkgL0AgU2ltdWxhdGlvblRyaWFscygpcQAAAFtNb250ZUNhcmxvX0RlZ3JlZURheXNfMjAyNEZjc3QueGxzeF1TaW11bGF0aW9uUmVzdWx0czNDREQhUjI1QzY9QFNpbXVsYXRpb25QZXJjZW50aWxlKCBEQVRBIVJbNTNdQ1stMV0sIFJDWy0xXSApewAAAFtNb250ZUNhcmxvX0RlZ3JlZURheXNfMjAyNEZjc3QueGxzeF1TaW11bGF0aW9uUmVzdWx0czEwIVIxOEM4PUBTaW11bGF0aW9uSGlzdG9ncmFtQmluTGFiZWwoIERBVEEhUls2MF1DWzRdLCAyMSwgMTQsIFRSVUUgKX4AAABbTW9udGVDYXJsb19EZWdyZWVEYXlzXzIwMjRGY3N0Lnhsc3hdU2ltdWxhdGlvblJlc3VsdHMxMkNERCFSMThDOD1AU2ltdWxhdGlvbkhpc3RvZ3JhbUJpbkxhYmVsKCBEQVRBIVJbNjBdQ1s2XSwgMjEsIDE0LCBUUlVFICl/AAAAW01vbnRlQ2FybG9fRGVncmVlRGF5c18yMDI0RmNzdC54bHN4XVNpbXVsYXRpb25SZXN1bHRzMTJDREQhUjE2QzExPUBTaW11bGF0aW9uSGlzdG9ncmFtQmluTGFiZWwoIERBVEEhUls2Ml1DWzNdLCAyMSwgMTIsIFRSVUUgKWcAAABbTW9udGVDYXJsb19EZWdyZWVEYXlzXzIwMjRGY3N0Lnhsc3hdU2ltdWxhdGlvblJlc3VsdHM3IVI2QzM9QFNpbXVsYXRpb25TdGFuZGFyZEVycm9yKCBEQVRBIVJbNzJdQ1s2XSApeQAAAFtNb250ZUNhcmxvX0RlZ3JlZURheXNfMjAyNEZjc3QueGxzeF1TaW11bGF0aW9uUmVzdWx0czRIREQhUjI1Qzk9QFNpbXVsYXRpb25IaXN0b2dyYW1CaW4oIERBVEEhUlsxM11DWy0zXSwgMjEsIDIxLCBUUlVFICl/AAAAW01vbnRlQ2FybG9fRGVncmVlRGF5c18yMDI0RmNzdC54bHN4XVNpbXVsYXRpb25SZXN1bHRzMkhERCFSMjBDMTE9QFNpbXVsYXRpb25IaXN0b2dyYW1CaW5MYWJlbCggREFUQSFSWzE4XUNbLTddLCAyMSwgMTYsIFRSVUUgKX8AAABbTW9udGVDYXJsb19EZWdyZWVEYXlzXzIwMjRGY3N0Lnhsc3hdU2ltdWxhdGlvblJlc3VsdHMxMUNERCFSMjBDMTE9QFNpbXVsYXRpb25IaXN0b2dyYW1CaW5MYWJlbCggREFUQSFSWzU4XUNbMl0sIDIxLCAxNiwgVFJVRSApfAAAAFtNb250ZUNhcmxvX0RlZ3JlZURheXNfMjAyNEZjc3QueGxzeF1TaW11bGF0aW9uUmVzdWx0czFDREQhUjlDOD1AU2ltdWxhdGlvbkhpc3RvZ3JhbUJpbkxhYmVsKCBEQVRBIVJbNjldQ1stNV0sIDIxLCA1LCBUUlVFICmOAAAAW01vbnRlQ2FybG9fRGVncmVlRGF5c18yMDI0RmNzdC54bHN4XVNpbXVsYXRpb25SZXN1bHRzM0hERCFSOEMxMj1AU2ltdWxhdGlvbkhpc3RvZ3JhbUJpbiggREFUQSFSWzMwXUNbLTddLCAyMSwgNCwgVFJVRSApIC9AIFNpbXVsYXRpb25UcmlhbHMoKY4AAABbTW9udGVDYXJsb19EZWdyZWVEYXlzXzIwMjRGY3N0Lnhsc3hdU2ltdWxhdGlvblJlc3VsdHMzSEREIVI4QzEyPUBTaW11bGF0aW9uSGlzdG9ncmFtQmluKCBEQVRBIVJbMzBdQ1stN10sIDIxLCA0LCBUUlVFICkgL0AgU2ltdWxhdGlvblRyaWFscygpkAAAAFtNb250ZUNhcmxvX0RlZ3JlZURheXNfMjAyNEZjc3QueGxzeF1TaW11bGF0aW9uUmVzdWx0czExSEREIVIyM0MxMj1AU2ltdWxhdGlvbkhpc3RvZ3JhbUJpbiggREFUQSFSWzE1XUNbMV0sIDIxLCAxOSwgVFJVRSApIC9AIFNpbXVsYXRpb25UcmlhbHMoKZAAAABbTW9udGVDYXJsb19EZWdyZWVEYXlzXzIwMjRGY3N0Lnhsc3hdU2ltdWxhdGlvblJlc3VsdHMxMUhERCFSMjNDMTI9QFNpbXVsYXRpb25IaXN0b2dyYW1CaW4oIERBVEEhUlsxNV1DWzFdLCAyMSwgMTksIFRSVUUgKSAvQCBTaW11bGF0aW9uVHJpYWxzKCl4AAAAW01vbnRlQ2FybG9fRGVncmVlRGF5c18yMDI0RmNzdC54bHN4XVNpbXVsYXRpb25SZXN1bHRzMTJIREQhUjExQzk9QFNpbXVsYXRpb25IaXN0b2dyYW1CaW4oIERBVEEhUlsyN11DWzVdLCAyMSwgNywgVFJVRSApkAAAAFtNb250ZUNhcmxvX0RlZ3JlZURheXNfMjAyNEZjc3QueGxzeF1TaW11bGF0aW9uUmVzdWx0czExSEREIVIxNEMxMj1AU2ltdWxhdGlvbkhpc3RvZ3JhbUJpbiggREFUQSFSWzI0XUNbMV0sIDIxLCAxMCwgVFJVRSApIC9AIFNpbXVsYXRpb25UcmlhbHMoKZAAAABbTW9udGVDYXJsb19EZWdyZWVEYXlzXzIwMjRGY3N0Lnhsc3hdU2ltdWxhdGlvblJlc3VsdHMxMUhERCFSMTRDMTI9QFNpbXVsYXRpb25IaXN0b2dyYW1CaW4oIERBVEEhUlsyNF1DWzFdLCAyMSwgMTAsIFRSVUUgKSAvQCBTaW11bGF0aW9uVHJpYWxzKCl2AAAAW01vbnRlQ2FybG9fRGVncmVlRGF5c18yMDI0RmNzdC54bHN4XVNpbXVsYXRpb25SZXN1bHRzNiFSMjRDOT1AU2ltdWxhdGlvbkhpc3RvZ3JhbUJpbiggREFUQSFSWzU0XUNbLTFdLCAyMSwgMjAsIFRSVUUgKYwAAABbTW9udGVDYXJsb19EZWdyZWVEYXlzXzIwMjRGY3N0Lnhsc3hdU2ltdWxhdGlvblJlc3VsdHM2IVIxM0MxMj1AU2ltdWxhdGlvbkhpc3RvZ3JhbUJpbiggREFUQSFSWzY1XUNbLTRdLCAyMSwgOSwgVFJVRSApIC9AIFNpbXVsYXRpb25UcmlhbHMoKYwAAABbTW9udGVDYXJsb19EZWdyZWVEYXlzXzIwMjRGY3N0Lnhsc3hdU2ltdWxhdGlvblJlc3VsdHM2IVIxM0MxMj1AU2ltdWxhdGlvbkhpc3RvZ3JhbUJpbiggREFUQSFSWzY1XUNbLTRdLCAyMSwgOSwgVFJVRSApIC9AIFNpbXVsYXRpb25UcmlhbHMoKV0AAABbTW9udGVDYXJsb19EZWdyZWVEYXlzXzIwMjRGY3N0Lnhsc3hdU2ltdWxhdGlvblJlc3VsdHM1IVI4QzM9QFNpbXVsYXRpb25NaW4oIERBVEEhUls3MF1DWzRdIClxAAAAW01vbnRlQ2FybG9fRGVncmVlRGF5c18yMDI0RmNzdC54bHN4XVNpbXVsYXRpb25SZXN1bHRzMTJDREQhUjIwQzY9QFNpbXVsYXRpb25QZXJjZW50aWxlKCBEQVRBIVJbNThdQ1s4XSwgUkNbLTFdICmLAAAAW01vbnRlQ2FybG9fRGVncmVlRGF5c18yMDI0RmNzdC54bHN4XVNpbXVsYXRpb25SZXN1bHRzNiFSOEMxMj1AU2ltdWxhdGlvbkhpc3RvZ3JhbUJpbiggREFUQSFSWzcwXUNbLTRdLCAyMSwgNCwgVFJVRSApIC9AIFNpbXVsYXRpb25UcmlhbHMoKYsAAABbTW9udGVDYXJsb19EZWdyZWVEYXlzXzIwMjRGY3N0Lnhsc3hdU2ltdWxhdGlvblJlc3VsdHM2IVI4QzEyPUBTaW11bGF0aW9uSGlzdG9ncmFtQmluKCBEQVRBIVJbNzBdQ1stNF0sIDIxLCA0LCBUUlVFICkgL0AgU2ltdWxhdGlvblRyaWFscygpcQAAAFtNb250ZUNhcmxvX0RlZ3JlZURheXNfMjAyNEZjc3QueGxzeF1TaW11bGF0aW9uUmVzdWx0czExSEREIVIxMUM2PUBTaW11bGF0aW9uUGVyY2VudGlsZSggREFUQSFSWzI3XUNbN10sIFJDWy0xXSApdwAAAFtNb250ZUNhcmxvX0RlZ3JlZURheXNfMjAyNEZjc3QueGxzeF1TaW11bGF0aW9uUmVzdWx0czEySEREIVI2Qzk9QFNpbXVsYXRpb25IaXN0b2dyYW1CaW4oIERBVEEhUlszMl1DWzVdLCAyMSwgMiwgVFJVRSApeQAAAFtNb250ZUNhcmxvX0RlZ3JlZURheXNfMjAyNEZjc3QueGxzeF1TaW11bGF0aW9uUmVzdWx0czExSEREIVIxNkM5PUBTaW11bGF0aW9uSGlzdG9ncmFtQmluKCBEQVRBIVJbMjJdQ1s0XSwgMjEsIDEyLCBUUlVFICl8AAAAW01vbnRlQ2FybG9fRGVncmVlRGF5c18yMDI0RmNzdC54bHN4XVNpbXVsYXRpb25SZXN1bHRzNyFSMTRDMTE9QFNpbXVsYXRpb25IaXN0b2dyYW1CaW5MYWJlbCggREFUQSFSWzY0XUNbLTJdLCAyMSwgMTAsIFRSVUUgKXEAAABbTW9udGVDYXJsb19EZWdyZWVEYXlzXzIwMjRGY3N0Lnhsc3hdU2ltdWxhdGlvblJlc3VsdHM3IVIxMUM5PUBTaW11bGF0aW9uSGlzdG9ncmFtQmluKCBEQVRBIVJbNjddQywgMjEsIDcsIFRSVUUgKZAAAABbTW9udGVDYXJsb19EZWdyZWVEYXlzXzIwMjRGY3N0Lnhsc3hdU2ltdWxhdGlvblJlc3VsdHMzSEREIVIxNUMxMj1AU2ltdWxhdGlvbkhpc3RvZ3JhbUJpbiggREFUQSFSWzIzXUNbLTddLCAyMSwgMTEsIFRSVUUgKSAvQCBTaW11bGF0aW9uVHJpYWxzKCmQAAAAW01vbnRlQ2FybG9fRGVncmVlRGF5c18yMDI0RmNzdC54bHN4XVNpbXVsYXRpb25SZXN1bHRzM0hERCFSMTVDMTI9QFNpbXVsYXRpb25IaXN0b2dyYW1CaW4oIERBVEEhUlsyM11DWy03XSwgMjEsIDExLCBUUlVFICkgL0AgU2ltdWxhdGlvblRyaWFscygpkAAAAFtNb250ZUNhcmxvX0RlZ3JlZURheXNfMjAyNEZjc3QueGxzeF1TaW11bGF0aW9uUmVzdWx0czRDREQhUjE0QzEyPUBTaW11bGF0aW9uSGlzdG9ncmFtQmluKCBEQVRBIVJbNjRdQ1stNl0sIDIxLCAxMCwgVFJVRSApIC9AIFNpbXVsYXRpb25UcmlhbHMoKZAAAABbTW9udGVDYXJsb19EZWdyZWVEYXlzXzIwMjRGY3N0Lnhsc3hdU2ltdWxhdGlvblJlc3VsdHM0Q0REIVIxNEMxMj1AU2ltdWxhdGlvbkhpc3RvZ3JhbUJpbiggREFUQSFSWzY0XUNbLTZdLCAyMSwgMTAsIFRSVUUgKSAvQCBTaW11bGF0aW9uVHJpYWxzKClxAAAAW01vbnRlQ2FybG9fRGVncmVlRGF5c18yMDI0RmNzdC54bHN4XVNpbXVsYXRpb25SZXN1bHRzM0NERCFSMTVDNj1AU2ltdWxhdGlvblBlcmNlbnRpbGUoIERBVEEhUls2M11DWy0xXSwgUkNbLTFdICl8AAAAW01vbnRlQ2FybG9fRGVncmVlRGF5c18yMDI0RmNzdC54bHN4XVNpbXVsYXRpb25SZXN1bHRzMTFDREQhUjdDOD1AU2ltdWxhdGlvbkhpc3RvZ3JhbUJpbkxhYmVsKCBEQVRBIVJbNzFdQ1s1XSwgMjEsIDMsIFRSVUUgKXcAAABbTW9udGVDYXJsb19EZWdyZWVEYXlzXzIwMjRGY3N0Lnhsc3hdU2ltdWxhdGlvblJlc3VsdHMxMkhERCFSOUM5PUBTaW11bGF0aW9uSGlzdG9ncmFtQmluKCBEQVRBIVJbMjldQ1s1XSwgMjEsIDUsIFRSVUUgKXgAAABbTW9udGVDYXJsb19EZWdyZWVEYXlzXzIwMjRGY3N0Lnhsc3hdU2ltdWxhdGlvblJlc3VsdHM0Q0REIVIxM0M5PUBTaW11bGF0aW9uSGlzdG9ncmFtQmluKCBEQVRBIVJbNjVdQ1stM10sIDIxLCA5LCBUUlVFICl/AAAAW01vbnRlQ2FybG9fRGVncmVlRGF5c18yMDI0RmNzdC54bHN4XVNpbXVsYXRpb25SZXN1bHRzM0hERCFSMjVDMTE9QFNpbXVsYXRpb25IaXN0b2dyYW1CaW5MYWJlbCggREFUQSFSWzEzXUNbLTZdLCAyMSwgMjEsIFRSVUUgKXIAAABbTW9udGVDYXJsb19EZWdyZWVEYXlzXzIwMjRGY3N0Lnhsc3hdU2ltdWxhdGlvblJlc3VsdHM3IVIyM0M5PUBTaW11bGF0aW9uSGlzdG9ncmFtQmluKCBEQVRBIVJbNTVdQywgMjEsIDE5LCBUUlVFICmNAAAAW01vbnRlQ2FybG9fRGVncmVlRGF5c18yMDI0RmNzdC54bHN4XVNpbXVsYXRpb25SZXN1bHRzNSFSMjBDMTI9QFNpbXVsYXRpb25IaXN0b2dyYW1CaW4oIERBVEEhUls1OF1DWy01XSwgMjEsIDE2LCBUUlVFICkgL0AgU2ltdWxhdGlvblRyaWFscygpjQAAAFtNb250ZUNhcmxvX0RlZ3JlZURheXNfMjAyNEZjc3QueGxzeF1TaW11bGF0aW9uUmVzdWx0czUhUjIwQzEyPUBTaW11bGF0aW9uSGlzdG9ncmFtQmluKCBEQVRBIVJbNThdQ1stNV0sIDIxLCAxNiwgVFJVRSApIC9AIFNpbXVsYXRpb25UcmlhbHMoKY0AAABbTW9udGVDYXJsb19EZWdyZWVEYXlzXzIwMjRGY3N0Lnhsc3hdU2ltdWxhdGlvblJlc3VsdHM5IVIxOEMxMj1AU2ltdWxhdGlvbkhpc3RvZ3JhbUJpbiggREFUQSFSWzYwXUNbLTFdLCAyMSwgMTQsIFRSVUUgKSAvQCBTaW11bGF0aW9uVHJpYWxzKCmNAAAAW01vbnRlQ2FybG9fRGVncmVlRGF5c18yMDI0RmNzdC54bHN4XVNpbXVsYXRpb25SZXN1bHRzOSFSMThDMTI9QFNpbXVsYXRpb25IaXN0b2dyYW1CaW4oIERBVEEhUls2MF1DWy0xXSwgMjEsIDE0LCBUUlVFICkgL0AgU2ltdWxhdGlvblRyaWFscygpcQAAAFtNb250ZUNhcmxvX0RlZ3JlZURheXNfMjAyNEZjc3QueGxzeF1TaW11bGF0aW9uUmVzdWx0czNDREQhUjE0QzY9QFNpbXVsYXRpb25QZXJjZW50aWxlKCBEQVRBIVJbNjRdQ1stMV0sIFJDWy0xXSApkAAAAFtNb250ZUNhcmxvX0RlZ3JlZURheXNfMjAyNEZjc3QueGxzeF1TaW11bGF0aW9uUmVzdWx0czJDREQhUjI1QzEyPUBTaW11bGF0aW9uSGlzdG9ncmFtQmluKCBEQVRBIVJbNTNdQ1stOF0sIDIxLCAyMSwgVFJVRSApIC9AIFNpbXVsYXRpb25UcmlhbHMoKZAAAABbTW9udGVDYXJsb19EZWdyZWVEYXlzXzIwMjRGY3N0Lnhsc3hdU2ltdWxhdGlvblJlc3VsdHMyQ0REIVIyNUMxMj1AU2ltdWxhdGlvbkhpc3RvZ3JhbUJpbiggREFUQSFSWzUzXUNbLThdLCAyMSwgMjEsIFRSVUUgKSAvQCBTaW11bGF0aW9uVHJpYWxzKCl5AAAAW01vbnRlQ2FybG9fRGVncmVlRGF5c18yMDI0RmNzdC54bHN4XVNpbXVsYXRpb25SZXN1bHRzNENERCFSMTlDOT1AU2ltdWxhdGlvbkhpc3RvZ3JhbUJpbiggREFUQSFSWzU5XUNbLTNdLCAyMSwgMTUsIFRSVUUgKX8AAABbTW9udGVDYXJsb19EZWdyZWVEYXlzXzIwMjRGY3N0Lnhsc3hdU2ltdWxhdGlvblJlc3VsdHMxMkhERCFSMjRDMTE9QFNpbXVsYXRpb25IaXN0b2dyYW1CaW5MYWJlbCggREFUQSFSWzE0XUNbM10sIDIxLCAyMCwgVFJVRSApfAAAAFtNb250ZUNhcmxvX0RlZ3JlZURheXNfMjAyNEZjc3QueGxzeF1TaW11bGF0aW9uUmVzdWx0czJIREQhUjZDOD1AU2ltdWxhdGlvbkhpc3RvZ3JhbUJpbkxhYmVsKCBEQVRBIVJbMzJdQ1stNF0sIDIxLCAyLCBUUlVFICmOAAAAW01vbnRlQ2FybG9fRGVncmVlRGF5c18yMDI0RmNzdC54bHN4XVNpbXVsYXRpb25SZXN1bHRzMTFDREQhUjZDMTI9QFNpbXVsYXRpb25IaXN0b2dyYW1CaW4oIERBVEEhUls3Ml1DWzFdLCAyMSwgMiwgVFJVRSApIC9AIFNpbXVsYXRpb25UcmlhbHMoKY4AAABbTW9udGVDYXJsb19EZWdyZWVEYXlzXzIwMjRGY3N0Lnhsc3hdU2ltdWxhdGlvblJlc3VsdHMxMUNERCFSNkMxMj1AU2ltdWxhdGlvbkhpc3RvZ3JhbUJpbiggREFUQSFSWzcyXUNbMV0sIDIxLCAyLCBUUlVFICkgL0AgU2ltdWxhdGlvblRyaWFscygpfwAAAFtNb250ZUNhcmxvX0RlZ3JlZURheXNfMjAyNEZjc3QueGxzeF1TaW11bGF0aW9uUmVzdWx0czNIREQhUjIyQzExPUBTaW11bGF0aW9uSGlzdG9ncmFtQmluTGFiZWwoIERBVEEhUlsxNl1DWy02XSwgMjEsIDE4LCBUUlVFICl5AAAAW01vbnRlQ2FybG9fRGVncmVlRGF5c18yMDI0RmNzdC54bHN4XVNpbXVsYXRpb25SZXN1bHRzM0hERCFSMTlDOT1AU2ltdWxhdGlvbkhpc3RvZ3JhbUJpbiggREFUQSFSWzE5XUNbLTRdLCAyMSwgMTUsIFRSVUUgKXoAAABbTW9udGVDYXJsb19EZWdyZWVEYXlzXzIwMjRGY3N0Lnhsc3hdU2ltdWxhdGlvblJlc3VsdHM4IVIyM0M4PUBTaW11bGF0aW9uSGlzdG9ncmFtQmluTGFiZWwoIERBVEEhUls1NV1DWzJdLCAyMSwgMTksIFRSVUUgKWYAAABbTW9udGVDYXJsb19EZWdyZWVEYXlzXzIwMjRGY3N0Lnhsc3hdU2ltdWxhdGlvblJlc3VsdHMzSEREIVIxNkMzPUBTaW11bGF0aW9uU2tld25lc3MoIERBVEEhUlsyMl1DWzJdIClsAAAAW01vbnRlQ2FybG9fRGVncmVlRGF5c18yMDI0RmNzdC54bHN4XVNpbXVsYXRpb25SZXN1bHRzOCFSOEM2PUBTaW11bGF0aW9uUGVyY2VudGlsZSggREFUQSFSWzcwXUNbNF0sIFJDWy0xXSApbQAAAFtNb250ZUNhcmxvX0RlZ3JlZURheXNfMjAyNEZjc3QueGxzeF1TaW11bGF0aW9uUmVzdWx0czkhUjI1QzY9QFNpbXVsYXRpb25QZXJjZW50aWxlKCBEQVRBIVJbNTNdQ1s1XSwgUkNbLTFdICmLAAAAW01vbnRlQ2FybG9fRGVncmVlRGF5c18yMDI0RmNzdC54bHN4XVNpbXVsYXRpb25SZXN1bHRzOSFSNUMxMj1AU2ltdWxhdGlvbkhpc3RvZ3JhbUJpbiggREFUQSFSWzczXUNbLTFdLCAyMSwgMSwgVFJVRSApIC9AIFNpbXVsYXRpb25UcmlhbHMoKYsAAABbTW9udGVDYXJsb19EZWdyZWVEYXlzXzIwMjRGY3N0Lnhsc3hdU2ltdWxhdGlvblJlc3VsdHM5IVI1QzEyPUBTaW11bGF0aW9uSGlzdG9ncmFtQmluKCBEQVRBIVJbNzNdQ1stMV0sIDIxLCAxLCBUUlVFICkgL0AgU2ltdWxhdGlvblRyaWFscygpegAAAFtNb250ZUNhcmxvX0RlZ3JlZURheXNfMjAyNEZjc3QueGxzeF1TaW11bGF0aW9uUmVzdWx0czEwIVI3QzExPUBTaW11bGF0aW9uSGlzdG9ncmFtQmluTGFiZWwoIERBVEEhUls3MV1DWzFdLCAyMSwgMywgVFJVRSApiQAAAFtNb250ZUNhcmxvX0RlZ3JlZURheXNfMjAyNEZjc3QueGxzeF1TaW11bGF0aW9uUmVzdWx0czEwIVIxMUMxMj1AU2ltdWxhdGlvbkhpc3RvZ3JhbUJpbiggREFUQSFSWzY3XUMsIDIxLCA3LCBUUlVFICkgL0AgU2ltdWxhdGlvblRyaWFscygpiQAAAFtNb250ZUNhcmxvX0RlZ3JlZURheXNfMjAyNEZjc3QueGxzeF1TaW11bGF0aW9uUmVzdWx0czEwIVIxMUMxMj1AU2ltdWxhdGlvbkhpc3RvZ3JhbUJpbiggREFUQSFSWzY3XUMsIDIxLCA3LCBUUlVFICkgL0AgU2ltdWxhdGlvblRyaWFscygpdAAAAFtNb250ZUNhcmxvX0RlZ3JlZURheXNfMjAyNEZjc3QueGxzeF1TaW11bGF0aW9uUmVzdWx0czghUjEyQzk9QFNpbXVsYXRpb25IaXN0b2dyYW1CaW4oIERBVEEhUls2Nl1DWzFdLCAyMSwgOCwgVFJVRSApfwAAAFtNb250ZUNhcmxvX0RlZ3JlZURheXNfMjAyNEZjc3QueGxzeF1TaW11bGF0aW9uUmVzdWx0czExQ0REIVIxNUMxMT1AU2ltdWxhdGlvbkhpc3RvZ3JhbUJpbkxhYmVsKCBEQVRBIVJbNjNdQ1syXSwgMjEsIDExLCBUUlVFICmQAAAAW01vbnRlQ2FybG9fRGVncmVlRGF5c18yMDI0RmNzdC54bHN4XVNpbXVsYXRpb25SZXN1bHRzMTFDREQhUjE0QzEyPUBTaW11bGF0aW9uSGlzdG9ncmFtQmluKCBEQVRBIVJbNjRdQ1sxXSwgMjEsIDEwLCBUUlVFICkgL0AgU2ltdWxhdGlvblRyaWFscygpkAAAAFtNb250ZUNhcmxvX0RlZ3JlZURheXNfMjAyNEZjc3QueGxzeF1TaW11bGF0aW9uUmVzdWx0czExQ0REIVIxNEMxMj1AU2ltdWxhdGlvbkhpc3RvZ3JhbUJpbiggREFUQSFSWzY0XUNbMV0sIDIxLCAxMCwgVFJVRSApIC9AIFNpbXVsYXRpb25UcmlhbHMoKXoAAABbTW9udGVDYXJsb19EZWdyZWVEYXlzXzIwMjRGY3N0Lnhsc3hdU2ltdWxhdGlvblJlc3VsdHM3IVIxNUM4PUBTaW11bGF0aW9uSGlzdG9ncmFtQmluTGFiZWwoIERBVEEhUls2M11DWzFdLCAyMSwgMTEsIFRSVUUgKXoAAABbTW9udGVDYXJsb19EZWdyZWVEYXlzXzIwMjRGY3N0Lnhsc3hdU2ltdWxhdGlvblJlc3VsdHM4IVIyMEM4PUBTaW11bGF0aW9uSGlzdG9ncmFtQmluTGFiZWwoIERBVEEhUls1OF1DWzJdLCAyMSwgMTYsIFRSVUUgKXUAAABbTW9udGVDYXJsb19EZWdyZWVEYXlzXzIwMjRGY3N0Lnhsc3hdU2ltdWxhdGlvblJlc3VsdHM2IVIxMEM5PUBTaW11bGF0aW9uSGlzdG9ncmFtQmluKCBEQVRBIVJbNjhdQ1stMV0sIDIxLCA2LCBUUlVFICmOAAAAW01vbnRlQ2FybG9fRGVncmVlRGF5c18yMDI0RmNzdC54bHN4XVNpbXVsYXRpb25SZXN1bHRzMkNERCFSN0MxMj1AU2ltdWxhdGlvbkhpc3RvZ3JhbUJpbiggREFUQSFSWzcxXUNbLThdLCAyMSwgMywgVFJVRSApIC9AIFNpbXVsYXRpb25UcmlhbHMoKY4AAABbTW9udGVDYXJsb19EZWdyZWVEYXlzXzIwMjRGY3N0Lnhsc3hdU2ltdWxhdGlvblJlc3VsdHMyQ0REIVI3QzEyPUBTaW11bGF0aW9uSGlzdG9ncmFtQmluKCBEQVRBIVJbNzFdQ1stOF0sIDIxLCAzLCBUUlVFICkgL0AgU2ltdWxhdGlvblRyaWFscygpbgAAAFtNb250ZUNhcmxvX0RlZ3JlZURheXNfMjAyNEZjc3QueGxzeF1TaW11bGF0aW9uUmVzdWx0czEwIVIxN0M2PUBTaW11bGF0aW9uUGVyY2VudGlsZSggREFUQSFSWzYxXUNbNl0sIFJDWy0xXSApfQAAAFtNb250ZUNhcmxvX0RlZ3JlZURheXNfMjAyNEZjc3QueGxzeF1TaW11bGF0aW9uUmVzdWx0czExQ0REIVIxM0M4PUBTaW11bGF0aW9uSGlzdG9ncmFtQmluTGFiZWwoIERBVEEhUls2NV1DWzVdLCAyMSwgOSwgVFJVRSApjQAAAFtNb250ZUNhcmxvX0RlZ3JlZURheXNfMjAyNEZjc3QueGxzeF1TaW11bGF0aW9uUmVzdWx0czUhUjI1QzEyPUBTaW11bGF0aW9uSGlzdG9ncmFtQmluKCBEQVRBIVJbNTNdQ1stNV0sIDIxLCAyMSwgVFJVRSApIC9AIFNpbXVsYXRpb25UcmlhbHMoKY0AAABbTW9udGVDYXJsb19EZWdyZWVEYXlzXzIwMjRGY3N0Lnhsc3hdU2ltdWxhdGlvblJlc3VsdHM1IVIyNUMxMj1AU2ltdWxhdGlvbkhpc3RvZ3JhbUJpbiggREFUQSFSWzUzXUNbLTVdLCAyMSwgMjEsIFRSVUUgKSAvQCBTaW11bGF0aW9uVHJpYWxzKCl9AAAAW01vbnRlQ2FybG9fRGVncmVlRGF5c18yMDI0RmNzdC54bHN4XVNpbXVsYXRpb25SZXN1bHRzMTFIREQhUjVDMTE9QFNpbXVsYXRpb25IaXN0b2dyYW1CaW5MYWJlbCggREFUQSFSWzMzXUNbMl0sIDIxLCAxLCBUUlVFICl2AAAAW01vbnRlQ2FybG9fRGVncmVlRGF5c18yMDI0RmNzdC54bHN4XVNpbXVsYXRpb25SZXN1bHRzMTAhUjE0Qzk9QFNpbXVsYXRpb25IaXN0b2dyYW1CaW4oIERBVEEhUls2NF1DWzNdLCAyMSwgMTAsIFRSVUUgKWwAAABbTW9udGVDYXJsb19EZWdyZWVEYXlzXzIwMjRGY3N0Lnhsc3hdU2ltdWxhdGlvblJlc3VsdHM3IVI5QzY9QFNpbXVsYXRpb25QZXJjZW50aWxlKCBEQVRBIVJbNjldQ1szXSwgUkNbLTFdICl4AAAAW01vbnRlQ2FybG9fRGVncmVlRGF5c18yMDI0RmNzdC54bHN4XVNpbXVsYXRpb25SZXN1bHRzNENERCFSMTJDOT1AU2ltdWxhdGlvbkhpc3RvZ3JhbUJpbiggREFUQSFSWzY2XUNbLTNdLCAyMSwgOCwgVFJVRSApeQAAAFtNb250ZUNhcmxvX0RlZ3JlZURheXNfMjAyNEZjc3QueGxzeF1TaW11bGF0aW9uUmVzdWx0czRDREQhUjE2Qzk9QFNpbXVsYXRpb25IaXN0b2dyYW1CaW4oIERBVEEhUls2Ml1DWy0zXSwgMjEsIDEyLCBUUlVFIClyAAAAW01vbnRlQ2FybG9fRGVncmVlRGF5c18yMDI0RmNzdC54bHN4XVNpbXVsYXRpb25SZXN1bHRzNyFSMTlDOT1AU2ltdWxhdGlvbkhpc3RvZ3JhbUJpbiggREFUQSFSWzU5XUMsIDIxLCAxNSwgVFJVRSApkAAAAFtNb250ZUNhcmxvX0RlZ3JlZURheXNfMjAyNEZjc3QueGxzeF1TaW11bGF0aW9uUmVzdWx0czRIREQhUjE5QzEyPUBTaW11bGF0aW9uSGlzdG9ncmFtQmluKCBEQVRBIVJbMTldQ1stNl0sIDIxLCAxNSwgVFJVRSApIC9AIFNpbXVsYXRpb25UcmlhbHMoKZAAAABbTW9udGVDYXJsb19EZWdyZWVEYXlzXzIwMjRGY3N0Lnhsc3hdU2ltdWxhdGlvblJlc3VsdHM0SEREIVIxOUMxMj1AU2ltdWxhdGlvbkhpc3RvZ3JhbUJpbiggREFUQSFSWzE5XUNbLTZdLCAyMSwgMTUsIFRSVUUgKSAvQCBTaW11bGF0aW9uVHJpYWxzKCl+AAAAW01vbnRlQ2FybG9fRGVncmVlRGF5c18yMDI0RmNzdC54bHN4XVNpbXVsYXRpb25SZXN1bHRzNEhERCFSMTlDOD1AU2ltdWxhdGlvbkhpc3RvZ3JhbUJpbkxhYmVsKCBEQVRBIVJbMTldQ1stMl0sIDIxLCAxNSwgVFJVRSApjgAAAFtNb250ZUNhcmxvX0RlZ3JlZURheXNfMjAyNEZjc3QueGxzeF1TaW11bGF0aW9uUmVzdWx0czJIREQhUjdDMTI9QFNpbXVsYXRpb25IaXN0b2dyYW1CaW4oIERBVEEhUlszMV1DWy04XSwgMjEsIDMsIFRSVUUgKSAvQCBTaW11bGF0aW9uVHJpYWxzKCmOAAAAW01vbnRlQ2FybG9fRGVncmVlRGF5c18yMDI0RmNzdC54bHN4XVNpbXVsYXRpb25SZXN1bHRzMkhERCFSN0MxMj1AU2ltdWxhdGlvbkhpc3RvZ3JhbUJpbiggREFUQSFSWzMxXUNbLThdLCAyMSwgMywgVFJVRSApIC9AIFNpbXVsYXRpb25UcmlhbHMoKXkAAABbTW9udGVDYXJsb19EZWdyZWVEYXlzXzIwMjRGY3N0Lnhsc3hdU2ltdWxhdGlvblJlc3VsdHMxMUhERCFSMjNDOT1AU2ltdWxhdGlvbkhpc3RvZ3JhbUJpbiggREFUQSFSWzE1XUNbNF0sIDIxLCAxOSwgVFJVRSApfgAAAFtNb250ZUNhcmxvX0RlZ3JlZURheXNfMjAyNEZjc3QueGxzeF1TaW11bGF0aW9uUmVzdWx0czExSEREIVIxN0M4PUBTaW11bGF0aW9uSGlzdG9ncmFtQmluTGFiZWwoIERBVEEhUlsyMV1DWzVdLCAyMSwgMTMsIFRSVUUgKZAAAABbTW9udGVDYXJsb19EZWdyZWVEYXlzXzIwMjRGY3N0Lnhsc3hdU2ltdWxhdGlvblJlc3VsdHM0SEREIVIyNUMxMj1AU2ltdWxhdGlvbkhpc3RvZ3JhbUJpbiggREFUQSFSWzEzXUNbLTZdLCAyMSwgMjEsIFRSVUUgKSAvQCBTaW11bGF0aW9uVHJpYWxzKCmQAAAAW01vbnRlQ2FybG9fRGVncmVlRGF5c18yMDI0RmNzdC54bHN4XVNpbXVsYXRpb25SZXN1bHRzNEhERCFSMjVDMTI9QFNpbXVsYXRpb25IaXN0b2dyYW1CaW4oIERBVEEhUlsxM11DWy02XSwgMjEsIDIxLCBUUlVFICkgL0AgU2ltdWxhdGlvblRyaWFscygpfQAAAFtNb250ZUNhcmxvX0RlZ3JlZURheXNfMjAyNEZjc3QueGxzeF1TaW11bGF0aW9uUmVzdWx0czExSEREIVIxMUM4PUBTaW11bGF0aW9uSGlzdG9ncmFtQmluTGFiZWwoIERBVEEhUlsyN11DWzVdLCAyMSwgNywgVFJVRSApfwAAAFtNb250ZUNhcmxvX0RlZ3JlZURheXNfMjAyNEZjc3QueGxzeF1TaW11bGF0aW9uUmVzdWx0czNDREQhUjI1QzExPUBTaW11bGF0aW9uSGlzdG9ncmFtQmluTGFiZWwoIERBVEEhUls1M11DWy02XSwgMjEsIDIxLCBUUlVFIClwAAAAW01vbnRlQ2FybG9fRGVncmVlRGF5c18yMDI0RmNzdC54bHN4XVNpbXVsYXRpb25SZXN1bHRzM0hERCFSOUM2PUBTaW11bGF0aW9uUGVyY2VudGlsZSggREFUQSFSWzI5XUNbLTFdLCBSQ1stMV0gKZAAAABbTW9udGVDYXJsb19EZWdyZWVEYXlzXzIwMjRGY3N0Lnhsc3hdU2ltdWxhdGlvblJlc3VsdHMzQ0REIVIxOEMxMj1AU2ltdWxhdGlvbkhpc3RvZ3JhbUJpbiggREFUQSFSWzYwXUNbLTddLCAyMSwgMTQsIFRSVUUgKSAvQCBTaW11bGF0aW9uVHJpYWxzKCmQAAAAW01vbnRlQ2FybG9fRGVncmVlRGF5c18yMDI0RmNzdC54bHN4XVNpbXVsYXRpb25SZXN1bHRzM0NERCFSMThDMTI9QFNpbXVsYXRpb25IaXN0b2dyYW1CaW4oIERBVEEhUls2MF1DWy03XSwgMjEsIDE0LCBUUlVFICkgL0AgU2ltdWxhdGlvblRyaWFscygpfgAAAFtNb250ZUNhcmxvX0RlZ3JlZURheXNfMjAyNEZjc3QueGxzeF1TaW11bGF0aW9uUmVzdWx0czExSEREIVIyMkM4PUBTaW11bGF0aW9uSGlzdG9ncmFtQmluTGFiZWwoIERBVEEhUlsxNl1DWzVdLCAyMSwgMTgsIFRSVUUgKYgAAABbTW9udGVDYXJsb19EZWdyZWVEYXlzXzIwMjRGY3N0Lnhsc3hdU2ltdWxhdGlvblJlc3VsdHMxMCFSOUMxMj1AU2ltdWxhdGlvbkhpc3RvZ3JhbUJpbiggREFUQSFSWzY5XUMsIDIxLCA1LCBUUlVFICkgL0AgU2ltdWxhdGlvblRyaWFscygpiAAAAFtNb250ZUNhcmxvX0RlZ3JlZURheXNfMjAyNEZjc3QueGxzeF1TaW11bGF0aW9uUmVzdWx0czEwIVI5QzEyPUBTaW11bGF0aW9uSGlzdG9ncmFtQmluKCBEQVRBIVJbNjldQywgMjEsIDUsIFRSVUUgKSAvQCBTaW11bGF0aW9uVHJpYWxzKCl5AAAAW01vbnRlQ2FybG9fRGVncmVlRGF5c18yMDI0RmNzdC54bHN4XVNpbXVsYXRpb25SZXN1bHRzM0hERCFSMjRDOT1AU2ltdWxhdGlvbkhpc3RvZ3JhbUJpbiggREFUQSFSWzE0XUNbLTRdLCAyMSwgMjAsIFRSVUUgKX4AAABbTW9udGVDYXJsb19EZWdyZWVEYXlzXzIwMjRGY3N0Lnhsc3hdU2ltdWxhdGlvblJlc3VsdHMzSEREIVIyMUM4PUBTaW11bGF0aW9uSGlzdG9ncmFtQmluTGFiZWwoIERBVEEhUlsxN11DWy0zXSwgMjEsIDE3LCBUUlVFICmNAAAAW01vbnRlQ2FybG9fRGVncmVlRGF5c18yMDI0RmNzdC54bHN4XVNpbXVsYXRpb25SZXN1bHRzNyFSMTZDMTI9QFNpbXVsYXRpb25IaXN0b2dyYW1CaW4oIERBVEEhUls2Ml1DWy0zXSwgMjEsIDEyLCBUUlVFICkgL0AgU2ltdWxhdGlvblRyaWFscygpjQAAAFtNb250ZUNhcmxvX0RlZ3JlZURheXNfMjAyNEZjc3QueGxzeF1TaW11bGF0aW9uUmVzdWx0czchUjE2QzEyPUBTaW11bGF0aW9uSGlzdG9ncmFtQmluKCBEQVRBIVJbNjJdQ1stM10sIDIxLCAxMiwgVFJVRSApIC9AIFNpbXVsYXRpb25UcmlhbHMoKX8AAABbTW9udGVDYXJsb19EZWdyZWVEYXlzXzIwMjRGY3N0Lnhsc3hdU2ltdWxhdGlvblJlc3VsdHM0Q0REIVIxOEMxMT1AU2ltdWxhdGlvbkhpc3RvZ3JhbUJpbkxhYmVsKCBEQVRBIVJbNjBdQ1stNV0sIDIxLCAxNCwgVFJVRSApZgAAAFtNb250ZUNhcmxvX0RlZ3JlZURheXNfMjAyNEZjc3QueGxzeF1TaW11bGF0aW9uUmVzdWx0czRDREQhUjE0QzM9QFNpbXVsYXRpb25WYXJpYW5jZSggREFUQSFSWzY0XUNbM10gKWAAAABbTW9udGVDYXJsb19EZWdyZWVEYXlzXzIwMjRGY3N0Lnhsc3hdU2ltdWxhdGlvblJlc3VsdHM0Q0REIVI4QzM9QFNpbXVsYXRpb25NaW4oIERBVEEhUls3MF1DWzNdICl+AAAAW01vbnRlQ2FybG9fRGVncmVlRGF5c18yMDI0RmNzdC54bHN4XVNpbXVsYXRpb25SZXN1bHRzMTFIREQhUjIwQzg9QFNpbXVsYXRpb25IaXN0b2dyYW1CaW5MYWJlbCggREFUQSFSWzE4XUNbNV0sIDIxLCAxNiwgVFJVRSApfQAAAFtNb250ZUNhcmxvX0RlZ3JlZURheXNfMjAyNEZjc3QueGxzeF1TaW11bGF0aW9uUmVzdWx0czExQ0REIVIxMUM4PUBTaW11bGF0aW9uSGlzdG9ncmFtQmluTGFiZWwoIERBVEEhUls2N11DWzVdLCAyMSwgNywgVFJVRSApeQAAAFtNb250ZUNhcmxvX0RlZ3JlZURheXNfMjAyNEZjc3QueGxzeF1TaW11bGF0aW9uUmVzdWx0czkhUjExQzg9QFNpbXVsYXRpb25IaXN0b2dyYW1CaW5MYWJlbCggREFUQSFSWzY3XUNbM10sIDIxLCA3LCBUUlVFICl8AAAAW01vbnRlQ2FybG9fRGVncmVlRGF5c18yMDI0RmNzdC54bHN4XVNpbXVsYXRpb25SZXN1bHRzMTJDREQhUjhDOD1AU2ltdWxhdGlvbkhpc3RvZ3JhbUJpbkxhYmVsKCBEQVRBIVJbNzBdQ1s2XSwgMjEsIDQsIFRSVUUgKX0AAABbTW9udGVDYXJsb19EZWdyZWVEYXlzXzIwMjRGY3N0Lnhsc3hdU2ltdWxhdGlvblJlc3VsdHMxMkNERCFSOUMxMT1AU2ltdWxhdGlvbkhpc3RvZ3JhbUJpbkxhYmVsKCBEQVRBIVJbNjldQ1szXSwgMjEsIDUsIFRSVUUgKXUAAABbTW9udGVDYXJsb19EZWdyZWVEYXlzXzIwMjRGY3N0Lnhsc3hdU2ltdWxhdGlvblJlc3VsdHM5IVIxOUM5PUBTaW11bGF0aW9uSGlzdG9ncmFtQmluKCBEQVRBIVJbNTldQ1syXSwgMjEsIDE1LCBUUlVFICl8AAAAW01vbnRlQ2FybG9fRGVncmVlRGF5c18yMDI0RmNzdC54bHN4XVNpbXVsYXRpb25SZXN1bHRzMTAhUjIxQzExPUBTaW11bGF0aW9uSGlzdG9ncmFtQmluTGFiZWwoIERBVEEhUls1N11DWzFdLCAyMSwgMTcsIFRSVUUgKXkAAABbTW9udGVDYXJsb19EZWdyZWVEYXlzXzIwMjRGY3N0Lnhsc3hdU2ltdWxhdGlvblJlc3VsdHM5IVIxMkM4PUBTaW11bGF0aW9uSGlzdG9ncmFtQmluTGFiZWwoIERBVEEhUls2Nl1DWzNdLCAyMSwgOCwgVFJVRSApcQAAAFtNb250ZUNhcmxvX0RlZ3JlZURheXNfMjAyNEZjc3QueGxzeF1TaW11bGF0aW9uUmVzdWx0czExSEREIVIyMUM2PUBTaW11bGF0aW9uUGVyY2VudGlsZSggREFUQSFSWzE3XUNbN10sIFJDWy0xXSApegAAAFtNb250ZUNhcmxvX0RlZ3JlZURheXNfMjAyNEZjc3QueGxzeF1TaW11bGF0aW9uUmVzdWx0czEwIVI1QzExPUBTaW11bGF0aW9uSGlzdG9ncmFtQmluTGFiZWwoIERBVEEhUls3M11DWzFdLCAyMSwgMSwgVFJVRSApjQAAAFtNb250ZUNhcmxvX0RlZ3JlZURheXNfMjAyNEZjc3QueGxzeF1TaW11bGF0aW9uUmVzdWx0czkhUjI0QzEyPUBTaW11bGF0aW9uSGlzdG9ncmFtQmluKCBEQVRBIVJbNTRdQ1stMV0sIDIxLCAyMCwgVFJVRSApIC9AIFNpbXVsYXRpb25UcmlhbHMoKY0AAABbTW9udGVDYXJsb19EZWdyZWVEYXlzXzIwMjRGY3N0Lnhsc3hdU2ltdWxhdGlvblJlc3VsdHM5IVIyNEMxMj1AU2ltdWxhdGlvbkhpc3RvZ3JhbUJpbiggREFUQSFSWzU0XUNbLTFdLCAyMSwgMjAsIFRSVUUgKSAvQCBTaW11bGF0aW9uVHJpYWxzKClxAAAAW01vbnRlQ2FybG9fRGVncmVlRGF5c18yMDI0RmNzdC54bHN4XVNpbXVsYXRpb25SZXN1bHRzMTFDREQhUjE0QzY9QFNpbXVsYXRpb25QZXJjZW50aWxlKCBEQVRBIVJbNjRdQ1s3XSwgUkNbLTFdICl+AAAAW01vbnRlQ2FybG9fRGVncmVlRGF5c18yMDI0RmNzdC54bHN4XVNpbXVsYXRpb25SZXN1bHRzMUNERCFSMjRDOD1AU2ltdWxhdGlvbkhpc3RvZ3JhbUJpbkxhYmVsKCBEQVRBIVJbNTRdQ1stNV0sIDIxLCAyMCwgVFJVRSApkAAAAFtNb250ZUNhcmxvX0RlZ3JlZURheXNfMjAyNEZjc3QueGxzeF1TaW11bGF0aW9uUmVzdWx0czExQ0REIVIxNkMxMj1AU2ltdWxhdGlvbkhpc3RvZ3JhbUJpbiggREFUQSFSWzYyXUNbMV0sIDIxLCAxMiwgVFJVRSApIC9AIFNpbXVsYXRpb25UcmlhbHMoKZAAAABbTW9udGVDYXJsb19EZWdyZWVEYXlzXzIwMjRGY3N0Lnhsc3hdU2ltdWxhdGlvblJlc3VsdHMxMUNERCFSMTZDMTI9QFNpbXVsYXRpb25IaXN0b2dyYW1CaW4oIERBVEEhUls2Ml1DWzFdLCAyMSwgMTIsIFRSVUUgKSAvQCBTaW11bGF0aW9uVHJpYWxzKCmQAAAAW01vbnRlQ2FybG9fRGVncmVlRGF5c18yMDI0RmNzdC54bHN4XVNpbXVsYXRpb25SZXN1bHRzNENERCFSMTVDMTI9QFNpbXVsYXRpb25IaXN0b2dyYW1CaW4oIERBVEEhUls2M11DWy02XSwgMjEsIDExLCBUUlVFICkgL0AgU2ltdWxhdGlvblRyaWFscygpkAAAAFtNb250ZUNhcmxvX0RlZ3JlZURheXNfMjAyNEZjc3QueGxzeF1TaW11bGF0aW9uUmVzdWx0czRDREQhUjE1QzEyPUBTaW11bGF0aW9uSGlzdG9ncmFtQmluKCBEQVRBIVJbNjNdQ1stNl0sIDIxLCAxMSwgVFJVRSApIC9AIFNpbXVsYXRpb25UcmlhbHMoKXAAAABbTW9udGVDYXJsb19EZWdyZWVEYXlzXzIwMjRGY3N0Lnhsc3hdU2ltdWxhdGlvblJlc3VsdHMzSEREIVI2QzY9QFNpbXVsYXRpb25QZXJjZW50aWxlKCBEQVRBIVJbMzJdQ1stMV0sIFJDWy0xXSApcQAAAFtNb250ZUNhcmxvX0RlZ3JlZURheXNfMjAyNEZjc3QueGxzeF1TaW11bGF0aW9uUmVzdWx0czJDREQhUjEyQzY9QFNpbXVsYXRpb25QZXJjZW50aWxlKCBEQVRBIVJbNjZdQ1stMl0sIFJDWy0xXSApfgAAAFtNb250ZUNhcmxvX0RlZ3JlZURheXNfMjAyNEZjc3QueGxzeF1TaW11bGF0aW9uUmVzdWx0czRDREQhUjEzQzExPUBTaW11bGF0aW9uSGlzdG9ncmFtQmluTGFiZWwoIERBVEEhUls2NV1DWy01XSwgMjEsIDksIFRSVUUgKXEAAABbTW9udGVDYXJsb19EZWdyZWVEYXlzXzIwMjRGY3N0Lnhsc3hdU2ltdWxhdGlvblJlc3VsdHMyQ0REIVIyM0M2PUBTaW11bGF0aW9uUGVyY2VudGlsZSggREFUQSFSWzU1XUNbLTJdLCBSQ1stMV0gKX4AAABbTW9udGVDYXJsb19EZWdyZWVEYXlzXzIwMjRGY3N0Lnhsc3hdU2ltdWxhdGlvblJlc3VsdHMxSEREIVIxMUMxMT1AU2ltdWxhdGlvbkhpc3RvZ3JhbUJpbkxhYmVsKCBEQVRBIVJbMjddQ1stOF0sIDIxLCA3LCBUUlVFICmQAAAAW01vbnRlQ2FybG9fRGVncmVlRGF5c18yMDI0RmNzdC54bHN4XVNpbXVsYXRpb25SZXN1bHRzMUhERCFSMTRDMTI9QFNpbXVsYXRpb25IaXN0b2dyYW1CaW4oIERBVEEhUlsyNF1DWy05XSwgMjEsIDEwLCBUUlVFICkgL0AgU2ltdWxhdGlvblRyaWFscygpkAAAAFtNb250ZUNhcmxvX0RlZ3JlZURheXNfMjAyNEZjc3QueGxzeF1TaW11bGF0aW9uUmVzdWx0czFIREQhUjE0QzEyPUBTaW11bGF0aW9uSGlzdG9ncmFtQmluKCBEQVRBIVJbMjRdQ1stOV0sIDIxLCAxMCwgVFJVRSApIC9AIFNpbXVsYXRpb25UcmlhbHMoKX8AAABbTW9udGVDYXJsb19EZWdyZWVEYXlzXzIwMjRGY3N0Lnhsc3hdU2ltdWxhdGlvblJlc3VsdHMxSEREIVIyMUMxMT1AU2ltdWxhdGlvbkhpc3RvZ3JhbUJpbkxhYmVsKCBEQVRBIVJbMTddQ1stOF0sIDIxLCAxNywgVFJVRSApcAAAAFtNb250ZUNhcmxvX0RlZ3JlZURheXNfMjAyNEZjc3QueGxzeF1TaW11bGF0aW9uUmVzdWx0czFIREQhUjlDNj1AU2ltdWxhdGlvblBlcmNlbnRpbGUoIERBVEEhUlsyOV1DWy0zXSwgUkNbLTFdICmOAAAAW01vbnRlQ2FybG9fRGVncmVlRGF5c18yMDI0RmNzdC54bHN4XVNpbXVsYXRpb25SZXN1bHRzMUhERCFSNUMxMj1AU2ltdWxhdGlvbkhpc3RvZ3JhbUJpbiggREFUQSFSWzMzXUNbLTldLCAyMSwgMSwgVFJVRSApIC9AIFNpbXVsYXRpb25UcmlhbHMoKY4AAABbTW9udGVDYXJsb19EZWdyZWVEYXlzXzIwMjRGY3N0Lnhsc3hdU2ltdWxhdGlvblJlc3VsdHMxSEREIVI1QzEyPUBTaW11bGF0aW9uSGlzdG9ncmFtQmluKCBEQVRBIVJbMzNdQ1stOV0sIDIxLCAxLCBUUlVFICkgL0AgU2ltdWxhdGlvblRyaWFscygpfgAAAFtNb250ZUNhcmxvX0RlZ3JlZURheXNfMjAyNEZjc3QueGxzeF1TaW11bGF0aW9uUmVzdWx0czFIREQhUjEyQzExPUBTaW11bGF0aW9uSGlzdG9ncmFtQmluTGFiZWwoIERBVEEhUlsyNl1DWy04XSwgMjEsIDgsIFRSVUUgKXEAAABbTW9udGVDYXJsb19EZWdyZWVEYXlzXzIwMjRGY3N0Lnhsc3hdU2ltdWxhdGlvblJlc3VsdHMxSEREIVIxNEM2PUBTaW11bGF0aW9uUGVyY2VudGlsZSggREFUQSFSWzI0XUNbLTNdLCBSQ1stMV0gKZAAAABbTW9udGVDYXJsb19EZWdyZWVEYXlzXzIwMjRGY3N0Lnhsc3hdU2ltdWxhdGlvblJlc3VsdHMxSEREIVIxN0MxMj1AU2ltdWxhdGlvbkhpc3RvZ3JhbUJpbiggREFUQSFSWzIxXUNbLTldLCAyMSwgMTMsIFRSVUUgKSAvQCBTaW11bGF0aW9uVHJpYWxzKCmQAAAAW01vbnRlQ2FybG9fRGVncmVlRGF5c18yMDI0RmNzdC54bHN4XVNpbXVsYXRpb25SZXN1bHRzMUhERCFSMTdDMTI9QFNpbXVsYXRpb25IaXN0b2dyYW1CaW4oIERBVEEhUlsyMV1DWy05XSwgMjEsIDEzLCBUUlVFICkgL0AgU2ltdWxhdGlvblRyaWFscygpkAAAAFtNb250ZUNhcmxvX0RlZ3JlZURheXNfMjAyNEZjc3QueGxzeF1TaW11bGF0aW9uUmVzdWx0czFIREQhUjE4QzEyPUBTaW11bGF0aW9uSGlzdG9ncmFtQmluKCBEQVRBIVJbMjBdQ1stOV0sIDIxLCAxNCwgVFJVRSApIC9AIFNpbXVsYXRpb25UcmlhbHMoKZAAAABbTW9udGVDYXJsb19EZWdyZWVEYXlzXzIwMjRGY3N0Lnhsc3hdU2ltdWxhdGlvblJlc3VsdHMxSEREIVIxOEMxMj1AU2ltdWxhdGlvbkhpc3RvZ3JhbUJpbiggREFUQSFSWzIwXUNbLTldLCAyMSwgMTQsIFRSVUUgKSAvQCBTaW11bGF0aW9uVHJpYWxzKCl4AAAAW01vbnRlQ2FybG9fRGVncmVlRGF5c18yMDI0RmNzdC54bHN4XVNpbXVsYXRpb25SZXN1bHRzMUhERCFSMTJDOT1AU2ltdWxhdGlvbkhpc3RvZ3JhbUJpbiggREFUQSFSWzI2XUNbLTZdLCAyMSwgOCwgVFJVRSApfgAAAFtNb250ZUNhcmxvX0RlZ3JlZURheXNfMjAyNEZjc3QueGxzeF1TaW11bGF0aW9uUmVzdWx0czExQ0REIVIxMkMxMT1AU2ltdWxhdGlvbkhpc3RvZ3JhbUJpbkxhYmVsKCBEQVRBIVJbNjZdQ1syXSwgMjEsIDgsIFRSVUUgKZAAAABbTW9udGVDYXJsb19EZWdyZWVEYXlzXzIwMjRGY3N0Lnhsc3hdU2ltdWxhdGlvblJlc3VsdHMxMkhERCFSMjBDMTI9QFNpbXVsYXRpb25IaXN0b2dyYW1CaW4oIERBVEEhUlsxOF1DWzJdLCAyMSwgMTYsIFRSVUUgKSAvQCBTaW11bGF0aW9uVHJpYWxzKCmQAAAAW01vbnRlQ2FybG9fRGVncmVlRGF5c18yMDI0RmNzdC54bHN4XVNpbXVsYXRpb25SZXN1bHRzMTJIREQhUjIwQzEyPUBTaW11bGF0aW9uSGlzdG9ncmFtQmluKCBEQVRBIVJbMThdQ1syXSwgMjEsIDE2LCBUUlVFICkgL0AgU2ltdWxhdGlvblRyaWFscygpjAAAAFtNb250ZUNhcmxvX0RlZ3JlZURheXNfMjAyNEZjc3QueGxzeF1TaW11bGF0aW9uUmVzdWx0czUhUjEwQzEyPUBTaW11bGF0aW9uSGlzdG9ncmFtQmluKCBEQVRBIVJbNjhdQ1stNV0sIDIxLCA2LCBUUlVFICkgL0AgU2ltdWxhdGlvblRyaWFscygpjAAAAFtNb250ZUNhcmxvX0RlZ3JlZURheXNfMjAyNEZjc3QueGxzeF1TaW11bGF0aW9uUmVzdWx0czUhUjEwQzEyPUBTaW11bGF0aW9uSGlzdG9ncmFtQmluKCBEQVRBIVJbNjhdQ1stNV0sIDIxLCA2LCBUUlVFICkgL0AgU2ltdWxhdGlvblRyaWFscygpeQAAAFtNb250ZUNhcmxvX0RlZ3JlZURheXNfMjAyNEZjc3QueGxzeF1TaW11bGF0aW9uUmVzdWx0czExSEREIVIxNUM5PUBTaW11bGF0aW9uSGlzdG9ncmFtQmluKCBEQVRBIVJbMjNdQ1s0XSwgMjEsIDExLCBUUlVFICl7AAAAW01vbnRlQ2FybG9fRGVncmVlRGF5c18yMDI0RmNzdC54bHN4XVNpbXVsYXRpb25SZXN1bHRzNyFSMTJDMTE9QFNpbXVsYXRpb25IaXN0b2dyYW1CaW5MYWJlbCggREFUQSFSWzY2XUNbLTJdLCAyMSwgOCwgVFJVRSApdgAAAFtNb250ZUNhcmxvX0RlZ3JlZURheXNfMjAyNEZjc3QueGxzeF1TaW11bGF0aW9uUmVzdWx0czkhUjVDMTE9QFNpbXVsYXRpb25IaXN0b2dyYW1CaW5MYWJlbCggREFUQSFSWzczXUMsIDIxLCAxLCBUUlVFICl3AAAAW01vbnRlQ2FybG9fRGVncmVlRGF5c18yMDI0RmNzdC54bHN4XVNpbXVsYXRpb25SZXN1bHRzMTJIREQhUjdDOT1AU2ltdWxhdGlvbkhpc3RvZ3JhbUJpbiggREFUQSFSWzMxXUNbNV0sIDIxLCAzLCBUUlVFIClxAAAAW01vbnRlQ2FybG9fRGVncmVlRGF5c18yMDI0RmNzdC54bHN4XVNpbXVsYXRpb25SZXN1bHRzMTJDREQhUjI0QzY9QFNpbXVsYXRpb25QZXJjZW50aWxlKCBEQVRBIVJbNTRdQ1s4XSwgUkNbLTFdICltAAAAW01vbnRlQ2FybG9fRGVncmVlRGF5c18yMDI0RmNzdC54bHN4XVNpbXVsYXRpb25SZXN1bHRzOCFSMjFDNj1AU2ltdWxhdGlvblBlcmNlbnRpbGUoIERBVEEhUls1N11DWzRdLCBSQ1stMV0gKX8AAABbTW9udGVDYXJsb19EZWdyZWVEYXlzXzIwMjRGY3N0Lnhsc3hdU2ltdWxhdGlvblJlc3VsdHM0SEREIVIxNkMxMT1AU2ltdWxhdGlvbkhpc3RvZ3JhbUJpbkxhYmVsKCBEQVRBIVJbMjJdQ1stNV0sIDIxLCAxMiwgVFJVRSApfQAAAFtNb250ZUNhcmxvX0RlZ3JlZURheXNfMjAyNEZjc3QueGxzeF1TaW11bGF0aW9uUmVzdWx0czJIREQhUjEwQzg9QFNpbXVsYXRpb25IaXN0b2dyYW1CaW5MYWJlbCggREFUQSFSWzI4XUNbLTRdLCAyMSwgNiwgVFJVRSApkAAAAFtNb250ZUNhcmxvX0RlZ3JlZURheXNfMjAyNEZjc3QueGxzeF1TaW11bGF0aW9uUmVzdWx0czExSEREIVIxN0MxMj1AU2ltdWxhdGlvbkhpc3RvZ3JhbUJpbiggREFUQSFSWzIxXUNbMV0sIDIxLCAxMywgVFJVRSApIC9AIFNpbXVsYXRpb25UcmlhbHMoKZAAAABbTW9udGVDYXJsb19EZWdyZWVEYXlzXzIwMjRGY3N0Lnhsc3hdU2ltdWxhdGlvblJlc3VsdHMxMUhERCFSMTdDMTI9QFNpbXVsYXRpb25IaXN0b2dyYW1CaW4oIERBVEEhUlsyMV1DWzFdLCAyMSwgMTMsIFRSVUUgKSAvQCBTaW11bGF0aW9uVHJpYWxzKCl+AAAAW01vbnRlQ2FybG9fRGVncmVlRGF5c18yMDI0RmNzdC54bHN4XVNpbXVsYXRpb25SZXN1bHRzMTFIREQhUjEzQzExPUBTaW11bGF0aW9uSGlzdG9ncmFtQmluTGFiZWwoIERBVEEhUlsyNV1DWzJdLCAyMSwgOSwgVFJVRSApYQAAAFtNb250ZUNhcmxvX0RlZ3JlZURheXNfMjAyNEZjc3QueGxzeF1TaW11bGF0aW9uUmVzdWx0czchUjEwQzM9QFNpbXVsYXRpb25NZWRpYW4oIERBVEEhUls2OF1DWzZdICl6AAAAW01vbnRlQ2FybG9fRGVncmVlRGF5c18yMDI0RmNzdC54bHN4XVNpbXVsYXRpb25SZXN1bHRzNSFSMTFDOD1AU2ltdWxhdGlvbkhpc3RvZ3JhbUJpbkxhYmVsKCBEQVRBIVJbNjddQ1stMV0sIDIxLCA3LCBUUlVFIClhAAAAW01vbnRlQ2FybG9fRGVncmVlRGF5c18yMDI0RmNzdC54bHN4XVNpbXVsYXRpb25SZXN1bHRzOCFSMTBDMz1AU2ltdWxhdGlvbk1lZGlhbiggREFUQSFSWzY4XUNbN10gKY4AAABbTW9udGVDYXJsb19EZWdyZWVEYXlzXzIwMjRGY3N0Lnhsc3hdU2ltdWxhdGlvblJlc3VsdHMySEREIVI5QzEyPUBTaW11bGF0aW9uSGlzdG9ncmFtQmluKCBEQVRBIVJbMjldQ1stOF0sIDIxLCA1LCBUUlVFICkgL0AgU2ltdWxhdGlvblRyaWFscygpjgAAAFtNb250ZUNhcmxvX0RlZ3JlZURheXNfMjAyNEZjc3QueGxzeF1TaW11bGF0aW9uUmVzdWx0czJIREQhUjlDMTI9QFNpbXVsYXRpb25IaXN0b2dyYW1CaW4oIERBVEEhUlsyOV1DWy04XSwgMjEsIDUsIFRSVUUgKSAvQCBTaW11bGF0aW9uVHJpYWxzKCmPAAAAW01vbnRlQ2FybG9fRGVncmVlRGF5c18yMDI0RmNzdC54bHN4XVNpbXVsYXRpb25SZXN1bHRzNEhERCFSMTJDMTI9QFNpbXVsYXRpb25IaXN0b2dyYW1CaW4oIERBVEEhUlsyNl1DWy02XSwgMjEsIDgsIFRSVUUgKSAvQCBTaW11bGF0aW9uVHJpYWxzKCmPAAAAW01vbnRlQ2FybG9fRGVncmVlRGF5c18yMDI0RmNzdC54bHN4XVNpbXVsYXRpb25SZXN1bHRzNEhERCFSMTJDMTI9QFNpbXVsYXRpb25IaXN0b2dyYW1CaW4oIERBVEEhUlsyNl1DWy02XSwgMjEsIDgsIFRSVUUgKSAvQCBTaW11bGF0aW9uVHJpYWxzKCl9AAAAW01vbnRlQ2FybG9fRGVncmVlRGF5c18yMDI0RmNzdC54bHN4XVNpbXVsYXRpb25SZXN1bHRzNEhERCFSN0MxMT1AU2ltdWxhdGlvbkhpc3RvZ3JhbUJpbkxhYmVsKCBEQVRBIVJbMzFdQ1stNV0sIDIxLCAzLCBUUlVFICl+AAAAW01vbnRlQ2FybG9fRGVncmVlRGF5c18yMDI0RmNzdC54bHN4XVNpbXVsYXRpb25SZXN1bHRzMkhERCFSMTBDMTE9QFNpbXVsYXRpb25IaXN0b2dyYW1CaW5MYWJlbCggREFUQSFSWzI4XUNbLTddLCAyMSwgNiwgVFJVRSApfQAAAFtNb250ZUNhcmxvX0RlZ3JlZURheXNfMjAyNEZjc3QueGxzeF1TaW11bGF0aW9uUmVzdWx0czRIREQhUjExQzg9QFNpbXVsYXRpb25IaXN0b2dyYW1CaW5MYWJlbCggREFUQSFSWzI3XUNbLTJdLCAyMSwgNywgVFJVRSApYgAAAFtNb250ZUNhcmxvX0RlZ3JlZURheXNfMjAyNEZjc3QueGxzeF1TaW11bGF0aW9uUmVzdWx0czEyQ0REIVI5QzM9QFNpbXVsYXRpb25NYXgoIERBVEEhUls2OV1DWzExXSApjwAAAFtNb250ZUNhcmxvX0RlZ3JlZURheXNfMjAyNEZjc3QueGxzeF1TaW11bGF0aW9uUmVzdWx0czRDREQhUjExQzEyPUBTaW11bGF0aW9uSGlzdG9ncmFtQmluKCBEQVRBIVJbNjddQ1stNl0sIDIxLCA3LCBUUlVFICkgL0AgU2ltdWxhdGlvblRyaWFscygpjwAAAFtNb250ZUNhcmxvX0RlZ3JlZURheXNfMjAyNEZjc3QueGxzeF1TaW11bGF0aW9uUmVzdWx0czRDREQhUjExQzEyPUBTaW11bGF0aW9uSGlzdG9ncmFtQmluKCBEQVRBIVJbNjddQ1stNl0sIDIxLCA3LCBUUlVFICkgL0AgU2ltdWxhdGlvblRyaWFscygpcAAAAFtNb250ZUNhcmxvX0RlZ3JlZURheXNfMjAyNEZjc3QueGxzeF1TaW11bGF0aW9uUmVzdWx0czEySEREIVI4QzY9QFNpbXVsYXRpb25QZXJjZW50aWxlKCBEQVRBIVJbMzBdQ1s4XSwgUkNbLTFdIClwAAAAW01vbnRlQ2FybG9fRGVncmVlRGF5c18yMDI0RmNzdC54bHN4XVNpbXVsYXRpb25SZXN1bHRzMTJDREQhUjhDNj1AU2ltdWxhdGlvblBlcmNlbnRpbGUoIERBVEEhUls3MF1DWzhdLCBSQ1stMV0gKX8AAABbTW9udGVDYXJsb19EZWdyZWVEYXlzXzIwMjRGY3N0Lnhsc3hdU2ltdWxhdGlvblJlc3VsdHMxMkhERCFSMTZDMTE9QFNpbXVsYXRpb25IaXN0b2dyYW1CaW5MYWJlbCggREFUQSFSWzIyXUNbM10sIDIxLCAxMiwgVFJVRSApfgAAAFtNb250ZUNhcmxvX0RlZ3JlZURheXNfMjAyNEZjc3QueGxzeF1TaW11bGF0aW9uUmVzdWx0czRIREQhUjE4Qzg9QFNpbXVsYXRpb25IaXN0b2dyYW1CaW5MYWJlbCggREFUQSFSWzIwXUNbLTJdLCAyMSwgMTQsIFRSVUUgKX8AAABbTW9udGVDYXJsb19EZWdyZWVEYXlzXzIwMjRGY3N0Lnhsc3hdU2ltdWxhdGlvblJlc3VsdHMySEREIVIxNEMxMT1AU2ltdWxhdGlvbkhpc3RvZ3JhbUJpbkxhYmVsKCBEQVRBIVJbMjRdQ1stN10sIDIxLCAxMCwgVFJVRSApjwAAAFtNb250ZUNhcmxvX0RlZ3JlZURheXNfMjAyNEZjc3QueGxzeF1TaW11bGF0aW9uUmVzdWx0czExSEREIVIxMUMxMj1AU2ltdWxhdGlvbkhpc3RvZ3JhbUJpbiggREFUQSFSWzI3XUNbMV0sIDIxLCA3LCBUUlVFICkgL0AgU2ltdWxhdGlvblRyaWFscygpjwAAAFtNb250ZUNhcmxvX0RlZ3JlZURheXNfMjAyNEZjc3QueGxzeF1TaW11bGF0aW9uUmVzdWx0czExSEREIVIxMUMxMj1AU2ltdWxhdGlvbkhpc3RvZ3JhbUJpbiggREFUQSFSWzI3XUNbMV0sIDIxLCA3LCBUUlVFICkgL0AgU2ltdWxhdGlvblRyaWFscygpkAAAAFtNb250ZUNhcmxvX0RlZ3JlZURheXNfMjAyNEZjc3QueGxzeF1TaW11bGF0aW9uUmVzdWx0czEySEREIVIyNEMxMj1AU2ltdWxhdGlvbkhpc3RvZ3JhbUJpbiggREFUQSFSWzE0XUNbMl0sIDIxLCAyMCwgVFJVRSApIC9AIFNpbXVsYXRpb25UcmlhbHMoKZAAAABbTW9udGVDYXJsb19EZWdyZWVEYXlzXzIwMjRGY3N0Lnhsc3hdU2ltdWxhdGlvblJlc3VsdHMxMkhERCFSMjRDMTI9QFNpbXVsYXRpb25IaXN0b2dyYW1CaW4oIERBVEEhUlsxNF1DWzJdLCAyMSwgMjAsIFRSVUUgKSAvQCBTaW11bGF0aW9uVHJpYWxzKCl9AAAAW01vbnRlQ2FybG9fRGVncmVlRGF5c18yMDI0RmNzdC54bHN4XVNpbXVsYXRpb25SZXN1bHRzMTFDREQhUjhDMTE9QFNpbXVsYXRpb25IaXN0b2dyYW1CaW5MYWJlbCggREFUQSFSWzcwXUNbMl0sIDIxLCA0LCBUUlVFICltAAAAW01vbnRlQ2FybG9fRGVncmVlRGF5c18yMDI0RmNzdC54bHN4XVNpbXVsYXRpb25SZXN1bHRzOSFSMTNDNj1AU2ltdWxhdGlvblBlcmNlbnRpbGUoIERBVEEhUls2NV1DWzVdLCBSQ1stMV0gKXoAAABbTW9udGVDYXJsb19EZWdyZWVEYXlzXzIwMjRGY3N0Lnhsc3hdU2ltdWxhdGlvblJlc3VsdHM2IVI5QzExPUBTaW11bGF0aW9uSGlzdG9ncmFtQmluTGFiZWwoIERBVEEhUls2OV1DWy0zXSwgMjEsIDUsIFRSVUUgKXYAAABbTW9udGVDYXJsb19EZWdyZWVEYXlzXzIwMjRGY3N0Lnhsc3hdU2ltdWxhdGlvblJlc3VsdHM2IVIyMUM5PUBTaW11bGF0aW9uSGlzdG9ncmFtQmluKCBEQVRBIVJbNTddQ1stMV0sIDIxLCAxNywgVFJVRSApigAAAFtNb250ZUNhcmxvX0RlZ3JlZURheXNfMjAyNEZjc3QueGxzeF1TaW11bGF0aW9uUmVzdWx0czEwIVIyM0MxMj1AU2ltdWxhdGlvbkhpc3RvZ3JhbUJpbiggREFUQSFSWzU1XUMsIDIxLCAxOSwgVFJVRSApIC9AIFNpbXVsYXRpb25UcmlhbHMoKYoAAABbTW9udGVDYXJsb19EZWdyZWVEYXlzXzIwMjRGY3N0Lnhsc3hdU2ltdWxhdGlvblJlc3VsdHMxMCFSMjNDMTI9QFNpbXVsYXRpb25IaXN0b2dyYW1CaW4oIERBVEEhUls1NV1DLCAyMSwgMTksIFRSVUUgKSAvQCBTaW11bGF0aW9uVHJpYWxzKCmOAAAAW01vbnRlQ2FybG9fRGVncmVlRGF5c18yMDI0RmNzdC54bHN4XVNpbXVsYXRpb25SZXN1bHRzMTFIREQhUjdDMTI9QFNpbXVsYXRpb25IaXN0b2dyYW1CaW4oIERBVEEhUlszMV1DWzFdLCAyMSwgMywgVFJVRSApIC9AIFNpbXVsYXRpb25UcmlhbHMoKY4AAABbTW9udGVDYXJsb19EZWdyZWVEYXlzXzIwMjRGY3N0Lnhsc3hdU2ltdWxhdGlvblJlc3VsdHMxMUhERCFSN0MxMj1AU2ltdWxhdGlvbkhpc3RvZ3JhbUJpbiggREFUQSFSWzMxXUNbMV0sIDIxLCAzLCBUUlVFICkgL0AgU2ltdWxhdGlvblRyaWFscygpfQAAAFtNb250ZUNhcmxvX0RlZ3JlZURheXNfMjAyNEZjc3QueGxzeF1TaW11bGF0aW9uUmVzdWx0czExSEREIVIxMkM4PUBTaW11bGF0aW9uSGlzdG9ncmFtQmluTGFiZWwoIERBVEEhUlsyNl1DWzVdLCAyMSwgOCwgVFJVRSApfgAAAFtNb250ZUNhcmxvX0RlZ3JlZURheXNfMjAyNEZjc3QueGxzeF1TaW11bGF0aW9uUmVzdWx0czEySEREIVIxMUMxMT1AU2ltdWxhdGlvbkhpc3RvZ3JhbUJpbkxhYmVsKCBEQVRBIVJbMjddQ1szXSwgMjEsIDcsIFRSVUUgKX0AAABbTW9udGVDYXJsb19EZWdyZWVEYXlzXzIwMjRGY3N0Lnhsc3hdU2ltdWxhdGlvblJlc3VsdHM0SEREIVIxMEM4PUBTaW11bGF0aW9uSGlzdG9ncmFtQmluTGFiZWwoIERBVEEhUlsyOF1DWy0yXSwgMjEsIDYsIFRSVUUgKX4AAABbTW9udGVDYXJsb19EZWdyZWVEYXlzXzIwMjRGY3N0Lnhsc3hdU2ltdWxhdGlvblJlc3VsdHMxMUhERCFSMTVDOD1AU2ltdWxhdGlvbkhpc3RvZ3JhbUJpbkxhYmVsKCBEQVRBIVJbMjNdQ1s1XSwgMjEsIDExLCBUUlVFICmQAAAAW01vbnRlQ2FybG9fRGVncmVlRGF5c18yMDI0RmNzdC54bHN4XVNpbXVsYXRpb25SZXN1bHRzNENERCFSMjRDMTI9QFNpbXVsYXRpb25IaXN0b2dyYW1CaW4oIERBVEEhUls1NF1DWy02XSwgMjEsIDIwLCBUUlVFICkgL0AgU2ltdWxhdGlvblRyaWFscygpkAAAAFtNb250ZUNhcmxvX0RlZ3JlZURheXNfMjAyNEZjc3QueGxzeF1TaW11bGF0aW9uUmVzdWx0czRDREQhUjI0QzEyPUBTaW11bGF0aW9uSGlzdG9ncmFtQmluKCBEQVRBIVJbNTRdQ1stNl0sIDIxLCAyMCwgVFJVRSApIC9AIFNpbXVsYXRpb25UcmlhbHMoKW8AAABbTW9udGVDYXJsb19EZWdyZWVEYXlzXzIwMjRGY3N0Lnhsc3hdU2ltdWxhdGlvblJlc3VsdHMyQ0REIVIxM0MzPUBTaW11bGF0aW9uU3RhbmRhcmREZXZpYXRpb24oIERBVEEhUls2NV1DWzFdIClwAAAAW01vbnRlQ2FybG9fRGVncmVlRGF5c18yMDI0RmNzdC54bHN4XVNpbXVsYXRpb25SZXN1bHRzMTJIREQhUjdDNj1AU2ltdWxhdGlvblBlcmNlbnRpbGUoIERBVEEhUlszMV1DWzhdLCBSQ1stMV0gKZAAAABbTW9udGVDYXJsb19EZWdyZWVEYXlzXzIwMjRGY3N0Lnhsc3hdU2ltdWxhdGlvblJlc3VsdHMxMkNERCFSMjFDMTI9QFNpbXVsYXRpb25IaXN0b2dyYW1CaW4oIERBVEEhUls1N11DWzJdLCAyMSwgMTcsIFRSVUUgKSAvQCBTaW11bGF0aW9uVHJpYWxzKCmQAAAAW01vbnRlQ2FybG9fRGVncmVlRGF5c18yMDI0RmNzdC54bHN4XVNpbXVsYXRpb25SZXN1bHRzMTJDREQhUjIxQzEyPUBTaW11bGF0aW9uSGlzdG9ncmFtQmluKCBEQVRBIVJbNTddQ1syXSwgMjEsIDE3LCBUUlVFICkgL0AgU2ltdWxhdGlvblRyaWFscygpfQAAAFtNb250ZUNhcmxvX0RlZ3JlZURheXNfMjAyNEZjc3QueGxzeF1TaW11bGF0aW9uUmVzdWx0czExQ0REIVI5QzExPUBTaW11bGF0aW9uSGlzdG9ncmFtQmluTGFiZWwoIERBVEEhUls2OV1DWzJdLCAyMSwgNSwgVFJVRSApdQAAAFtNb250ZUNhcmxvX0RlZ3JlZURheXNfMjAyNEZjc3QueGxzeF1TaW11bGF0aW9uUmVzdWx0czkhUjIyQzk9QFNpbXVsYXRpb25IaXN0b2dyYW1CaW4oIERBVEEhUls1Nl1DWzJdLCAyMSwgMTgsIFRSVUUgKX0AAABbTW9udGVDYXJsb19EZWdyZWVEYXlzXzIwMjRGY3N0Lnhsc3hdU2ltdWxhdGlvblJlc3VsdHMySEREIVIxM0M4PUBTaW11bGF0aW9uSGlzdG9ncmFtQmluTGFiZWwoIERBVEEhUlsyNV1DWy00XSwgMjEsIDksIFRSVUUgKY8AAABbTW9udGVDYXJsb19EZWdyZWVEYXlzXzIwMjRGY3N0Lnhsc3hdU2ltdWxhdGlvblJlc3VsdHMySEREIVIxM0MxMj1AU2ltdWxhdGlvbkhpc3RvZ3JhbUJpbiggREFUQSFSWzI1XUNbLThdLCAyMSwgOSwgVFJVRSApIC9AIFNpbXVsYXRpb25UcmlhbHMoKY8AAABbTW9udGVDYXJsb19EZWdyZWVEYXlzXzIwMjRGY3N0Lnhsc3hdU2ltdWxhdGlvblJlc3VsdHMySEREIVIxM0MxMj1AU2ltdWxhdGlvbkhpc3RvZ3JhbUJpbiggREFUQSFSWzI1XUNbLThdLCAyMSwgOSwgVFJVRSApIC9AIFNpbXVsYXRpb25UcmlhbHMoKY4AAABbTW9udGVDYXJsb19EZWdyZWVEYXlzXzIwMjRGY3N0Lnhsc3hdU2ltdWxhdGlvblJlc3VsdHMxMkhERCFSNUMxMj1AU2ltdWxhdGlvbkhpc3RvZ3JhbUJpbiggREFUQSFSWzMzXUNbMl0sIDIxLCAxLCBUUlVFICkgL0AgU2ltdWxhdGlvblRyaWFscygpjgAAAFtNb250ZUNhcmxvX0RlZ3JlZURheXNfMjAyNEZjc3QueGxzeF1TaW11bGF0aW9uUmVzdWx0czEySEREIVI1QzEyPUBTaW11bGF0aW9uSGlzdG9ncmFtQmluKCBEQVRBIVJbMzNdQ1syXSwgMjEsIDEsIFRSVUUgKSAvQCBTaW11bGF0aW9uVHJpYWxzKCl9AAAAW01vbnRlQ2FybG9fRGVncmVlRGF5c18yMDI0RmNzdC54bHN4XVNpbXVsYXRpb25SZXN1bHRzMUNERCFSNUMxMT1AU2ltdWxhdGlvbkhpc3RvZ3JhbUJpbkxhYmVsKCBEQVRBIVJbNzNdQ1stOF0sIDIxLCAxLCBUUlVFICl0AAAAW01vbnRlQ2FybG9fRGVncmVlRGF5c18yMDI0RmNzdC54bHN4XVNpbXVsYXRpb25SZXN1bHRzNiFSNkM5PUBTaW11bGF0aW9uSGlzdG9ncmFtQmluKCBEQVRBIVJbNzJdQ1stMV0sIDIxLCAyLCBUUlVFICl6AAAAW01vbnRlQ2FybG9fRGVncmVlRGF5c18yMDI0RmNzdC54bHN4XVNpbXVsYXRpb25SZXN1bHRzNyFSOEMxMT1AU2ltdWxhdGlvbkhpc3RvZ3JhbUJpbkxhYmVsKCBEQVRBIVJbNzBdQ1stMl0sIDIxLCA0LCBUUlVFICl+AAAAW01vbnRlQ2FybG9fRGVncmVlRGF5c18yMDI0RmNzdC54bHN4XVNpbXVsYXRpb25SZXN1bHRzMTJDREQhUjE3Qzg9QFNpbXVsYXRpb25IaXN0b2dyYW1CaW5MYWJlbCggREFUQSFSWzYxXUNbNl0sIDIxLCAxMywgVFJVRSApfgAAAFtNb250ZUNhcmxvX0RlZ3JlZURheXNfMjAyNEZjc3QueGxzeF1TaW11bGF0aW9uUmVzdWx0czExSEREIVIyMUM4PUBTaW11bGF0aW9uSGlzdG9ncmFtQmluTGFiZWwoIERBVEEhUlsxN11DWzVdLCAyMSwgMTcsIFRSVUUgKXoAAABbTW9udGVDYXJsb19EZWdyZWVEYXlzXzIwMjRGY3N0Lnhsc3hdU2ltdWxhdGlvblJlc3VsdHM3IVI1QzExPUBTaW11bGF0aW9uSGlzdG9ncmFtQmluTGFiZWwoIERBVEEhUls3M11DWy0yXSwgMjEsIDEsIFRSVUUgKX8AAABbTW9udGVDYXJsb19EZWdyZWVEYXlzXzIwMjRGY3N0Lnhsc3hdU2ltdWxhdGlvblJlc3VsdHMxMkhERCFSMTlDMTE9QFNpbXVsYXRpb25IaXN0b2dyYW1CaW5MYWJlbCggREFUQSFSWzE5XUNbM10sIDIxLCAxNSwgVFJVRSApdAAAAFtNb250ZUNhcmxvX0RlZ3JlZURheXNfMjAyNEZjc3QueGxzeF1TaW11bGF0aW9uUmVzdWx0czkhUjEwQzk9QFNpbXVsYXRpb25IaXN0b2dyYW1CaW4oIERBVEEhUls2OF1DWzJdLCAyMSwgNiwgVFJVRSApcwAAAFtNb250ZUNhcmxvX0RlZ3JlZURheXNfMjAyNEZjc3QueGxzeF1TaW11bGF0aW9uUmVzdWx0czkhUjhDOT1AU2ltdWxhdGlvbkhpc3RvZ3JhbUJpbiggREFUQSFSWzcwXUNbMl0sIDIxLCA0LCBUUlVFICl9AAAAW01vbnRlQ2FybG9fRGVncmVlRGF5c18yMDI0RmNzdC54bHN4XVNpbXVsYXRpb25SZXN1bHRzNEhERCFSMTNDOD1AU2ltdWxhdGlvbkhpc3RvZ3JhbUJpbkxhYmVsKCBEQVRBIVJbMjVdQ1stMl0sIDIxLCA5LCBUUlVFICmLAAAAW01vbnRlQ2FybG9fRGVncmVlRGF5c18yMDI0RmNzdC54bHN4XVNpbXVsYXRpb25SZXN1bHRzNyFSNkMxMj1AU2ltdWxhdGlvbkhpc3RvZ3JhbUJpbiggREFUQSFSWzcyXUNbLTNdLCAyMSwgMiwgVFJVRSApIC9AIFNpbXVsYXRpb25UcmlhbHMoKYsAAABbTW9udGVDYXJsb19EZWdyZWVEYXlzXzIwMjRGY3N0Lnhsc3hdU2ltdWxhdGlvblJlc3VsdHM3IVI2QzEyPUBTaW11bGF0aW9uSGlzdG9ncmFtQmluKCBEQVRBIVJbNzJdQ1stM10sIDIxLCAyLCBUUlVFICkgL0AgU2ltdWxhdGlvblRyaWFscygpeQAAAFtNb250ZUNhcmxvX0RlZ3JlZURheXNfMjAyNEZjc3QueGxzeF1TaW11bGF0aW9uUmVzdWx0czFDREQhUjIxQzk9QFNpbXVsYXRpb25IaXN0b2dyYW1CaW4oIERBVEEhUls1N11DWy02XSwgMjEsIDE3LCBUUlVFICltAAAAW01vbnRlQ2FybG9fRGVncmVlRGF5c18yMDI0RmNzdC54bHN4XVNpbXVsYXRpb25SZXN1bHRzNENERCFSMTRDNj1AU2ltdWxhdGlvblBlcmNlbnRpbGUoIERBVEEhUls2NF1DLCBSQ1stMV0gKYoAAABbTW9udGVDYXJsb19EZWdyZWVEYXlzXzIwMjRGY3N0Lnhsc3hdU2ltdWxhdGlvblJlc3VsdHMxMCFSMTlDMTI9QFNpbXVsYXRpb25IaXN0b2dyYW1CaW4oIERBVEEhUls1OV1DLCAyMSwgMTUsIFRSVUUgKSAvQCBTaW11bGF0aW9uVHJpYWxzKCmKAAAAW01vbnRlQ2FybG9fRGVncmVlRGF5c18yMDI0RmNzdC54bHN4XVNpbXVsYXRpb25SZXN1bHRzMTAhUjE5QzEyPUBTaW11bGF0aW9uSGlzdG9ncmFtQmluKCBEQVRBIVJbNTldQywgMjEsIDE1LCBUUlVFICkgL0AgU2ltdWxhdGlvblRyaWFscygpegAAAFtNb250ZUNhcmxvX0RlZ3JlZURheXNfMjAyNEZjc3QueGxzeF1TaW11bGF0aW9uUmVzdWx0czYhUjdDMTE9QFNpbXVsYXRpb25IaXN0b2dyYW1CaW5MYWJlbCggREFUQSFSWzcxXUNbLTNdLCAyMSwgMywgVFJVRSApeQAAAFtNb250ZUNhcmxvX0RlZ3JlZURheXNfMjAyNEZjc3QueGxzeF1TaW11bGF0aW9uUmVzdWx0czNIREQhUjE0Qzk9QFNpbXVsYXRpb25IaXN0b2dyYW1CaW4oIERBVEEhUlsyNF1DWy00XSwgMjEsIDEwLCBUUlVFICl9AAAAW01vbnRlQ2FybG9fRGVncmVlRGF5c18yMDI0RmNzdC54bHN4XVNpbXVsYXRpb25SZXN1bHRzM0hERCFSMTFDOD1AU2ltdWxhdGlvbkhpc3RvZ3JhbUJpbkxhYmVsKCBEQVRBIVJbMjddQ1stM10sIDIxLCA3LCBUUlVFICmNAAAAW01vbnRlQ2FybG9fRGVncmVlRGF5c18yMDI0RmNzdC54bHN4XVNpbXVsYXRpb25SZXN1bHRzOCFSMTdDMTI9QFNpbXVsYXRpb25IaXN0b2dyYW1CaW4oIERBVEEhUls2MV1DWy0yXSwgMjEsIDEzLCBUUlVFICkgL0AgU2ltdWxhdGlvblRyaWFscygpjQAAAFtNb250ZUNhcmxvX0RlZ3JlZURheXNfMjAyNEZjc3QueGxzeF1TaW11bGF0aW9uUmVzdWx0czghUjE3QzEyPUBTaW11bGF0aW9uSGlzdG9ncmFtQmluKCBEQVRBIVJbNjFdQ1stMl0sIDIxLCAxMywgVFJVRSApIC9AIFNpbXVsYXRpb25UcmlhbHMoKXkAAABbTW9udGVDYXJsb19EZWdyZWVEYXlzXzIwMjRGY3N0Lnhsc3hdU2ltdWxhdGlvblJlc3VsdHM1IVI4Qzg9QFNpbXVsYXRpb25IaXN0b2dyYW1CaW5MYWJlbCggREFUQSFSWzcwXUNbLTFdLCAyMSwgNCwgVFJVRSApbAAAAFtNb250ZUNhcmxvX0RlZ3JlZURheXNfMjAyNEZjc3QueGxzeF1TaW11bGF0aW9uUmVzdWx0czghUjVDNj1AU2ltdWxhdGlvblBlcmNlbnRpbGUoIERBVEEhUls3M11DWzRdLCBSQ1stMV0gKW0AAABbTW9udGVDYXJsb19EZWdyZWVEYXlzXzIwMjRGY3N0Lnhsc3hdU2ltdWxhdGlvblJlc3VsdHM4IVIxMUM2PUBTaW11bGF0aW9uUGVyY2VudGlsZSggREFUQSFSWzY3XUNbNF0sIFJDWy0xXSApjwAAAFtNb250ZUNhcmxvX0RlZ3JlZURheXNfMjAyNEZjc3QueGxzeF1TaW11bGF0aW9uUmVzdWx0czExQ0REIVIxM0MxMj1AU2ltdWxhdGlvbkhpc3RvZ3JhbUJpbiggREFUQSFSWzY1XUNbMV0sIDIxLCA5LCBUUlVFICkgL0AgU2ltdWxhdGlvblRyaWFscygpjwAAAFtNb250ZUNhcmxvX0RlZ3JlZURheXNfMjAyNEZjc3QueGxzeF1TaW11bGF0aW9uUmVzdWx0czExQ0REIVIxM0MxMj1AU2ltdWxhdGlvbkhpc3RvZ3JhbUJpbiggREFUQSFSWzY1XUNbMV0sIDIxLCA5LCBUUlVFICkgL0AgU2ltdWxhdGlvblRyaWFscygpfwAAAFtNb250ZUNhcmxvX0RlZ3JlZURheXNfMjAyNEZjc3QueGxzeF1TaW11bGF0aW9uUmVzdWx0czEyQ0REIVIyMEMxMT1AU2ltdWxhdGlvbkhpc3RvZ3JhbUJpbkxhYmVsKCBEQVRBIVJbNThdQ1szXSwgMjEsIDE2LCBUUlVFICl9AAAAW01vbnRlQ2FybG9fRGVncmVlRGF5c18yMDI0RmNzdC54bHN4XVNpbXVsYXRpb25SZXN1bHRzMkhERCFSMTJDOD1AU2ltdWxhdGlvbkhpc3RvZ3JhbUJpbkxhYmVsKCBEQVRBIVJbMjZdQ1stNF0sIDIxLCA4LCBUUlVFICl/AAAAW01vbnRlQ2FybG9fRGVncmVlRGF5c18yMDI0RmNzdC54bHN4XVNpbXVsYXRpb25SZXN1bHRzMTJDREQhUjI0QzExPUBTaW11bGF0aW9uSGlzdG9ncmFtQmluTGFiZWwoIERBVEEhUls1NF1DWzNdLCAyMSwgMjAsIFRSVUUgKX8AAABbTW9udGVDYXJsb19EZWdyZWVEYXlzXzIwMjRGY3N0Lnhsc3hdU2ltdWxhdGlvblJlc3VsdHMzSEREIVIxNUMxMT1AU2ltdWxhdGlvbkhpc3RvZ3JhbUJpbkxhYmVsKCBEQVRBIVJbMjNdQ1stNl0sIDIxLCAxMSwgVFJVRSApfgAAAFtNb250ZUNhcmxvX0RlZ3JlZURheXNfMjAyNEZjc3QueGxzeF1TaW11bGF0aW9uUmVzdWx0czNIREQhUjEwQzExPUBTaW11bGF0aW9uSGlzdG9ncmFtQmluTGFiZWwoIERBVEEhUlsyOF1DWy02XSwgMjEsIDYsIFRSVUUgKX0AAABbTW9udGVDYXJsb19EZWdyZWVEYXlzXzIwMjRGY3N0Lnhsc3hdU2ltdWxhdGlvblJlc3VsdHMxSEREIVI5QzExPUBTaW11bGF0aW9uSGlzdG9ncmFtQmluTGFiZWwoIERBVEEhUlsyOV1DWy04XSwgMjEsIDUsIFRSVUUgKY4AAABbTW9udGVDYXJsb19EZWdyZWVEYXlzXzIwMjRGY3N0Lnhsc3hdU2ltdWxhdGlvblJlc3VsdHMxSEREIVI2QzEyPUBTaW11bGF0aW9uSGlzdG9ncmFtQmluKCBEQVRBIVJbMzJdQ1stOV0sIDIxLCAyLCBUUlVFICkgL0AgU2ltdWxhdGlvblRyaWFscygpjgAAAFtNb250ZUNhcmxvX0RlZ3JlZURheXNfMjAyNEZjc3QueGxzeF1TaW11bGF0aW9uUmVzdWx0czFIREQhUjZDMTI9QFNpbXVsYXRpb25IaXN0b2dyYW1CaW4oIERBVEEhUlszMl1DWy05XSwgMjEsIDIsIFRSVUUgKSAvQCBTaW11bGF0aW9uVHJpYWxzKCmQAAAAW01vbnRlQ2FybG9fRGVncmVlRGF5c18yMDI0RmNzdC54bHN4XVNpbXVsYXRpb25SZXN1bHRzMUhERCFSMjBDMTI9QFNpbXVsYXRpb25IaXN0b2dyYW1CaW4oIERBVEEhUlsxOF1DWy05XSwgMjEsIDE2LCBUUlVFICkgL0AgU2ltdWxhdGlvblRyaWFscygpkAAAAFtNb250ZUNhcmxvX0RlZ3JlZURheXNfMjAyNEZjc3QueGxzeF1TaW11bGF0aW9uUmVzdWx0czFIREQhUjIwQzEyPUBTaW11bGF0aW9uSGlzdG9ncmFtQmluKCBEQVRBIVJbMThdQ1stOV0sIDIxLCAxNiwgVFJVRSApIC9AIFNpbXVsYXRpb25UcmlhbHMoKX4AAABbTW9udGVDYXJsb19EZWdyZWVEYXlzXzIwMjRGY3N0Lnhsc3hdU2ltdWxhdGlvblJlc3VsdHMxSEREIVIxM0MxMT1AU2ltdWxhdGlvbkhpc3RvZ3JhbUJpbkxhYmVsKCBEQVRBIVJbMjVdQ1stOF0sIDIxLCA5LCBUUlVFICl5AAAAW01vbnRlQ2FybG9fRGVncmVlRGF5c18yMDI0RmNzdC54bHN4XVNpbXVsYXRpb25SZXN1bHRzMUhERCFSMTlDOT1AU2ltdWxhdGlvbkhpc3RvZ3JhbUJpbiggREFUQSFSWzE5XUNbLTZdLCAyMSwgMTUsIFRSVUUgKXgAAABbTW9udGVDYXJsb19EZWdyZWVEYXlzXzIwMjRGY3N0Lnhsc3hdU2ltdWxhdGlvblJlc3VsdHMxSEREIVIxM0M5PUBTaW11bGF0aW9uSGlzdG9ncmFtQmluKCBEQVRBIVJbMjVdQ1stNl0sIDIxLCA5LCBUUlVFICmOAAAAW01vbnRlQ2FybG9fRGVncmVlRGF5c18yMDI0RmNzdC54bHN4XVNpbXVsYXRpb25SZXN1bHRzMUhERCFSN0MxMj1AU2ltdWxhdGlvbkhpc3RvZ3JhbUJpbiggREFUQSFSWzMxXUNbLTldLCAyMSwgMywgVFJVRSApIC9AIFNpbXVsYXRpb25UcmlhbHMoKY4AAABbTW9udGVDYXJsb19EZWdyZWVEYXlzXzIwMjRGY3N0Lnhsc3hdU2ltdWxhdGlvblJlc3VsdHMxSEREIVI3QzEyPUBTaW11bGF0aW9uSGlzdG9ncmFtQmluKCBEQVRBIVJbMzFdQ1stOV0sIDIxLCAzLCBUUlVFICkgL0AgU2ltdWxhdGlvblRyaWFscygpfwAAAFtNb250ZUNhcmxvX0RlZ3JlZURheXNfMjAyNEZjc3QueGxzeF1TaW11bGF0aW9uUmVzdWx0czFIREQhUjIwQzExPUBTaW11bGF0aW9uSGlzdG9ncmFtQmluTGFiZWwoIERBVEEhUlsxOF1DWy04XSwgMjEsIDE2LCBUUlVFICmQAAAAW01vbnRlQ2FybG9fRGVncmVlRGF5c18yMDI0RmNzdC54bHN4XVNpbXVsYXRpb25SZXN1bHRzMUhERCFSMTZDMTI9QFNpbXVsYXRpb25IaXN0b2dyYW1CaW4oIERBVEEhUlsyMl1DWy05XSwgMjEsIDEyLCBUUlVFICkgL0AgU2ltdWxhdGlvblRyaWFscygpkAAAAFtNb250ZUNhcmxvX0RlZ3JlZURheXNfMjAyNEZjc3QueGxzeF1TaW11bGF0aW9uUmVzdWx0czFIREQhUjE2QzEyPUBTaW11bGF0aW9uSGlzdG9ncmFtQmluKCBEQVRBIVJbMjJdQ1stOV0sIDIxLCAxMiwgVFJVRSApIC9AIFNpbXVsYXRpb25UcmlhbHMoKXgAAABbTW9udGVDYXJsb19EZWdyZWVEYXlzXzIwMjRGY3N0Lnhsc3hdU2ltdWxhdGlvblJlc3VsdHMxSEREIVIxMEM5PUBTaW11bGF0aW9uSGlzdG9ncmFtQmluKCBEQVRBIVJbMjhdQ1stNl0sIDIxLCA2LCBUUlVFICl+AAAAW01vbnRlQ2FybG9fRGVncmVlRGF5c18yMDI0RmNzdC54bHN4XVNpbXVsYXRpb25SZXN1bHRzMTJDREQhUjI1Qzg9QFNpbXVsYXRpb25IaXN0b2dyYW1CaW5MYWJlbCggREFUQSFSWzUzXUNbNl0sIDIxLCAyMSwgVFJVRSApeAAAAFtNb250ZUNhcmxvX0RlZ3JlZURheXNfMjAyNEZjc3QueGxzeF1TaW11bGF0aW9uUmVzdWx0czRIREQhUjEyQzk9QFNpbXVsYXRpb25IaXN0b2dyYW1CaW4oIERBVEEhUlsyNl1DWy0zXSwgMjEsIDgsIFRSVUUgKXgAAABbTW9udGVDYXJsb19EZWdyZWVEYXlzXzIwMjRGY3N0Lnhsc3hdU2ltdWxhdGlvblJlc3VsdHMzSEREIVIxMkM5PUBTaW11bGF0aW9uSGlzdG9ncmFtQmluKCBEQVRBIVJbMjZdQ1stNF0sIDIxLCA4LCBUUlVFICl9AAAAW01vbnRlQ2FybG9fRGVncmVlRGF5c18yMDI0RmNzdC54bHN4XVNpbXVsYXRpb25SZXN1bHRzMTJIREQhUjExQzg9QFNpbXVsYXRpb25IaXN0b2dyYW1CaW5MYWJlbCggREFUQSFSWzI3XUNbNl0sIDIxLCA3LCBUUlVFICl/AAAAW01vbnRlQ2FybG9fRGVncmVlRGF5c18yMDI0RmNzdC54bHN4XVNpbXVsYXRpb25SZXN1bHRzM0hERCFSMjNDMTE9QFNpbXVsYXRpb25IaXN0b2dyYW1CaW5MYWJlbCggREFUQSFSWzE1XUNbLTZdLCAyMSwgMTksIFRSVUUgKXgAAABbTW9udGVDYXJsb19EZWdyZWVEYXlzXzIwMjRGY3N0Lnhsc3hdU2ltdWxhdGlvblJlc3VsdHM3IVI3Qzg9QFNpbXVsYXRpb25IaXN0b2dyYW1CaW5MYWJlbCggREFUQSFSWzcxXUNbMV0sIDIxLCAzLCBUUlVFICl+AAAAW01vbnRlQ2FybG9fRGVncmVlRGF5c18yMDI0RmNzdC54bHN4XVNpbXVsYXRpb25SZXN1bHRzMTFIREQhUjE2Qzg9QFNpbXVsYXRpb25IaXN0b2dyYW1CaW5MYWJlbCggREFUQSFSWzIyXUNbNV0sIDIxLCAxMiwgVFJVRSApeQAAAFtNb250ZUNhcmxvX0RlZ3JlZURheXNfMjAyNEZjc3QueGxzeF1TaW11bGF0aW9uUmVzdWx0czJIREQhUjE2Qzk9QFNpbXVsYXRpb25IaXN0b2dyYW1CaW4oIERBVEEhUlsyMl1DWy01XSwgMjEsIDEyLCBUUlVFICl2AAAAW01vbnRlQ2FybG9fRGVncmVlRGF5c18yMDI0RmNzdC54bHN4XVNpbXVsYXRpb25SZXN1bHRzNiFSMTZDOT1AU2ltdWxhdGlvbkhpc3RvZ3JhbUJpbiggREFUQSFSWzYyXUNbLTFdLCAyMSwgMTIsIFRSVUUgKZAAAABbTW9udGVDYXJsb19EZWdyZWVEYXlzXzIwMjRGY3N0Lnhsc3hdU2ltdWxhdGlvblJlc3VsdHM0SEREIVIyMEMxMj1AU2ltdWxhdGlvbkhpc3RvZ3JhbUJpbiggREFUQSFSWzE4XUNbLTZdLCAyMSwgMTYsIFRSVUUgKSAvQCBTaW11bGF0aW9uVHJpYWxzKCmQAAAAW01vbnRlQ2FybG9fRGVncmVlRGF5c18yMDI0RmNzdC54bHN4XVNpbXVsYXRpb25SZXN1bHRzNEhERCFSMjBDMTI9QFNpbXVsYXRpb25IaXN0b2dyYW1CaW4oIERBVEEhUlsxOF1DWy02XSwgMjEsIDE2LCBUUlVFICkgL0AgU2ltdWxhdGlvblRyaWFscygpiwAAAFtNb250ZUNhcmxvX0RlZ3JlZURheXNfMjAyNEZjc3QueGxzeF1TaW11bGF0aW9uUmVzdWx0czchUjhDMTI9QFNpbXVsYXRpb25IaXN0b2dyYW1CaW4oIERBVEEhUls3MF1DWy0zXSwgMjEsIDQsIFRSVUUgKSAvQCBTaW11bGF0aW9uVHJpYWxzKCmLAAAAW01vbnRlQ2FybG9fRGVncmVlRGF5c18yMDI0RmNzdC54bHN4XVNpbXVsYXRpb25SZXN1bHRzNyFSOEMxMj1AU2ltdWxhdGlvbkhpc3RvZ3JhbUJpbiggREFUQSFSWzcwXUNbLTNdLCAyMSwgNCwgVFJVRSApIC9AIFNpbXVsYXRpb25UcmlhbHMoKXwAAABbTW9udGVDYXJsb19EZWdyZWVEYXlzXzIwMjRGY3N0Lnhsc3hdU2ltdWxhdGlvblJlc3VsdHMxMkhERCFSOEM4PUBTaW11bGF0aW9uSGlzdG9ncmFtQmluTGFiZWwoIERBVEEhUlszMF1DWzZdLCAyMSwgNCwgVFJVRSApfgAAAFtNb250ZUNhcmxvX0RlZ3JlZURheXNfMjAyNEZjc3QueGxzeF1TaW11bGF0aW9uUmVzdWx0czRIREQhUjIyQzg9QFNpbXVsYXRpb25IaXN0b2dyYW1CaW5MYWJlbCggREFUQSFSWzE2XUNbLTJdLCAyMSwgMTgsIFRSVUUgKW0AAABbTW9udGVDYXJsb19EZWdyZWVEYXlzXzIwMjRGY3N0Lnhsc3hdU2ltdWxhdGlvblJlc3VsdHM1IVIyNUM2PUBTaW11bGF0aW9uUGVyY2VudGlsZSggREFUQSFSWzUzXUNbMV0sIFJDWy0xXSApjgAAAFtNb250ZUNhcmxvX0RlZ3JlZURheXNfMjAyNEZjc3QueGxzeF1TaW11bGF0aW9uUmVzdWx0czEyQ0REIVI3QzEyPUBTaW11bGF0aW9uSGlzdG9ncmFtQmluKCBEQVRBIVJbNzFdQ1syXSwgMjEsIDMsIFRSVUUgKSAvQCBTaW11bGF0aW9uVHJpYWxzKCmOAAAAW01vbnRlQ2FybG9fRGVncmVlRGF5c18yMDI0RmNzdC54bHN4XVNpbXVsYXRpb25SZXN1bHRzMTJDREQhUjdDMTI9QFNpbXVsYXRpb25IaXN0b2dyYW1CaW4oIERBVEEhUls3MV1DWzJdLCAyMSwgMywgVFJVRSApIC9AIFNpbXVsYXRpb25UcmlhbHMoKY8AAABbTW9udGVDYXJsb19EZWdyZWVEYXlzXzIwMjRGY3N0Lnhsc3hdU2ltdWxhdGlvblJlc3VsdHMxMkhERCFSMTBDMTI9QFNpbXVsYXRpb25IaXN0b2dyYW1CaW4oIERBVEEhUlsyOF1DWzJdLCAyMSwgNiwgVFJVRSApIC9AIFNpbXVsYXRpb25UcmlhbHMoKY8AAABbTW9udGVDYXJsb19EZWdyZWVEYXlzXzIwMjRGY3N0Lnhsc3hdU2ltdWxhdGlvblJlc3VsdHMxMkhERCFSMTBDMTI9QFNpbXVsYXRpb25IaXN0b2dyYW1CaW4oIERBVEEhUlsyOF1DWzJdLCAyMSwgNiwgVFJVRSApIC9AIFNpbXVsYXRpb25UcmlhbHMoKZAAAABbTW9udGVDYXJsb19EZWdyZWVEYXlzXzIwMjRGY3N0Lnhsc3hdU2ltdWxhdGlvblJlc3VsdHMxMUNERCFSMThDMTI9QFNpbXVsYXRpb25IaXN0b2dyYW1CaW4oIERBVEEhUls2MF1DWzFdLCAyMSwgMTQsIFRSVUUgKSAvQCBTaW11bGF0aW9uVHJpYWxzKCmQAAAAW01vbnRlQ2FybG9fRGVncmVlRGF5c18yMDI0RmNzdC54bHN4XVNpbXVsYXRpb25SZXN1bHRzMTFDREQhUjE4QzEyPUBTaW11bGF0aW9uSGlzdG9ncmFtQmluKCBEQVRBIVJbNjBdQ1sxXSwgMjEsIDE0LCBUUlVFICkgL0AgU2ltdWxhdGlvblRyaWFscygpfwAAAFtNb250ZUNhcmxvX0RlZ3JlZURheXNfMjAyNEZjc3QueGxzeF1TaW11bGF0aW9uUmVzdWx0czJIREQhUjIyQzExPUBTaW11bGF0aW9uSGlzdG9ncmFtQmluTGFiZWwoIERBVEEhUlsxNl1DWy03XSwgMjEsIDE4LCBUUlVFICl4AAAAW01vbnRlQ2FybG9fRGVncmVlRGF5c18yMDI0RmNzdC54bHN4XVNpbXVsYXRpb25SZXN1bHRzM0hERCFSMTBDOT1AU2ltdWxhdGlvbkhpc3RvZ3JhbUJpbiggREFUQSFSWzI4XUNbLTRdLCAyMSwgNiwgVFJVRSApkAAAAFtNb250ZUNhcmxvX0RlZ3JlZURheXNfMjAyNEZjc3QueGxzeF1TaW11bGF0aW9uUmVzdWx0czExQ0REIVIyMkMxMj1AU2ltdWxhdGlvbkhpc3RvZ3JhbUJpbiggREFUQSFSWzU2XUNbMV0sIDIxLCAxOCwgVFJVRSApIC9AIFNpbXVsYXRpb25UcmlhbHMoKZAAAABbTW9udGVDYXJsb19EZWdyZWVEYXlzXzIwMjRGY3N0Lnhsc3hdU2ltdWxhdGlvblJlc3VsdHMxMUNERCFSMjJDMTI9QFNpbXVsYXRpb25IaXN0b2dyYW1CaW4oIERBVEEhUls1Nl1DWzFdLCAyMSwgMTgsIFRSVUUgKSAvQCBTaW11bGF0aW9uVHJpYWxzKCl5AAAAW01vbnRlQ2FybG9fRGVncmVlRGF5c18yMDI0RmNzdC54bHN4XVNpbXVsYXRpb25SZXN1bHRzMTJDREQhUjIwQzk9QFNpbXVsYXRpb25IaXN0b2dyYW1CaW4oIERBVEEhUls1OF1DWzVdLCAyMSwgMTYsIFRSVUUgKWwAAABbTW9udGVDYXJsb19EZWdyZWVEYXlzXzIwMjRGY3N0Lnhsc3hdU2ltdWxhdGlvblJlc3VsdHM0SEREIVI5QzY9QFNpbXVsYXRpb25QZXJjZW50aWxlKCBEQVRBIVJbMjldQywgUkNbLTFdICltAAAAW01vbnRlQ2FybG9fRGVncmVlRGF5c18yMDI0RmNzdC54bHN4XVNpbXVsYXRpb25SZXN1bHRzOCFSMTNDNj1AU2ltdWxhdGlvblBlcmNlbnRpbGUoIERBVEEhUls2NV1DWzRdLCBSQ1stMV0gKXcAAABbTW9udGVDYXJsb19EZWdyZWVEYXlzXzIwMjRGY3N0Lnhsc3hdU2ltdWxhdGlvblJlc3VsdHM2IVIyNEM4PUBTaW11bGF0aW9uSGlzdG9ncmFtQmluTGFiZWwoIERBVEEhUls1NF1DLCAyMSwgMjAsIFRSVUUgKXcAAABbTW9udGVDYXJsb19EZWdyZWVEYXlzXzIwMjRGY3N0Lnhsc3hdU2ltdWxhdGlvblJlc3VsdHMzQ0REIVI3Qzk9QFNpbXVsYXRpb25IaXN0b2dyYW1CaW4oIERBVEEhUls3MV1DWy00XSwgMjEsIDMsIFRSVUUgKXcAAABbTW9udGVDYXJsb19EZWdyZWVEYXlzXzIwMjRGY3N0Lnhsc3hdU2ltdWxhdGlvblJlc3VsdHMzSEREIVI1Qzk9QFNpbXVsYXRpb25IaXN0b2dyYW1CaW4oIERBVEEhUlszM11DWy00XSwgMjEsIDEsIFRSVUUgKZAAAABbTW9udGVDYXJsb19EZWdyZWVEYXlzXzIwMjRGY3N0Lnhsc3hdU2ltdWxhdGlvblJlc3VsdHMySEREIVIxOUMxMj1AU2ltdWxhdGlvbkhpc3RvZ3JhbUJpbiggREFUQSFSWzE5XUNbLThdLCAyMSwgMTUsIFRSVUUgKSAvQCBTaW11bGF0aW9uVHJpYWxzKCmQAAAAW01vbnRlQ2FybG9fRGVncmVlRGF5c18yMDI0RmNzdC54bHN4XVNpbXVsYXRpb25SZXN1bHRzMkhERCFSMTlDMTI9QFNpbXVsYXRpb25IaXN0b2dyYW1CaW4oIERBVEEhUlsxOV1DWy04XSwgMjEsIDE1LCBUUlVFICkgL0AgU2ltdWxhdGlvblRyaWFscygpfQAAAFtNb250ZUNhcmxvX0RlZ3JlZURheXNfMjAyNEZjc3QueGxzeF1TaW11bGF0aW9uUmVzdWx0czExQ0REIVI2QzExPUBTaW11bGF0aW9uSGlzdG9ncmFtQmluTGFiZWwoIERBVEEhUls3Ml1DWzJdLCAyMSwgMiwgVFJVRSApdwAAAFtNb250ZUNhcmxvX0RlZ3JlZURheXNfMjAyNEZjc3QueGxzeF1TaW11bGF0aW9uUmVzdWx0czRIREQhUjZDOT1AU2ltdWxhdGlvbkhpc3RvZ3JhbUJpbiggREFUQSFSWzMyXUNbLTNdLCAyMSwgMiwgVFJVRSApkAAAAFtNb250ZUNhcmxvX0RlZ3JlZURheXNfMjAyNEZjc3QueGxzeF1TaW11bGF0aW9uUmVzdWx0czRIREQhUjE2QzEyPUBTaW11bGF0aW9uSGlzdG9ncmFtQmluKCBEQVRBIVJbMjJdQ1stNl0sIDIxLCAxMiwgVFJVRSApIC9AIFNpbXVsYXRpb25UcmlhbHMoKZAAAABbTW9udGVDYXJsb19EZWdyZWVEYXlzXzIwMjRGY3N0Lnhsc3hdU2ltdWxhdGlvblJlc3VsdHM0SEREIVIxNkMxMj1AU2ltdWxhdGlvbkhpc3RvZ3JhbUJpbiggREFUQSFSWzIyXUNbLTZdLCAyMSwgMTIsIFRSVUUgKSAvQCBTaW11bGF0aW9uVHJpYWxzKCl6AAAAW01vbnRlQ2FybG9fRGVncmVlRGF5c18yMDI0RmNzdC54bHN4XVNpbXVsYXRpb25SZXN1bHRzOSFSMTZDOD1AU2ltdWxhdGlvbkhpc3RvZ3JhbUJpbkxhYmVsKCBEQVRBIVJbNjJdQ1szXSwgMjEsIDEyLCBUUlVFIClgAAAAW01vbnRlQ2FybG9fRGVncmVlRGF5c18yMDI0RmNzdC54bHN4XVNpbXVsYXRpb25SZXN1bHRzNEhERCFSOEMzPUBTaW11bGF0aW9uTWluKCBEQVRBIVJbMzBdQ1szXSApbAAAAFtNb250ZUNhcmxvX0RlZ3JlZURheXNfMjAyNEZjc3QueGxzeF1TaW11bGF0aW9uUmVzdWx0czEyQ0REIVI2QzM9QFNpbXVsYXRpb25TdGFuZGFyZEVycm9yKCBEQVRBIVJbNzJdQ1sxMV0gKWgAAABbTW9udGVDYXJsb19EZWdyZWVEYXlzXzIwMjRGY3N0Lnhsc3hdU2ltdWxhdGlvblJlc3VsdHMxMkNERCFSMTZDMz1AU2ltdWxhdGlvblNrZXduZXNzKCBEQVRBIVJbNjJdQ1sxMV0gKXkAAABbTW9udGVDYXJsb19EZWdyZWVEYXlzXzIwMjRGY3N0Lnhsc3hdU2ltdWxhdGlvblJlc3VsdHMxMkhERCFSMjNDOT1AU2ltdWxhdGlvbkhpc3RvZ3JhbUJpbiggREFUQSFSWzE1XUNbNV0sIDIxLCAxOSwgVFJVRSApeQAAAFtNb250ZUNhcmxvX0RlZ3JlZURheXNfMjAyNEZjc3QueGxzeF1TaW11bGF0aW9uUmVzdWx0czEwIVI2Qzg9QFNpbXVsYXRpb25IaXN0b2dyYW1CaW5MYWJlbCggREFUQSFSWzcyXUNbNF0sIDIxLCAyLCBUUlVFICmPAAAAW01vbnRlQ2FybG9fRGVncmVlRGF5c18yMDI0RmNzdC54bHN4XVNpbXVsYXRpb25SZXN1bHRzM0hERCFSMTNDMTI9QFNpbXVsYXRpb25IaXN0b2dyYW1CaW4oIERBVEEhUlsyNV1DWy03XSwgMjEsIDksIFRSVUUgKSAvQCBTaW11bGF0aW9uVHJpYWxzKCmPAAAAW01vbnRlQ2FybG9fRGVncmVlRGF5c18yMDI0RmNzdC54bHN4XVNpbXVsYXRpb25SZXN1bHRzM0hERCFSMTNDMTI9QFNpbXVsYXRpb25IaXN0b2dyYW1CaW4oIERBVEEhUlsyNV1DWy03XSwgMjEsIDksIFRSVUUgKSAvQCBTaW11bGF0aW9uVHJpYWxzKCl4AAAAW01vbnRlQ2FybG9fRGVncmVlRGF5c18yMDI0RmNzdC54bHN4XVNpbXVsYXRpb25SZXN1bHRzNEhERCFSMTNDOT1AU2ltdWxhdGlvbkhpc3RvZ3JhbUJpbiggREFUQSFSWzI1XUNbLTNdLCAyMSwgOSwgVFJVRSApjwAAAFtNb250ZUNhcmxvX0RlZ3JlZURheXNfMjAyNEZjc3QueGxzeF1TaW11bGF0aW9uUmVzdWx0czJIREQhUjExQzEyPUBTaW11bGF0aW9uSGlzdG9ncmFtQmluKCBEQVRBIVJbMjddQ1stOF0sIDIxLCA3LCBUUlVFICkgL0AgU2ltdWxhdGlvblRyaWFscygpjwAAAFtNb250ZUNhcmxvX0RlZ3JlZURheXNfMjAyNEZjc3QueGxzeF1TaW11bGF0aW9uUmVzdWx0czJIREQhUjExQzEyPUBTaW11bGF0aW9uSGlzdG9ncmFtQmluKCBEQVRBIVJbMjddQ1stOF0sIDIxLCA3LCBUUlVFICkgL0AgU2ltdWxhdGlvblRyaWFscygpeAAAAFtNb250ZUNhcmxvX0RlZ3JlZURheXNfMjAyNEZjc3QueGxzeF1TaW11bGF0aW9uUmVzdWx0czRIREQhUjEwQzk9QFNpbXVsYXRpb25IaXN0b2dyYW1CaW4oIERBVEEhUlsyOF1DWy0zXSwgMjEsIDYsIFRSVUUgKWwAAABbTW9udGVDYXJsb19EZWdyZWVEYXlzXzIwMjRGY3N0Lnhsc3hdU2ltdWxhdGlvblJlc3VsdHM5IVI5QzY9QFNpbXVsYXRpb25QZXJjZW50aWxlKCBEQVRBIVJbNjldQ1s1XSwgUkNbLTFdICmQAAAAW01vbnRlQ2FybG9fRGVncmVlRGF5c18yMDI0RmNzdC54bHN4XVNpbXVsYXRpb25SZXN1bHRzM0NERCFSMjRDMTI9QFNpbXVsYXRpb25IaXN0b2dyYW1CaW4oIERBVEEhUls1NF1DWy03XSwgMjEsIDIwLCBUUlVFICkgL0AgU2ltdWxhdGlvblRyaWFscygpkAAAAFtNb250ZUNhcmxvX0RlZ3JlZURheXNfMjAyNEZjc3QueGxzeF1TaW11bGF0aW9uUmVzdWx0czNDREQhUjI0QzEyPUBTaW11bGF0aW9uSGlzdG9ncmFtQmluKCBEQVRBIVJbNTRdQ1stN10sIDIxLCAyMCwgVFJVRSApIC9AIFNpbXVsYXRpb25UcmlhbHMoKX0AAABbTW9udGVDYXJsb19EZWdyZWVEYXlzXzIwMjRGY3N0Lnhsc3hdU2ltdWxhdGlvblJlc3VsdHMxMkNERCFSNkMxMT1AU2ltdWxhdGlvbkhpc3RvZ3JhbUJpbkxhYmVsKCBEQVRBIVJbNzJdQ1szXSwgMjEsIDIsIFRSVUUgKZAAAABbTW9udGVDYXJsb19EZWdyZWVEYXlzXzIwMjRGY3N0Lnhsc3hdU2ltdWxhdGlvblJlc3VsdHMzSEREIVIxOEMxMj1AU2ltdWxhdGlvbkhpc3RvZ3JhbUJpbiggREFUQSFSWzIwXUNbLTddLCAyMSwgMTQsIFRSVUUgKSAvQCBTaW11bGF0aW9uVHJpYWxzKCmQAAAAW01vbnRlQ2FybG9fRGVncmVlRGF5c18yMDI0RmNzdC54bHN4XVNpbXVsYXRpb25SZXN1bHRzM0hERCFSMThDMTI9QFNpbXVsYXRpb25IaXN0b2dyYW1CaW4oIERBVEEhUlsyMF1DWy03XSwgMjEsIDE0LCBUUlVFICkgL0AgU2ltdWxhdGlvblRyaWFscygpeAAAAFtNb250ZUNhcmxvX0RlZ3JlZURheXNfMjAyNEZjc3QueGxzeF1TaW11bGF0aW9uUmVzdWx0czkhUjE3QzExPUBTaW11bGF0aW9uSGlzdG9ncmFtQmluTGFiZWwoIERBVEEhUls2MV1DLCAyMSwgMTMsIFRSVUUgKXsAAABbTW9udGVDYXJsb19EZWdyZWVEYXlzXzIwMjRGY3N0Lnhsc3hdU2ltdWxhdGlvblJlc3VsdHM2IVIxMUMxMT1AU2ltdWxhdGlvbkhpc3RvZ3JhbUJpbkxhYmVsKCBEQVRBIVJbNjddQ1stM10sIDIxLCA3LCBUUlVFICmQAAAAW01vbnRlQ2FybG9fRGVncmVlRGF5c18yMDI0RmNzdC54bHN4XVNpbXVsYXRpb25SZXN1bHRzMTFDREQhUjE1QzEyPUBTaW11bGF0aW9uSGlzdG9ncmFtQmluKCBEQVRBIVJbNjNdQ1sxXSwgMjEsIDExLCBUUlVFICkgL0AgU2ltdWxhdGlvblRyaWFscygpkAAAAFtNb250ZUNhcmxvX0RlZ3JlZURheXNfMjAyNEZjc3QueGxzeF1TaW11bGF0aW9uUmVzdWx0czExQ0REIVIxNUMxMj1AU2ltdWxhdGlvbkhpc3RvZ3JhbUJpbiggREFUQSFSWzYzXUNbMV0sIDIxLCAxMSwgVFJVRSApIC9AIFNpbXVsYXRpb25UcmlhbHMoKXgAAABbTW9udGVDYXJsb19EZWdyZWVEYXlzXzIwMjRGY3N0Lnhsc3hdU2ltdWxhdGlvblJlc3VsdHMxMUNERCFSMTBDOT1AU2ltdWxhdGlvbkhpc3RvZ3JhbUJpbiggREFUQSFSWzY4XUNbNF0sIDIxLCA2LCBUUlVFICl5AAAAW01vbnRlQ2FybG9fRGVncmVlRGF5c18yMDI0RmNzdC54bHN4XVNpbXVsYXRpb25SZXN1bHRzMkhERCFSMTRDOT1AU2ltdWxhdGlvbkhpc3RvZ3JhbUJpbiggREFUQSFSWzI0XUNbLTVdLCAyMSwgMTAsIFRSVUUgKXEAAABbTW9udGVDYXJsb19EZWdyZWVEYXlzXzIwMjRGY3N0Lnhsc3hdU2ltdWxhdGlvblJlc3VsdHMxMkhERCFSMTBDNj1AU2ltdWxhdGlvblBlcmNlbnRpbGUoIERBVEEhUlsyOF1DWzhdLCBSQ1stMV0gKWMAAABbTW9udGVDYXJsb19EZWdyZWVEYXlzXzIwMjRGY3N0Lnhsc3hdU2ltdWxhdGlvblJlc3VsdHMxMkNERCFSNEMzPUBTaW11bGF0aW9uTWVhbiggREFUQSFSWzc0XUNbMTFdICl5AAAAW01vbnRlQ2FybG9fRGVncmVlRGF5c18yMDI0RmNzdC54bHN4XVNpbXVsYXRpb25SZXN1bHRzMkNERCFSMjVDOT1AU2ltdWxhdGlvbkhpc3RvZ3JhbUJpbiggREFUQSFSWzUzXUNbLTVdLCAyMSwgMjEsIFRSVUUgKZAAAABbTW9udGVDYXJsb19EZWdyZWVEYXlzXzIwMjRGY3N0Lnhsc3hdU2ltdWxhdGlvblJlc3VsdHMxMkNERCFSMjVDMTI9QFNpbXVsYXRpb25IaXN0b2dyYW1CaW4oIERBVEEhUls1M11DWzJdLCAyMSwgMjEsIFRSVUUgKSAvQCBTaW11bGF0aW9uVHJpYWxzKCmQAAAAW01vbnRlQ2FybG9fRGVncmVlRGF5c18yMDI0RmNzdC54bHN4XVNpbXVsYXRpb25SZXN1bHRzMTJDREQhUjI1QzEyPUBTaW11bGF0aW9uSGlzdG9ncmFtQmluKCBEQVRBIVJbNTNdQ1syXSwgMjEsIDIxLCBUUlVFICkgL0AgU2ltdWxhdGlvblRyaWFscygpdgAAAFtNb250ZUNhcmxvX0RlZ3JlZURheXNfMjAyNEZjc3QueGxzeF1TaW11bGF0aW9uUmVzdWx0czEwIVIyNUM5PUBTaW11bGF0aW9uSGlzdG9ncmFtQmluKCBEQVRBIVJbNTNdQ1szXSwgMjEsIDIxLCBUUlVFICl/AAAAW01vbnRlQ2FybG9fRGVncmVlRGF5c18yMDI0RmNzdC54bHN4XVNpbXVsYXRpb25SZXN1bHRzMTFIREQhUjE5QzExPUBTaW11bGF0aW9uSGlzdG9ncmFtQmluTGFiZWwoIERBVEEhUlsxOV1DWzJdLCAyMSwgMTUsIFRSVUUgKX4AAABbTW9udGVDYXJsb19EZWdyZWVEYXlzXzIwMjRGY3N0Lnhsc3hdU2ltdWxhdGlvblJlc3VsdHM0SEREIVIyNEM4PUBTaW11bGF0aW9uSGlzdG9ncmFtQmluTGFiZWwoIERBVEEhUlsxNF1DWy0yXSwgMjEsIDIwLCBUUlVFICl1AAAAW01vbnRlQ2FybG9fRGVncmVlRGF5c18yMDI0RmNzdC54bHN4XVNpbXVsYXRpb25SZXN1bHRzNiFSNUM4PUBTaW11bGF0aW9uSGlzdG9ncmFtQmluTGFiZWwoIERBVEEhUls3M11DLCAyMSwgMSwgVFJVRSApjQAAAFtNb250ZUNhcmxvX0RlZ3JlZURheXNfMjAyNEZjc3QueGxzeF1TaW11bGF0aW9uUmVzdWx0czYhUjI0QzEyPUBTaW11bGF0aW9uSGlzdG9ncmFtQmluKCBEQVRBIVJbNTRdQ1stNF0sIDIxLCAyMCwgVFJVRSApIC9AIFNpbXVsYXRpb25UcmlhbHMoKY0AAABbTW9udGVDYXJsb19EZWdyZWVEYXlzXzIwMjRGY3N0Lnhsc3hdU2ltdWxhdGlvblJlc3VsdHM2IVIyNEMxMj1AU2ltdWxhdGlvbkhpc3RvZ3JhbUJpbiggREFUQSFSWzU0XUNbLTRdLCAyMSwgMjAsIFRSVUUgKSAvQCBTaW11bGF0aW9uVHJpYWxzKCl3AAAAW01vbnRlQ2FybG9fRGVncmVlRGF5c18yMDI0RmNzdC54bHN4XVNpbXVsYXRpb25SZXN1bHRzMkhERCFSNUM5PUBTaW11bGF0aW9uSGlzdG9ncmFtQmluKCBEQVRBIVJbMzNdQ1stNV0sIDIxLCAxLCBUUlVFICmQAAAAW01vbnRlQ2FybG9fRGVncmVlRGF5c18yMDI0RmNzdC54bHN4XVNpbXVsYXRpb25SZXN1bHRzMkNERCFSMjFDMTI9QFNpbXVsYXRpb25IaXN0b2dyYW1CaW4oIERBVEEhUls1N11DWy04XSwgMjEsIDE3LCBUUlVFICkgL0AgU2ltdWxhdGlvblRyaWFscygpkAAAAFtNb250ZUNhcmxvX0RlZ3JlZURheXNfMjAyNEZjc3QueGxzeF1TaW11bGF0aW9uUmVzdWx0czJDREQhUjIxQzEyPUBTaW11bGF0aW9uSGlzdG9ncmFtQmluKCBEQVRBIVJbNTddQ1stOF0sIDIxLCAxNywgVFJVRSApIC9AIFNpbXVsYXRpb25UcmlhbHMoKXEAAABbTW9udGVDYXJsb19EZWdyZWVEYXlzXzIwMjRGY3N0Lnhsc3hdU2ltdWxhdGlvblJlc3VsdHMxMUhERCFSMjRDNj1AU2ltdWxhdGlvblBlcmNlbnRpbGUoIERBVEEhUlsxNF1DWzddLCBSQ1stMV0gKXUAAABbTW9udGVDYXJsb19EZWdyZWVEYXlzXzIwMjRGY3N0Lnhsc3hdU2ltdWxhdGlvblJlc3VsdHM5IVIxNkM5PUBTaW11bGF0aW9uSGlzdG9ncmFtQmluKCBEQVRBIVJbNjJdQ1syXSwgMjEsIDEyLCBUUlVFICl+AAAAW01vbnRlQ2FybG9fRGVncmVlRGF5c18yMDI0RmNzdC54bHN4XVNpbXVsYXRpb25SZXN1bHRzMTJIREQhUjI1Qzg9QFNpbXVsYXRpb25IaXN0b2dyYW1CaW5MYWJlbCggREFUQSFSWzEzXUNbNl0sIDIxLCAyMSwgVFJVRSApfwAAAFtNb250ZUNhcmxvX0RlZ3JlZURheXNfMjAyNEZjc3QueGxzeF1TaW11bGF0aW9uUmVzdWx0czNIREQhUjE5QzExPUBTaW11bGF0aW9uSGlzdG9ncmFtQmluTGFiZWwoIERBVEEhUlsxOV1DWy02XSwgMjEsIDE1LCBUUlVFICl/AAAAW01vbnRlQ2FybG9fRGVncmVlRGF5c18yMDI0RmNzdC54bHN4XVNpbXVsYXRpb25SZXN1bHRzMTJDREQhUjE3QzExPUBTaW11bGF0aW9uSGlzdG9ncmFtQmluTGFiZWwoIERBVEEhUls2MV1DWzNdLCAyMSwgMTMsIFRSVUUgKXcAAABbTW9udGVDYXJsb19EZWdyZWVEYXlzXzIwMjRGY3N0Lnhsc3hdU2ltdWxhdGlvblJlc3VsdHMxMkNERCFSNkM5PUBTaW11bGF0aW9uSGlzdG9ncmFtQmluKCBEQVRBIVJbNzJdQ1s1XSwgMjEsIDIsIFRSVUUgKX4AAABbTW9udGVDYXJsb19EZWdyZWVEYXlzXzIwMjRGY3N0Lnhsc3hdU2ltdWxhdGlvblJlc3VsdHMxMUhERCFSMTJDMTE9QFNpbXVsYXRpb25IaXN0b2dyYW1CaW5MYWJlbCggREFUQSFSWzI2XUNbMl0sIDIxLCA4LCBUUlVFICl+AAAAW01vbnRlQ2FybG9fRGVncmVlRGF5c18yMDI0RmNzdC54bHN4XVNpbXVsYXRpb25SZXN1bHRzMUNERCFSMTFDMTE9QFNpbXVsYXRpb25IaXN0b2dyYW1CaW5MYWJlbCggREFUQSFSWzY3XUNbLThdLCAyMSwgNywgVFJVRSApegAAAFtNb250ZUNhcmxvX0RlZ3JlZURheXNfMjAyNEZjc3QueGxzeF1TaW11bGF0aW9uUmVzdWx0czUhUjEzQzg9QFNpbXVsYXRpb25IaXN0b2dyYW1CaW5MYWJlbCggREFUQSFSWzY1XUNbLTFdLCAyMSwgOSwgVFJVRSApegAAAFtNb250ZUNhcmxvX0RlZ3JlZURheXNfMjAyNEZjc3QueGxzeF1TaW11bGF0aW9uUmVzdWx0czchUjIyQzg9QFNpbXVsYXRpb25IaXN0b2dyYW1CaW5MYWJlbCggREFUQSFSWzU2XUNbMV0sIDIxLCAxOCwgVFJVRSApcgAAAFtNb250ZUNhcmxvX0RlZ3JlZURheXNfMjAyNEZjc3QueGxzeF1TaW11bGF0aW9uUmVzdWx0czchUjE2Qzk9QFNpbXVsYXRpb25IaXN0b2dyYW1CaW4oIERBVEEhUls2Ml1DLCAyMSwgMTIsIFRSVUUgKY0AAABbTW9udGVDYXJsb19EZWdyZWVEYXlzXzIwMjRGY3N0Lnhsc3hdU2ltdWxhdGlvblJlc3VsdHM4IVIyM0MxMj1AU2ltdWxhdGlvbkhpc3RvZ3JhbUJpbiggREFUQSFSWzU1XUNbLTJdLCAyMSwgMTksIFRSVUUgKSAvQCBTaW11bGF0aW9uVHJpYWxzKCmNAAAAW01vbnRlQ2FybG9fRGVncmVlRGF5c18yMDI0RmNzdC54bHN4XVNpbXVsYXRpb25SZXN1bHRzOCFSMjNDMTI9QFNpbXVsYXRpb25IaXN0b2dyYW1CaW4oIERBVEEhUls1NV1DWy0yXSwgMjEsIDE5LCBUUlVFICkgL0AgU2ltdWxhdGlvblRyaWFscygpfgAAAFtNb250ZUNhcmxvX0RlZ3JlZURheXNfMjAyNEZjc3QueGxzeF1TaW11bGF0aW9uUmVzdWx0czExQ0REIVIxNEM4PUBTaW11bGF0aW9uSGlzdG9ncmFtQmluTGFiZWwoIERBVEEhUls2NF1DWzVdLCAyMSwgMTAsIFRSVUUgKXUAAABbTW9udGVDYXJsb19EZWdyZWVEYXlzXzIwMjRGY3N0Lnhsc3hdU2ltdWxhdGlvblJlc3VsdHMxMCFSMTBDOT1AU2ltdWxhdGlvbkhpc3RvZ3JhbUJpbiggREFUQSFSWzY4XUNbM10sIDIxLCA2LCBUUlVFICl5AAAAW01vbnRlQ2FybG9fRGVncmVlRGF5c18yMDI0RmNzdC54bHN4XVNpbXVsYXRpb25SZXN1bHRzMTJDREQhUjI0Qzk9QFNpbXVsYXRpb25IaXN0b2dyYW1CaW4oIERBVEEhUls1NF1DWzVdLCAyMSwgMjAsIFRSVUUgKXwAAABbTW9udGVDYXJsb19EZWdyZWVEYXlzXzIwMjRGY3N0Lnhsc3hdU2ltdWxhdGlvblJlc3VsdHMySEREIVI1Qzg9QFNpbXVsYXRpb25IaXN0b2dyYW1CaW5MYWJlbCggREFUQSFSWzMzXUNbLTRdLCAyMSwgMSwgVFJVRSApewAAAFtNb250ZUNhcmxvX0RlZ3JlZURheXNfMjAyNEZjc3QueGxzeF1TaW11bGF0aW9uUmVzdWx0czEwIVIxMEMxMT1AU2ltdWxhdGlvbkhpc3RvZ3JhbUJpbkxhYmVsKCBEQVRBIVJbNjhdQ1sxXSwgMjEsIDYsIFRSVUUgKX8AAABbTW9udGVDYXJsb19EZWdyZWVEYXlzXzIwMjRGY3N0Lnhsc3hdU2ltdWxhdGlvblJlc3VsdHMxMUNERCFSMTRDMTE9QFNpbXVsYXRpb25IaXN0b2dyYW1CaW5MYWJlbCggREFUQSFSWzY0XUNbMl0sIDIxLCAxMCwgVFJVRSApewAAAFtNb250ZUNhcmxvX0RlZ3JlZURheXNfMjAyNEZjc3QueGxzeF1TaW11bGF0aW9uUmVzdWx0czEwIVIxOUM4PUBTaW11bGF0aW9uSGlzdG9ncmFtQmluTGFiZWwoIERBVEEhUls1OV1DWzRdLCAyMSwgMTUsIFRSVUUgKWIAAABbTW9udGVDYXJsb19EZWdyZWVEYXlzXzIwMjRGY3N0Lnhsc3hdU2ltdWxhdGlvblJlc3VsdHMxMkhERCFSOEMzPUBTaW11bGF0aW9uTWluKCBEQVRBIVJbMzBdQ1sxMV0gKX0AAABbTW9udGVDYXJsb19EZWdyZWVEYXlzXzIwMjRGY3N0Lnhsc3hdU2ltdWxhdGlvblJlc3VsdHM0Q0REIVI2QzExPUBTaW11bGF0aW9uSGlzdG9ncmFtQmluTGFiZWwoIERBVEEhUls3Ml1DWy01XSwgMjEsIDIsIFRSVUUgKXwAAABbTW9udGVDYXJsb19EZWdyZWVEYXlzXzIwMjRGY3N0Lnhsc3hdU2ltdWxhdGlvblJlc3VsdHMxMUNERCFSNUM4PUBTaW11bGF0aW9uSGlzdG9ncmFtQmluTGFiZWwoIERBVEEhUls3M11DWzVdLCAyMSwgMSwgVFJVRSApfgAAAFtNb250ZUNhcmxvX0RlZ3JlZURheXNfMjAyNEZjc3QueGxzeF1TaW11bGF0aW9uUmVzdWx0czEySEREIVIxN0M4PUBTaW11bGF0aW9uSGlzdG9ncmFtQmluTGFiZWwoIERBVEEhUlsyMV1DWzZdLCAyMSwgMTMsIFRSVUUgKXoAAABbTW9udGVDYXJsb19EZWdyZWVEYXlzXzIwMjRGY3N0Lnhsc3hdU2ltdWxhdGlvblJlc3VsdHMxMCFSMTBDOD1AU2ltdWxhdGlvbkhpc3RvZ3JhbUJpbkxhYmVsKCBEQVRBIVJbNjhdQ1s0XSwgMjEsIDYsIFRSVUUgKXwAAABbTW9udGVDYXJsb19EZWdyZWVEYXlzXzIwMjRGY3N0Lnhsc3hdU2ltdWxhdGlvblJlc3VsdHMxMCFSMTlDMTE9QFNpbXVsYXRpb25IaXN0b2dyYW1CaW5MYWJlbCggREFUQSFSWzU5XUNbMV0sIDIxLCAxNSwgVFJVRSApfwAAAFtNb250ZUNhcmxvX0RlZ3JlZURheXNfMjAyNEZjc3QueGxzeF1TaW11bGF0aW9uUmVzdWx0czJIREQhUjIzQzExPUBTaW11bGF0aW9uSGlzdG9ncmFtQmluTGFiZWwoIERBVEEhUlsxNV1DWy03XSwgMjEsIDE5LCBUUlVFIClTAAAAW01vbnRlQ2FybG9fRGVncmVlRGF5c18yMDI0RmNzdC54bHN4XVNpbXVsYXRpb25SZXN1bHRzM0NERCFSNUMzPUBTaW11bGF0aW9uVHJpYWxzKCltAAAAW01vbnRlQ2FybG9fRGVncmVlRGF5c18yMDI0RmNzdC54bHN4XVNpbXVsYXRpb25SZXN1bHRzOCFSMjNDNj1AU2ltdWxhdGlvblBlcmNlbnRpbGUoIERBVEEhUls1NV1DWzRdLCBSQ1stMV0gKZAAAABbTW9udGVDYXJsb19EZWdyZWVEYXlzXzIwMjRGY3N0Lnhsc3hdU2ltdWxhdGlvblJlc3VsdHMxQ0REIVIxNkMxMj1AU2ltdWxhdGlvbkhpc3RvZ3JhbUJpbiggREFUQSFSWzYyXUNbLTldLCAyMSwgMTIsIFRSVUUgKSAvQCBTaW11bGF0aW9uVHJpYWxzKCmQAAAAW01vbnRlQ2FybG9fRGVncmVlRGF5c18yMDI0RmNzdC54bHN4XVNpbXVsYXRpb25SZXN1bHRzMUNERCFSMTZDMTI9QFNpbXVsYXRpb25IaXN0b2dyYW1CaW4oIERBVEEhUls2Ml1DWy05XSwgMjEsIDEyLCBUUlVFICkgL0AgU2ltdWxhdGlvblRyaWFscygpfgAAAFtNb250ZUNhcmxvX0RlZ3JlZURheXNfMjAyNEZjc3QueGxzeF1TaW11bGF0aW9uUmVzdWx0czFIREQhUjI1Qzg9QFNpbXVsYXRpb25IaXN0b2dyYW1CaW5MYWJlbCggREFUQSFSWzEzXUNbLTVdLCAyMSwgMjEsIFRSVUUgKXkAAABbTW9udGVDYXJsb19EZWdyZWVEYXlzXzIwMjRGY3N0Lnhsc3hdU2ltdWxhdGlvblJlc3VsdHMxSEREIVIyMEM5PUBTaW11bGF0aW9uSGlzdG9ncmFtQmluKCBEQVRBIVJbMThdQ1stNl0sIDIxLCAxNiwgVFJVRSApfQAAAFtNb250ZUNhcmxvX0RlZ3JlZURheXNfMjAyNEZjc3QueGxzeF1TaW11bGF0aW9uUmVzdWx0czFIREQhUjEzQzg9QFNpbXVsYXRpb25IaXN0b2dyYW1CaW5MYWJlbCggREFUQSFSWzI1XUNbLTVdLCAyMSwgOSwgVFJVRSApeQAAAFtNb250ZUNhcmxvX0RlZ3JlZURheXNfMjAyNEZjc3QueGxzeF1TaW11bGF0aW9uUmVzdWx0czFIREQhUjE0Qzk9QFNpbXVsYXRpb25IaXN0b2dyYW1CaW4oIERBVEEhUlsyNF1DWy02XSwgMjEsIDEwLCBUUlVFICl+AAAAW01vbnRlQ2FybG9fRGVncmVlRGF5c18yMDI0RmNzdC54bHN4XVNpbXVsYXRpb25SZXN1bHRzMUhERCFSMjBDOD1AU2ltdWxhdGlvbkhpc3RvZ3JhbUJpbkxhYmVsKCBEQVRBIVJbMThdQ1stNV0sIDIxLCAxNiwgVFJVRSApfQAAAFtNb250ZUNhcmxvX0RlZ3JlZURheXNfMjAyNEZjc3QueGxzeF1TaW11bGF0aW9uUmVzdWx0czFIREQhUjdDMTE9QFNpbXVsYXRpb25IaXN0b2dyYW1CaW5MYWJlbCggREFUQSFSWzMxXUNbLThdLCAyMSwgMywgVFJVRSApfwAAAFtNb250ZUNhcmxvX0RlZ3JlZURheXNfMjAyNEZjc3QueGxzeF1TaW11bGF0aW9uUmVzdWx0czFIREQhUjIyQzExPUBTaW11bGF0aW9uSGlzdG9ncmFtQmluTGFiZWwoIERBVEEhUlsxNl1DWy04XSwgMjEsIDE4LCBUUlVFICl5AAAAW01vbnRlQ2FybG9fRGVncmVlRGF5c18yMDI0RmNzdC54bHN4XVNpbXVsYXRpb25SZXN1bHRzMUhERCFSMTVDOT1AU2ltdWxhdGlvbkhpc3RvZ3JhbUJpbiggREFUQSFSWzIzXUNbLTZdLCAyMSwgMTEsIFRSVUUgKX0AAABbTW9udGVDYXJsb19EZWdyZWVEYXlzXzIwMjRGY3N0Lnhsc3hdU2ltdWxhdGlvblJlc3VsdHMxSEREIVI2QzExPUBTaW11bGF0aW9uSGlzdG9ncmFtQmluTGFiZWwoIERBVEEhUlszMl1DWy04XSwgMjEsIDIsIFRSVUUgKX4AAABbTW9udGVDYXJsb19EZWdyZWVEYXlzXzIwMjRGY3N0Lnhsc3hdU2ltdWxhdGlvblJlc3VsdHMxSEREIVIxOEM4PUBTaW11bGF0aW9uSGlzdG9ncmFtQmluTGFiZWwoIERBVEEhUlsyMF1DWy01XSwgMjEsIDE0LCBUUlVFIClxAAAAW01vbnRlQ2FybG9fRGVncmVlRGF5c18yMDI0RmNzdC54bHN4XVNpbXVsYXRpb25SZXN1bHRzMkNERCFSMTFDNj1AU2ltdWxhdGlvblBlcmNlbnRpbGUoIERBVEEhUls2N11DWy0yXSwgUkNbLTFdICmNAAAAW01vbnRlQ2FybG9fRGVncmVlRGF5c18yMDI0RmNzdC54bHN4XVNpbXVsYXRpb25SZXN1bHRzOCFSMTZDMTI9QFNpbXVsYXRpb25IaXN0b2dyYW1CaW4oIERBVEEhUls2Ml1DWy0yXSwgMjEsIDEyLCBUUlVFICkgL0AgU2ltdWxhdGlvblRyaWFscygpjQAAAFtNb250ZUNhcmxvX0RlZ3JlZURheXNfMjAyNEZjc3QueGxzeF1TaW11bGF0aW9uUmVzdWx0czghUjE2QzEyPUBTaW11bGF0aW9uSGlzdG9ncmFtQmluKCBEQVRBIVJbNjJdQ1stMl0sIDIxLCAxMiwgVFJVRSApIC9AIFNpbXVsYXRpb25UcmlhbHMoKY0AAABbTW9udGVDYXJsb19EZWdyZWVEYXlzXzIwMjRGY3N0Lnhsc3hdU2ltdWxhdGlvblJlc3VsdHM3IVIyMUMxMj1AU2ltdWxhdGlvbkhpc3RvZ3JhbUJpbiggREFUQSFSWzU3XUNbLTNdLCAyMSwgMTcsIFRSVUUgKSAvQCBTaW11bGF0aW9uVHJpYWxzKCmNAAAAW01vbnRlQ2FybG9fRGVncmVlRGF5c18yMDI0RmNzdC54bHN4XVNpbXVsYXRpb25SZXN1bHRzNyFSMjFDMTI9QFNpbXVsYXRpb25IaXN0b2dyYW1CaW4oIERBVEEhUls1N11DWy0zXSwgMjEsIDE3LCBUUlVFICkgL0AgU2ltdWxhdGlvblRyaWFscygpfgAAAFtNb250ZUNhcmxvX0RlZ3JlZURheXNfMjAyNEZjc3QueGxzeF1TaW11bGF0aW9uUmVzdWx0czNIREQhUjE1Qzg9QFNpbXVsYXRpb25IaXN0b2dyYW1CaW5MYWJlbCggREFUQSFSWzIzXUNbLTNdLCAyMSwgMTEsIFRSVUUgKXoAAABbTW9udGVDYXJsb19EZWdyZWVEYXlzXzIwMjRGY3N0Lnhsc3hdU2ltdWxhdGlvblJlc3VsdHM3IVIxOUM4PUBTaW11bGF0aW9uSGlzdG9ncmFtQmluTGFiZWwoIERBVEEhUls1OV1DWzFdLCAyMSwgMTUsIFRSVUUgKXQAAABbTW9udGVDYXJsb19EZWdyZWVEYXlzXzIwMjRGY3N0Lnhsc3hdU2ltdWxhdGlvblJlc3VsdHM5IVIxM0M5PUBTaW11bGF0aW9uSGlzdG9ncmFtQmluKCBEQVRBIVJbNjVdQ1syXSwgMjEsIDksIFRSVUUgKXkAAABbTW9udGVDYXJsb19EZWdyZWVEYXlzXzIwMjRGY3N0Lnhsc3hdU2ltdWxhdGlvblJlc3VsdHM0SEREIVIxN0M5PUBTaW11bGF0aW9uSGlzdG9ncmFtQmluKCBEQVRBIVJbMjFdQ1stM10sIDIxLCAxMywgVFJVRSApbQAAAFtNb250ZUNhcmxvX0RlZ3JlZURheXNfMjAyNEZjc3QueGxzeF1TaW11bGF0aW9uUmVzdWx0czghUjI1QzY9QFNpbXVsYXRpb25QZXJjZW50aWxlKCBEQVRBIVJbNTNdQ1s0XSwgUkNbLTFdICl8AAAAW01vbnRlQ2FybG9fRGVncmVlRGF5c18yMDI0RmNzdC54bHN4XVNpbXVsYXRpb25SZXN1bHRzMTAhUjI0QzExPUBTaW11bGF0aW9uSGlzdG9ncmFtQmluTGFiZWwoIERBVEEhUls1NF1DWzFdLCAyMSwgMjAsIFRSVUUgKX8AAABbTW9udGVDYXJsb19EZWdyZWVEYXlzXzIwMjRGY3N0Lnhsc3hdU2ltdWxhdGlvblJlc3VsdHMxMUhERCFSMjJDMTE9QFNpbXVsYXRpb25IaXN0b2dyYW1CaW5MYWJlbCggREFUQSFSWzE2XUNbMl0sIDIxLCAxOCwgVFJVRSApfgAAAFtNb250ZUNhcmxvX0RlZ3JlZURheXNfMjAyNEZjc3QueGxzeF1TaW11bGF0aW9uUmVzdWx0czEyQ0REIVIyMUM4PUBTaW11bGF0aW9uSGlzdG9ncmFtQmluTGFiZWwoIERBVEEhUls1N11DWzZdLCAyMSwgMTcsIFRSVUUgKX8AAABbTW9udGVDYXJsb19EZWdyZWVEYXlzXzIwMjRGY3N0Lnhsc3hdU2ltdWxhdGlvblJlc3VsdHMxMUhERCFSMjFDMTE9QFNpbXVsYXRpb25IaXN0b2dyYW1CaW5MYWJlbCggREFUQSFSWzE3XUNbMl0sIDIxLCAxNywgVFJVRSApfAAAAFtNb250ZUNhcmxvX0RlZ3JlZURheXNfMjAyNEZjc3QueGxzeF1TaW11bGF0aW9uUmVzdWx0czNIREQhUjhDOD1AU2ltdWxhdGlvbkhpc3RvZ3JhbUJpbkxhYmVsKCBEQVRBIVJbMzBdQ1stM10sIDIxLCA0LCBUUlVFIClkAAAAW01vbnRlQ2FybG9fRGVncmVlRGF5c18yMDI0RmNzdC54bHN4XVNpbXVsYXRpb25SZXN1bHRzNENERCFSMTBDMz1AU2ltdWxhdGlvbk1lZGlhbiggREFUQSFSWzY4XUNbM10gKXEAAABbTW9udGVDYXJsb19EZWdyZWVEYXlzXzIwMjRGY3N0Lnhsc3hdU2ltdWxhdGlvblJlc3VsdHMxMkhERCFSMjNDNj1AU2ltdWxhdGlvblBlcmNlbnRpbGUoIERBVEEhUlsxNV1DWzhdLCBSQ1stMV0gKX4AAABbTW9udGVDYXJsb19EZWdyZWVEYXlzXzIwMjRGY3N0Lnhsc3hdU2ltdWxhdGlvblJlc3VsdHMxMUhERCFSMTBDMTE9QFNpbXVsYXRpb25IaXN0b2dyYW1CaW5MYWJlbCggREFUQSFSWzI4XUNbMl0sIDIxLCA2LCBUUlVFICl3AAAAW01vbnRlQ2FybG9fRGVncmVlRGF5c18yMDI0RmNzdC54bHN4XVNpbXVsYXRpb25SZXN1bHRzOSFSMTNDMTE9QFNpbXVsYXRpb25IaXN0b2dyYW1CaW5MYWJlbCggREFUQSFSWzY1XUMsIDIxLCA5LCBUUlVFICl+AAAAW01vbnRlQ2FybG9fRGVncmVlRGF5c18yMDI0RmNzdC54bHN4XVNpbXVsYXRpb25SZXN1bHRzMTFDREQhUjE1Qzg9QFNpbXVsYXRpb25IaXN0b2dyYW1CaW5MYWJlbCggREFUQSFSWzYzXUNbNV0sIDIxLCAxMSwgVFJVRSApfgAAAFtNb250ZUNhcmxvX0RlZ3JlZURheXNfMjAyNEZjc3QueGxzeF1TaW11bGF0aW9uUmVzdWx0czEyQ0REIVIyNEM4PUBTaW11bGF0aW9uSGlzdG9ncmFtQmluTGFiZWwoIERBVEEhUls1NF1DWzZdLCAyMSwgMjAsIFRSVUUgKY0AAABbTW9udGVDYXJsb19EZWdyZWVEYXlzXzIwMjRGY3N0Lnhsc3hdU2ltdWxhdGlvblJlc3VsdHM5IVIxNEMxMj1AU2ltdWxhdGlvbkhpc3RvZ3JhbUJpbiggREFUQSFSWzY0XUNbLTFdLCAyMSwgMTAsIFRSVUUgKSAvQCBTaW11bGF0aW9uVHJpYWxzKCmNAAAAW01vbnRlQ2FybG9fRGVncmVlRGF5c18yMDI0RmNzdC54bHN4XVNpbXVsYXRpb25SZXN1bHRzOSFSMTRDMTI9QFNpbXVsYXRpb25IaXN0b2dyYW1CaW4oIERBVEEhUls2NF1DWy0xXSwgMjEsIDEwLCBUUlVFICkgL0AgU2ltdWxhdGlvblRyaWFscygpegAAAFtNb250ZUNhcmxvX0RlZ3JlZURheXNfMjAyNEZjc3QueGxzeF1TaW11bGF0aW9uUmVzdWx0czkhUjIwQzg9QFNpbXVsYXRpb25IaXN0b2dyYW1CaW5MYWJlbCggREFUQSFSWzU4XUNbM10sIDIxLCAxNiwgVFJVRSApjAAAAFtNb250ZUNhcmxvX0RlZ3JlZURheXNfMjAyNEZjc3QueGxzeF1TaW11bGF0aW9uUmVzdWx0czchUjEwQzEyPUBTaW11bGF0aW9uSGlzdG9ncmFtQmluKCBEQVRBIVJbNjhdQ1stM10sIDIxLCA2LCBUUlVFICkgL0AgU2ltdWxhdGlvblRyaWFscygpjAAAAFtNb250ZUNhcmxvX0RlZ3JlZURheXNfMjAyNEZjc3QueGxzeF1TaW11bGF0aW9uUmVzdWx0czchUjEwQzEyPUBTaW11bGF0aW9uSGlzdG9ncmFtQmluKCBEQVRBIVJbNjhdQ1stM10sIDIxLCA2LCBUUlVFICkgL0AgU2ltdWxhdGlvblRyaWFscygpfwAAAFtNb250ZUNhcmxvX0RlZ3JlZURheXNfMjAyNEZjc3QueGxzeF1TaW11bGF0aW9uUmVzdWx0czRDREQhUjE2QzExPUBTaW11bGF0aW9uSGlzdG9ncmFtQmluTGFiZWwoIERBVEEhUls2Ml1DWy01XSwgMjEsIDEyLCBUUlVFICmQAAAAW01vbnRlQ2FybG9fRGVncmVlRGF5c18yMDI0RmNzdC54bHN4XVNpbXVsYXRpb25SZXN1bHRzMTJIREQhUjIzQzEyPUBTaW11bGF0aW9uSGlzdG9ncmFtQmluKCBEQVRBIVJbMTVdQ1syXSwgMjEsIDE5LCBUUlVFICkgL0AgU2ltdWxhdGlvblRyaWFscygpkAAAAFtNb250ZUNhcmxvX0RlZ3JlZURheXNfMjAyNEZjc3QueGxzeF1TaW11bGF0aW9uUmVzdWx0czEySEREIVIyM0MxMj1AU2ltdWxhdGlvbkhpc3RvZ3JhbUJpbiggREFUQSFSWzE1XUNbMl0sIDIxLCAxOSwgVFJVRSApIC9AIFNpbXVsYXRpb25UcmlhbHMoKX4AAABbTW9udGVDYXJsb19EZWdyZWVEYXlzXzIwMjRGY3N0Lnhsc3hdU2ltdWxhdGlvblJlc3VsdHMxQ0REIVIxOUM4PUBTaW11bGF0aW9uSGlzdG9ncmFtQmluTGFiZWwoIERBVEEhUls1OV1DWy01XSwgMjEsIDE1LCBUUlVFICmIAAAAW01vbnRlQ2FybG9fRGVncmVlRGF5c18yMDI0RmNzdC54bHN4XVNpbXVsYXRpb25SZXN1bHRzMTAhUjZDMTI9QFNpbXVsYXRpb25IaXN0b2dyYW1CaW4oIERBVEEhUls3Ml1DLCAyMSwgMiwgVFJVRSApIC9AIFNpbXVsYXRpb25UcmlhbHMoKYgAAABbTW9udGVDYXJsb19EZWdyZWVEYXlzXzIwMjRGY3N0Lnhsc3hdU2ltdWxhdGlvblJlc3VsdHMxMCFSNkMxMj1AU2ltdWxhdGlvbkhpc3RvZ3JhbUJpbiggREFUQSFSWzcyXUMsIDIxLCAyLCBUUlVFICkgL0AgU2ltdWxhdGlvblRyaWFscygpfAAAAFtNb250ZUNhcmxvX0RlZ3JlZURheXNfMjAyNEZjc3QueGxzeF1TaW11bGF0aW9uUmVzdWx0czEyQ0REIVI3Qzg9QFNpbXVsYXRpb25IaXN0b2dyYW1CaW5MYWJlbCggREFUQSFSWzcxXUNbNl0sIDIxLCAzLCBUUlVFIClzAAAAW01vbnRlQ2FybG9fRGVncmVlRGF5c18yMDI0RmNzdC54bHN4XVNpbXVsYXRpb25SZXN1bHRzOSFSN0M5PUBTaW11bGF0aW9uSGlzdG9ncmFtQmluKCBEQVRBIVJbNzFdQ1syXSwgMjEsIDMsIFRSVUUgKXkAAABbTW9udGVDYXJsb19EZWdyZWVEYXlzXzIwMjRGY3N0Lnhsc3hdU2ltdWxhdGlvblJlc3VsdHMySEREIVIxOUM5PUBTaW11bGF0aW9uSGlzdG9ncmFtQmluKCBEQVRBIVJbMTldQ1stNV0sIDIxLCAxNSwgVFJVRSApfAAAAFtNb250ZUNhcmxvX0RlZ3JlZURheXNfMjAyNEZjc3QueGxzeF1TaW11bGF0aW9uUmVzdWx0czJIREQhUjhDOD1AU2ltdWxhdGlvbkhpc3RvZ3JhbUJpbkxhYmVsKCBEQVRBIVJbMzBdQ1stNF0sIDIxLCA0LCBUUlVFICl3AAAAW01vbnRlQ2FybG9fRGVncmVlRGF5c18yMDI0RmNzdC54bHN4XVNpbXVsYXRpb25SZXN1bHRzMTJIREQhUjhDOT1AU2ltdWxhdGlvbkhpc3RvZ3JhbUJpbiggREFUQSFSWzMwXUNbNV0sIDIxLCA0LCBUUlVFICmQAAAAW01vbnRlQ2FybG9fRGVncmVlRGF5c18yMDI0RmNzdC54bHN4XVNpbXVsYXRpb25SZXN1bHRzMkNERCFSMjBDMTI9QFNpbXVsYXRpb25IaXN0b2dyYW1CaW4oIERBVEEhUls1OF1DWy04XSwgMjEsIDE2LCBUUlVFICkgL0AgU2ltdWxhdGlvblRyaWFscygpkAAAAFtNb250ZUNhcmxvX0RlZ3JlZURheXNfMjAyNEZjc3QueGxzeF1TaW11bGF0aW9uUmVzdWx0czJDREQhUjIwQzEyPUBTaW11bGF0aW9uSGlzdG9ncmFtQmluKCBEQVRBIVJbNThdQ1stOF0sIDIxLCAxNiwgVFJVRSApIC9AIFNpbXVsYXRpb25UcmlhbHMoKW0AAABbTW9udGVDYXJsb19EZWdyZWVEYXlzXzIwMjRGY3N0Lnhsc3hdU2ltdWxhdGlvblJlc3VsdHM0SEREIVIxOEM2PUBTaW11bGF0aW9uUGVyY2VudGlsZSggREFUQSFSWzIwXUMsIFJDWy0xXSAphAAAAFtNb250ZUNhcmxvX0RlZ3JlZURheXNfMjAyNEZjc3QueGxzeF1TaW11bGF0aW9uUmVzdWx0czRIREQhUjExQzM9QFNpbXVsYXRpb25NYXgoIERBVEEhUlsyN11DWzNdICkgLUAgU2ltdWxhdGlvbk1pbiggREFUQSFSWzI3XUNbM10gKYQAAABbTW9udGVDYXJsb19EZWdyZWVEYXlzXzIwMjRGY3N0Lnhsc3hdU2ltdWxhdGlvblJlc3VsdHM0SEREIVIxMUMzPUBTaW11bGF0aW9uTWF4KCBEQVRBIVJbMjddQ1szXSApIC1AIFNpbXVsYXRpb25NaW4oIERBVEEhUlsyN11DWzNdICl5AAAAW01vbnRlQ2FybG9fRGVncmVlRGF5c18yMDI0RmNzdC54bHN4XVNpbXVsYXRpb25SZXN1bHRzMTJIREQhUjIwQzk9QFNpbXVsYXRpb25IaXN0b2dyYW1CaW4oIERBVEEhUlsxOF1DWzVdLCAyMSwgMTYsIFRSVUUgKX8AAABbTW9udGVDYXJsb19EZWdyZWVEYXlzXzIwMjRGY3N0Lnhsc3hdU2ltdWxhdGlvblJlc3VsdHM0SEREIVIxNUMxMT1AU2ltdWxhdGlvbkhpc3RvZ3JhbUJpbkxhYmVsKCBEQVRBIVJbMjNdQ1stNV0sIDIxLCAxMSwgVFJVRSApkAAAAFtNb250ZUNhcmxvX0RlZ3JlZURheXNfMjAyNEZjc3QueGxzeF1TaW11bGF0aW9uUmVzdWx0czJIREQhUjIyQzEyPUBTaW11bGF0aW9uSGlzdG9ncmFtQmluKCBEQVRBIVJbMTZdQ1stOF0sIDIxLCAxOCwgVFJVRSApIC9AIFNpbXVsYXRpb25UcmlhbHMoKZAAAABbTW9udGVDYXJsb19EZWdyZWVEYXlzXzIwMjRGY3N0Lnhsc3hdU2ltdWxhdGlvblJlc3VsdHMySEREIVIyMkMxMj1AU2ltdWxhdGlvbkhpc3RvZ3JhbUJpbiggREFUQSFSWzE2XUNbLThdLCAyMSwgMTgsIFRSVUUgKSAvQCBTaW11bGF0aW9uVHJpYWxzKCl+AAAAW01vbnRlQ2FybG9fRGVncmVlRGF5c18yMDI0RmNzdC54bHN4XVNpbXVsYXRpb25SZXN1bHRzMkhERCFSMjJDOD1AU2ltdWxhdGlvbkhpc3RvZ3JhbUJpbkxhYmVsKCBEQVRBIVJbMTZdQ1stNF0sIDIxLCAxOCwgVFJVRSApeAAAAFtNb250ZUNhcmxvX0RlZ3JlZURheXNfMjAyNEZjc3QueGxzeF1TaW11bGF0aW9uUmVzdWx0czExQ0REIVIxM0M5PUBTaW11bGF0aW9uSGlzdG9ncmFtQmluKCBEQVRBIVJbNjVdQ1s0XSwgMjEsIDksIFRSVUUgKX4AAABbTW9udGVDYXJsb19EZWdyZWVEYXlzXzIwMjRGY3N0Lnhsc3hdU2ltdWxhdGlvblJlc3VsdHMxMkNERCFSMTBDMTE9QFNpbXVsYXRpb25IaXN0b2dyYW1CaW5MYWJlbCggREFUQSFSWzY4XUNbM10sIDIxLCA2LCBUUlVFIClTAAAAW01vbnRlQ2FybG9fRGVncmVlRGF5c18yMDI0RmNzdC54bHN4XVNpbXVsYXRpb25SZXN1bHRzMkhERCFSNUMzPUBTaW11bGF0aW9uVHJpYWxzKCltAAAAW01vbnRlQ2FybG9fRGVncmVlRGF5c18yMDI0RmNzdC54bHN4XVNpbXVsYXRpb25SZXN1bHRzNSFSMTJDNj1AU2ltdWxhdGlvblBlcmNlbnRpbGUoIERBVEEhUls2Nl1DWzFdLCBSQ1stMV0gKXUAAABbTW9udGVDYXJsb19EZWdyZWVEYXlzXzIwMjRGY3N0Lnhsc3hdU2ltdWxhdGlvblJlc3VsdHM5IVIyMUM5PUBTaW11bGF0aW9uSGlzdG9ncmFtQmluKCBEQVRBIVJbNTddQ1syXSwgMjEsIDE3LCBUUlVFICl3AAAAW01vbnRlQ2FybG9fRGVncmVlRGF5c18yMDI0RmNzdC54bHN4XVNpbXVsYXRpb25SZXN1bHRzMTFIREQhUjZDOT1AU2ltdWxhdGlvbkhpc3RvZ3JhbUJpbiggREFUQSFSWzMyXUNbNF0sIDIxLCAyLCBUUlVFIClyAAAAW01vbnRlQ2FybG9fRGVncmVlRGF5c18yMDI0RmNzdC54bHN4XVNpbXVsYXRpb25SZXN1bHRzNyFSMjBDOT1AU2ltdWxhdGlvbkhpc3RvZ3JhbUJpbiggREFUQSFSWzU4XUMsIDIxLCAxNiwgVFJVRSApkAAAAFtNb250ZUNhcmxvX0RlZ3JlZURheXNfMjAyNEZjc3QueGxzeF1TaW11bGF0aW9uUmVzdWx0czExSEREIVIyNUMxMj1AU2ltdWxhdGlvbkhpc3RvZ3JhbUJpbiggREFUQSFSWzEzXUNbMV0sIDIxLCAyMSwgVFJVRSApIC9AIFNpbXVsYXRpb25UcmlhbHMoKZAAAABbTW9udGVDYXJsb19EZWdyZWVEYXlzXzIwMjRGY3N0Lnhsc3hdU2ltdWxhdGlvblJlc3VsdHMxMUhERCFSMjVDMTI9QFNpbXVsYXRpb25IaXN0b2dyYW1CaW4oIERBVEEhUlsxM11DWzFdLCAyMSwgMjEsIFRSVUUgKSAvQCBTaW11bGF0aW9uVHJpYWxzKCmLAAAAW01vbnRlQ2FybG9fRGVncmVlRGF5c18yMDI0RmNzdC54bHN4XVNpbXVsYXRpb25SZXN1bHRzOSFSN0MxMj1AU2ltdWxhdGlvbkhpc3RvZ3JhbUJpbiggREFUQSFSWzcxXUNbLTFdLCAyMSwgMywgVFJVRSApIC9AIFNpbXVsYXRpb25UcmlhbHMoKYsAAABbTW9udGVDYXJsb19EZWdyZWVEYXlzXzIwMjRGY3N0Lnhsc3hdU2ltdWxhdGlvblJlc3VsdHM5IVI3QzEyPUBTaW11bGF0aW9uSGlzdG9ncmFtQmluKCBEQVRBIVJbNzFdQ1stMV0sIDIxLCAzLCBUUlVFICkgL0AgU2ltdWxhdGlvblRyaWFscygpdQAAAFtNb250ZUNhcmxvX0RlZ3JlZURheXNfMjAyNEZjc3QueGxzeF1TaW11bGF0aW9uUmVzdWx0czghUjE3Qzk9QFNpbXVsYXRpb25IaXN0b2dyYW1CaW4oIERBVEEhUls2MV1DWzFdLCAyMSwgMTMsIFRSVUUgKXkAAABbTW9udGVDYXJsb19EZWdyZWVEYXlzXzIwMjRGY3N0Lnhsc3hdU2ltdWxhdGlvblJlc3VsdHMxMUNERCFSMTdDOT1AU2ltdWxhdGlvbkhpc3RvZ3JhbUJpbiggREFUQSFSWzYxXUNbNF0sIDIxLCAxMywgVFJVRSApjwAAAFtNb250ZUNhcmxvX0RlZ3JlZURheXNfMjAyNEZjc3QueGxzeF1TaW11bGF0aW9uUmVzdWx0czJDREQhUjEyQzEyPUBTaW11bGF0aW9uSGlzdG9ncmFtQmluKCBEQVRBIVJbNjZdQ1stOF0sIDIxLCA4LCBUUlVFICkgL0AgU2ltdWxhdGlvblRyaWFscygpjwAAAFtNb250ZUNhcmxvX0RlZ3JlZURheXNfMjAyNEZjc3QueGxzeF1TaW11bGF0aW9uUmVzdWx0czJDREQhUjEyQzEyPUBTaW11bGF0aW9uSGlzdG9ncmFtQmluKCBEQVRBIVJbNjZdQ1stOF0sIDIxLCA4LCBUUlVFICkgL0AgU2ltdWxhdGlvblRyaWFscygpbAAAAFtNb250ZUNhcmxvX0RlZ3JlZURheXNfMjAyNEZjc3QueGxzeF1TaW11bGF0aW9uUmVzdWx0czRIREQhUjZDNj1AU2ltdWxhdGlvblBlcmNlbnRpbGUoIERBVEEhUlszMl1DLCBSQ1stMV0gKWEAAABbTW9udGVDYXJsb19EZWdyZWVEYXlzXzIwMjRGY3N0Lnhsc3hdU2ltdWxhdGlvblJlc3VsdHMzQ0REIVI0QzM9QFNpbXVsYXRpb25NZWFuKCBEQVRBIVJbNzRdQ1syXSApjQAAAFtNb250ZUNhcmxvX0RlZ3JlZURheXNfMjAyNEZjc3QueGxzeF1TaW11bGF0aW9uUmVzdWx0czkhUjE1QzEyPUBTaW11bGF0aW9uSGlzdG9ncmFtQmluKCBEQVRBIVJbNjNdQ1stMV0sIDIxLCAxMSwgVFJVRSApIC9AIFNpbXVsYXRpb25UcmlhbHMoKY0AAABbTW9udGVDYXJsb19EZWdyZWVEYXlzXzIwMjRGY3N0Lnhsc3hdU2ltdWxhdGlvblJlc3VsdHM5IVIxNUMxMj1AU2ltdWxhdGlvbkhpc3RvZ3JhbUJpbiggREFUQSFSWzYzXUNbLTFdLCAyMSwgMTEsIFRSVUUgKSAvQCBTaW11bGF0aW9uVHJpYWxzKCl4AAAAW01vbnRlQ2FybG9fRGVncmVlRGF5c18yMDI0RmNzdC54bHN4XVNpbXVsYXRpb25SZXN1bHRzMTFDREQhUjExQzk9QFNpbXVsYXRpb25IaXN0b2dyYW1CaW4oIERBVEEhUls2N11DWzRdLCAyMSwgNywgVFJVRSApfAAAAFtNb250ZUNhcmxvX0RlZ3JlZURheXNfMjAyNEZjc3QueGxzeF1TaW11bGF0aW9uUmVzdWx0czRIREQhUjdDOD1AU2ltdWxhdGlvbkhpc3RvZ3JhbUJpbkxhYmVsKCBEQVRBIVJbMzFdQ1stMl0sIDIxLCAzLCBUUlVFICl+AAAAW01vbnRlQ2FybG9fRGVncmVlRGF5c18yMDI0RmNzdC54bHN4XVNpbXVsYXRpb25SZXN1bHRzMTJDREQhUjIyQzg9QFNpbXVsYXRpb25IaXN0b2dyYW1CaW5MYWJlbCggREFUQSFSWzU2XUNbNl0sIDIxLCAxOCwgVFJVRSApjgAAAFtNb250ZUNhcmxvX0RlZ3JlZURheXNfMjAyNEZjc3QueGxzeF1TaW11bGF0aW9uUmVzdWx0czExSEREIVI4QzEyPUBTaW11bGF0aW9uSGlzdG9ncmFtQmluKCBEQVRBIVJbMzBdQ1sxXSwgMjEsIDQsIFRSVUUgKSAvQCBTaW11bGF0aW9uVHJpYWxzKCmOAAAAW01vbnRlQ2FybG9fRGVncmVlRGF5c18yMDI0RmNzdC54bHN4XVNpbXVsYXRpb25SZXN1bHRzMTFIREQhUjhDMTI9QFNpbXVsYXRpb25IaXN0b2dyYW1CaW4oIERBVEEhUlszMF1DWzFdLCAyMSwgNCwgVFJVRSApIC9AIFNpbXVsYXRpb25UcmlhbHMoKXgAAABbTW9udGVDYXJsb19EZWdyZWVEYXlzXzIwMjRGY3N0Lnhsc3hdU2ltdWxhdGlvblJlc3VsdHMxMUhERCFSMTNDOT1AU2ltdWxhdGlvbkhpc3RvZ3JhbUJpbiggREFUQSFSWzI1XUNbNF0sIDIxLCA5LCBUUlVFICl/AAAAW01vbnRlQ2FybG9fRGVncmVlRGF5c18yMDI0RmNzdC54bHN4XVNpbXVsYXRpb25SZXN1bHRzMTFDREQhUjIzQzExPUBTaW11bGF0aW9uSGlzdG9ncmFtQmluTGFiZWwoIERBVEEhUls1NV1DWzJdLCAyMSwgMTksIFRSVUUgKV0AAABbTW9udGVDYXJsb19EZWdyZWVEYXlzXzIwMjRGY3N0Lnhsc3hdU2ltdWxhdGlvblJlc3VsdHM3IVI4QzM9QFNpbXVsYXRpb25NaW4oIERBVEEhUls3MF1DWzZdICl/AAAAW01vbnRlQ2FybG9fRGVncmVlRGF5c18yMDI0RmNzdC54bHN4XVNpbXVsYXRpb25SZXN1bHRzNENERCFSMjVDMTE9QFNpbXVsYXRpb25IaXN0b2dyYW1CaW5MYWJlbCggREFUQSFSWzUzXUNbLTVdLCAyMSwgMjEsIFRSVUUgKXkAAABbTW9udGVDYXJsb19EZWdyZWVEYXlzXzIwMjRGY3N0Lnhsc3hdU2ltdWxhdGlvblJlc3VsdHM0Q0REIVIyNUM5PUBTaW11bGF0aW9uSGlzdG9ncmFtQmluKCBEQVRBIVJbNTNdQ1stM10sIDIxLCAyMSwgVFJVRSApdAAAAFtNb250ZUNhcmxvX0RlZ3JlZURheXNfMjAyNEZjc3QueGxzeF1TaW11bGF0aW9uUmVzdWx0czkhUjEyQzk9QFNpbXVsYXRpb25IaXN0b2dyYW1CaW4oIERBVEEhUls2Nl1DWzJdLCAyMSwgOCwgVFJVRSApewAAAFtNb250ZUNhcmxvX0RlZ3JlZURheXNfMjAyNEZjc3QueGxzeF1TaW11bGF0aW9uUmVzdWx0czEwIVIxN0M4PUBTaW11bGF0aW9uSGlzdG9ncmFtQmluTGFiZWwoIERBVEEhUls2MV1DWzRdLCAyMSwgMTMsIFRSVUUgKXgAAABbTW9udGVDYXJsb19EZWdyZWVEYXlzXzIwMjRGY3N0Lnhsc3hdU2ltdWxhdGlvblJlc3VsdHMxMUNERCFSMTJDOT1AU2ltdWxhdGlvbkhpc3RvZ3JhbUJpbiggREFUQSFSWzY2XUNbNF0sIDIxLCA4LCBUUlVFICl6AAAAW01vbnRlQ2FybG9fRGVncmVlRGF5c18yMDI0RmNzdC54bHN4XVNpbXVsYXRpb25SZXN1bHRzMTAhUjhDMTE9QFNpbXVsYXRpb25IaXN0b2dyYW1CaW5MYWJlbCggREFUQSFSWzcwXUNbMV0sIDIxLCA0LCBUUlVFICl8AAAAW01vbnRlQ2FybG9fRGVncmVlRGF5c18yMDI0RmNzdC54bHN4XVNpbXVsYXRpb25SZXN1bHRzMkhERCFSOUM4PUBTaW11bGF0aW9uSGlzdG9ncmFtQmluTGFiZWwoIERBVEEhUlsyOV1DWy00XSwgMjEsIDUsIFRSVUUgKXEAAABbTW9udGVDYXJsb19EZWdyZWVEYXlzXzIwMjRGY3N0Lnhsc3hdU2ltdWxhdGlvblJlc3VsdHMxMUhERCFSMjBDNj1AU2ltdWxhdGlvblBlcmNlbnRpbGUoIERBVEEhUlsxOF1DWzddLCBSQ1stMV0gKWYAAABbTW9udGVDYXJsb19EZWdyZWVEYXlzXzIwMjRGY3N0Lnhsc3hdU2ltdWxhdGlvblJlc3VsdHMxMUNERCFSMTBDMz1AU2ltdWxhdGlvbk1lZGlhbiggREFUQSFSWzY4XUNbMTBdICl3AAAAW01vbnRlQ2FybG9fRGVncmVlRGF5c18yMDI0RmNzdC54bHN4XVNpbXVsYXRpb25SZXN1bHRzMkNERCFSOEM5PUBTaW11bGF0aW9uSGlzdG9ncmFtQmluKCBEQVRBIVJbNzBdQ1stNV0sIDIxLCA0LCBUUlVFICl5AAAAW01vbnRlQ2FybG9fRGVncmVlRGF5c18yMDI0RmNzdC54bHN4XVNpbXVsYXRpb25SZXN1bHRzMkhERCFSMjRDOT1AU2ltdWxhdGlvbkhpc3RvZ3JhbUJpbiggREFUQSFSWzE0XUNbLTVdLCAyMSwgMjAsIFRSVUUgKX4AAABbTW9udGVDYXJsb19EZWdyZWVEYXlzXzIwMjRGY3N0Lnhsc3hdU2ltdWxhdGlvblJlc3VsdHM0SEREIVIxN0M4PUBTaW11bGF0aW9uSGlzdG9ncmFtQmluTGFiZWwoIERBVEEhUlsyMV1DWy0yXSwgMjEsIDEzLCBUUlVFICl+AAAAW01vbnRlQ2FybG9fRGVncmVlRGF5c18yMDI0RmNzdC54bHN4XVNpbXVsYXRpb25SZXN1bHRzMUhERCFSMTdDOD1AU2ltdWxhdGlvbkhpc3RvZ3JhbUJpbkxhYmVsKCBEQVRBIVJbMjFdQ1stNV0sIDIxLCAxMywgVFJVRSApdwAAAFtNb250ZUNhcmxvX0RlZ3JlZURheXNfMjAyNEZjc3QueGxzeF1TaW11bGF0aW9uUmVzdWx0czFIREQhUjZDOT1AU2ltdWxhdGlvbkhpc3RvZ3JhbUJpbiggREFUQSFSWzMyXUNbLTZdLCAyMSwgMiwgVFJVRSApcQAAAFtNb250ZUNhcmxvX0RlZ3JlZURheXNfMjAyNEZjc3QueGxzeF1TaW11bGF0aW9uUmVzdWx0czFIREQhUjE5QzY9QFNpbXVsYXRpb25QZXJjZW50aWxlKCBEQVRBIVJbMTldQ1stM10sIFJDWy0xXSApkAAAAFtNb250ZUNhcmxvX0RlZ3JlZURheXNfMjAyNEZjc3QueGxzeF1TaW11bGF0aW9uUmVzdWx0czFIREQhUjI1QzEyPUBTaW11bGF0aW9uSGlzdG9ncmFtQmluKCBEQVRBIVJbMTNdQ1stOV0sIDIxLCAyMSwgVFJVRSApIC9AIFNpbXVsYXRpb25UcmlhbHMoKZAAAABbTW9udGVDYXJsb19EZWdyZWVEYXlzXzIwMjRGY3N0Lnhsc3hdU2ltdWxhdGlvblJlc3VsdHMxSEREIVIyNUMxMj1AU2ltdWxhdGlvbkhpc3RvZ3JhbUJpbiggREFUQSFSWzEzXUNbLTldLCAyMSwgMjEsIFRSVUUgKSAvQCBTaW11bGF0aW9uVHJpYWxzKCl/AAAAW01vbnRlQ2FybG9fRGVncmVlRGF5c18yMDI0RmNzdC54bHN4XVNpbXVsYXRpb25SZXN1bHRzMUhERCFSMTZDMTE9QFNpbXVsYXRpb25IaXN0b2dyYW1CaW5MYWJlbCggREFUQSFSWzIyXUNbLThdLCAyMSwgMTIsIFRSVUUgKXEAAABbTW9udGVDYXJsb19EZWdyZWVEYXlzXzIwMjRGY3N0Lnhsc3hdU2ltdWxhdGlvblJlc3VsdHMxSEREIVIyMEM2PUBTaW11bGF0aW9uUGVyY2VudGlsZSggREFUQSFSWzE4XUNbLTNdLCBSQ1stMV0gKX4AAABbTW9udGVDYXJsb19EZWdyZWVEYXlzXzIwMjRGY3N0Lnhsc3hdU2ltdWxhdGlvblJlc3VsdHMxSEREIVIxNUM4PUBTaW11bGF0aW9uSGlzdG9ncmFtQmluTGFiZWwoIERBVEEhUlsyM11DWy01XSwgMjEsIDExLCBUUlVFICl+AAAAW01vbnRlQ2FybG9fRGVncmVlRGF5c18yMDI0RmNzdC54bHN4XVNpbXVsYXRpb25SZXN1bHRzMUhERCFSMjFDOD1AU2ltdWxhdGlvbkhpc3RvZ3JhbUJpbkxhYmVsKCBEQVRBIVJbMTddQ1stNV0sIDIxLCAxNywgVFJVRSApdwAAAFtNb250ZUNhcmxvX0RlZ3JlZURheXNfMjAyNEZjc3QueGxzeF1TaW11bGF0aW9uUmVzdWx0czFIREQhUjhDOT1AU2ltdWxhdGlvbkhpc3RvZ3JhbUJpbiggREFUQSFSWzMwXUNbLTZdLCAyMSwgNCwgVFJVRSApcQAAAFtNb250ZUNhcmxvX0RlZ3JlZURheXNfMjAyNEZjc3QueGxzeF1TaW11bGF0aW9uUmVzdWx0czFIREQhUjE2QzY9QFNpbXVsYXRpb25QZXJjZW50aWxlKCBEQVRBIVJbMjJdQ1stM10sIFJDWy0xXSApfAAAAFtNb250ZUNhcmxvX0RlZ3JlZURheXNfMjAyNEZjc3QueGxzeF1TaW11bGF0aW9uUmVzdWx0czEwIVIxNUMxMT1AU2ltdWxhdGlvbkhpc3RvZ3JhbUJpbkxhYmVsKCBEQVRBIVJbNjNdQ1sxXSwgMjEsIDExLCBUUlVFICl7AAAAW01vbnRlQ2FybG9fRGVncmVlRGF5c18yMDI0RmNzdC54bHN4XVNpbXVsYXRpb25SZXN1bHRzOCFSMTFDMTE9QFNpbXVsYXRpb25IaXN0b2dyYW1CaW5MYWJlbCggREFUQSFSWzY3XUNbLTFdLCAyMSwgNywgVFJVRSApfAAAAFtNb250ZUNhcmxvX0RlZ3JlZURheXNfMjAyNEZjc3QueGxzeF1TaW11bGF0aW9uUmVzdWx0czEwIVIxNkMxMT1AU2ltdWxhdGlvbkhpc3RvZ3JhbUJpbkxhYmVsKCBEQVRBIVJbNjJdQ1sxXSwgMjEsIDEyLCBUUlVFICl7AAAAW01vbnRlQ2FybG9fRGVncmVlRGF5c18yMDI0RmNzdC54bHN4XVNpbXVsYXRpb25SZXN1bHRzNSFSMjRDOD1AU2ltdWxhdGlvbkhpc3RvZ3JhbUJpbkxhYmVsKCBEQVRBIVJbNTRdQ1stMV0sIDIxLCAyMCwgVFJVRSApcQAAAFtNb250ZUNhcmxvX0RlZ3JlZURheXNfMjAyNEZjc3QueGxzeF1TaW11bGF0aW9uUmVzdWx0czJIREQhUjE5QzY9QFNpbXVsYXRpb25QZXJjZW50aWxlKCBEQVRBIVJbMTldQ1stMl0sIFJDWy0xXSApjQAAAFtNb250ZUNhcmxvX0RlZ3JlZURheXNfMjAyNEZjc3QueGxzeF1TaW11bGF0aW9uUmVzdWx0czkhUjE2QzEyPUBTaW11bGF0aW9uSGlzdG9ncmFtQmluKCBEQVRBIVJbNjJdQ1stMV0sIDIxLCAxMiwgVFJVRSApIC9AIFNpbXVsYXRpb25UcmlhbHMoKY0AAABbTW9udGVDYXJsb19EZWdyZWVEYXlzXzIwMjRGY3N0Lnhsc3hdU2ltdWxhdGlvblJlc3VsdHM5IVIxNkMxMj1AU2ltdWxhdGlvbkhpc3RvZ3JhbUJpbiggREFUQSFSWzYyXUNbLTFdLCAyMSwgMTIsIFRSVUUgKSAvQCBTaW11bGF0aW9uVHJpYWxzKCl5AAAAW01vbnRlQ2FybG9fRGVncmVlRGF5c18yMDI0RmNzdC54bHN4XVNpbXVsYXRpb25SZXN1bHRzMkhERCFSMThDOT1AU2ltdWxhdGlvbkhpc3RvZ3JhbUJpbiggREFUQSFSWzIwXUNbLTVdLCAyMSwgMTQsIFRSVUUgKZAAAABbTW9udGVDYXJsb19EZWdyZWVEYXlzXzIwMjRGY3N0Lnhsc3hdU2ltdWxhdGlvblJlc3VsdHMxMUNERCFSMjFDMTI9QFNpbXVsYXRpb25IaXN0b2dyYW1CaW4oIERBVEEhUls1N11DWzFdLCAyMSwgMTcsIFRSVUUgKSAvQCBTaW11bGF0aW9uVHJpYWxzKCmQAAAAW01vbnRlQ2FybG9fRGVncmVlRGF5c18yMDI0RmNzdC54bHN4XVNpbXVsYXRpb25SZXN1bHRzMTFDREQhUjIxQzEyPUBTaW11bGF0aW9uSGlzdG9ncmFtQmluKCBEQVRBIVJbNTddQ1sxXSwgMjEsIDE3LCBUUlVFICkgL0AgU2ltdWxhdGlvblRyaWFscygpjQAAAFtNb250ZUNhcmxvX0RlZ3JlZURheXNfMjAyNEZjc3QueGxzeF1TaW11bGF0aW9uUmVzdWx0czUhUjE2QzEyPUBTaW11bGF0aW9uSGlzdG9ncmFtQmluKCBEQVRBIVJbNjJdQ1stNV0sIDIxLCAxMiwgVFJVRSApIC9AIFNpbXVsYXRpb25UcmlhbHMoKY0AAABbTW9udGVDYXJsb19EZWdyZWVEYXlzXzIwMjRGY3N0Lnhsc3hdU2ltdWxhdGlvblJlc3VsdHM1IVIxNkMxMj1AU2ltdWxhdGlvbkhpc3RvZ3JhbUJpbiggREFUQSFSWzYyXUNbLTVdLCAyMSwgMTIsIFRSVUUgKSAvQCBTaW11bGF0aW9uVHJpYWxzKCl5AAAAW01vbnRlQ2FybG9fRGVncmVlRGF5c18yMDI0RmNzdC54bHN4XVNpbXVsYXRpb25SZXN1bHRzNEhERCFSMTZDOT1AU2ltdWxhdGlvbkhpc3RvZ3JhbUJpbiggREFUQSFSWzIyXUNbLTNdLCAyMSwgMTIsIFRSVUUgKX4AAABbTW9udGVDYXJsb19EZWdyZWVEYXlzXzIwMjRGY3N0Lnhsc3hdU2ltdWxhdGlvblJlc3VsdHMyQ0REIVIyMUM4PUBTaW11bGF0aW9uSGlzdG9ncmFtQmluTGFiZWwoIERBVEEhUls1N11DWy00XSwgMjEsIDE3LCBUUlVFICl3AAAAW01vbnRlQ2FybG9fRGVncmVlRGF5c18yMDI0RmNzdC54bHN4XVNpbXVsYXRpb25SZXN1bHRzMkNERCFSNkM5PUBTaW11bGF0aW9uSGlzdG9ncmFtQmluKCBEQVRBIVJbNzJdQ1stNV0sIDIxLCAyLCBUUlVFICl6AAAAW01vbnRlQ2FybG9fRGVncmVlRGF5c18yMDI0RmNzdC54bHN4XVNpbXVsYXRpb25SZXN1bHRzOSFSMTVDOD1AU2ltdWxhdGlvbkhpc3RvZ3JhbUJpbkxhYmVsKCBEQVRBIVJbNjNdQ1szXSwgMjEsIDExLCBUUlVFIClxAAAAW01vbnRlQ2FybG9fRGVncmVlRGF5c18yMDI0RmNzdC54bHN4XVNpbXVsYXRpb25SZXN1bHRzMkhERCFSMTBDNj1AU2ltdWxhdGlvblBlcmNlbnRpbGUoIERBVEEhUlsyOF1DWy0yXSwgUkNbLTFdICl2AAAAW01vbnRlQ2FybG9fRGVncmVlRGF5c18yMDI0RmNzdC54bHN4XVNpbXVsYXRpb25SZXN1bHRzNiFSMjJDOT1AU2ltdWxhdGlvbkhpc3RvZ3JhbUJpbiggREFUQSFSWzU2XUNbLTFdLCAyMSwgMTgsIFRSVUUgKXwAAABbTW9udGVDYXJsb19EZWdyZWVEYXlzXzIwMjRGY3N0Lnhsc3hdU2ltdWxhdGlvblJlc3VsdHMxMkNERCFSNUM4PUBTaW11bGF0aW9uSGlzdG9ncmFtQmluTGFiZWwoIERBVEEhUls3M11DWzZdLCAyMSwgMSwgVFJVRSApdgAAAFtNb250ZUNhcmxvX0RlZ3JlZURheXNfMjAyNEZjc3QueGxzeF1TaW11bGF0aW9uUmVzdWx0czYhUjIzQzk9QFNpbXVsYXRpb25IaXN0b2dyYW1CaW4oIERBVEEhUls1NV1DWy0xXSwgMjEsIDE5LCBUUlVFICl4AAAAW01vbnRlQ2FybG9fRGVncmVlRGF5c18yMDI0RmNzdC54bHN4XVNpbXVsYXRpb25SZXN1bHRzOSFSNkM4PUBTaW11bGF0aW9uSGlzdG9ncmFtQmluTGFiZWwoIERBVEEhUls3Ml1DWzNdLCAyMSwgMiwgVFJVRSApigAAAFtNb250ZUNhcmxvX0RlZ3JlZURheXNfMjAyNEZjc3QueGxzeF1TaW11bGF0aW9uUmVzdWx0czEwIVIxNEMxMj1AU2ltdWxhdGlvbkhpc3RvZ3JhbUJpbiggREFUQSFSWzY0XUMsIDIxLCAxMCwgVFJVRSApIC9AIFNpbXVsYXRpb25UcmlhbHMoKYoAAABbTW9udGVDYXJsb19EZWdyZWVEYXlzXzIwMjRGY3N0Lnhsc3hdU2ltdWxhdGlvblJlc3VsdHMxMCFSMTRDMTI9QFNpbXVsYXRpb25IaXN0b2dyYW1CaW4oIERBVEEhUls2NF1DLCAyMSwgMTAsIFRSVUUgKSAvQCBTaW11bGF0aW9uVHJpYWxzKCl+AAAAW01vbnRlQ2FybG9fRGVncmVlRGF5c18yMDI0RmNzdC54bHN4XVNpbXVsYXRpb25SZXN1bHRzMTFIREQhUjIzQzg9QFNpbXVsYXRpb25IaXN0b2dyYW1CaW5MYWJlbCggREFUQSFSWzE1XUNbNV0sIDIxLCAxOSwgVFJVRSApegAAAFtNb250ZUNhcmxvX0RlZ3JlZURheXNfMjAyNEZjc3QueGxzeF1TaW11bGF0aW9uUmVzdWx0czghUjIxQzg9QFNpbXVsYXRpb25IaXN0b2dyYW1CaW5MYWJlbCggREFUQSFSWzU3XUNbMl0sIDIxLCAxNywgVFJVRSApfQAAAFtNb250ZUNhcmxvX0RlZ3JlZURheXNfMjAyNEZjc3QueGxzeF1TaW11bGF0aW9uUmVzdWx0czJDREQhUjhDMTE9QFNpbXVsYXRpb25IaXN0b2dyYW1CaW5MYWJlbCggREFUQSFSWzcwXUNbLTddLCAyMSwgNCwgVFJVRSApbQAAAFtNb250ZUNhcmxvX0RlZ3JlZURheXNfMjAyNEZjc3QueGxzeF1TaW11bGF0aW9uUmVzdWx0czghUjE5QzY9QFNpbXVsYXRpb25QZXJjZW50aWxlKCBEQVRBIVJbNTldQ1s0XSwgUkNbLTFdICl9AAAAW01vbnRlQ2FybG9fRGVncmVlRGF5c18yMDI0RmNzdC54bHN4XVNpbXVsYXRpb25SZXN1bHRzM0hERCFSN0MxMT1AU2ltdWxhdGlvbkhpc3RvZ3JhbUJpbkxhYmVsKCBEQVRBIVJbMzFdQ1stNl0sIDIxLCAzLCBUUlVFICl9AAAAW01vbnRlQ2FybG9fRGVncmVlRGF5c18yMDI0RmNzdC54bHN4XVNpbXVsYXRpb25SZXN1bHRzMkNERCFSNUMxMT1AU2ltdWxhdGlvbkhpc3RvZ3JhbUJpbkxhYmVsKCBEQVRBIVJbNzNdQ1stN10sIDIxLCAxLCBUUlVFICl+AAAAW01vbnRlQ2FybG9fRGVncmVlRGF5c18yMDI0RmNzdC54bHN4XVNpbXVsYXRpb25SZXN1bHRzMTJIREQhUjIzQzg9QFNpbXVsYXRpb25IaXN0b2dyYW1CaW5MYWJlbCggREFUQSFSWzE1XUNbNl0sIDIxLCAxOSwgVFJVRSApdgAAAFtNb250ZUNhcmxvX0RlZ3JlZURheXNfMjAyNEZjc3QueGxzeF1TaW11bGF0aW9uUmVzdWx0czEwIVIyMkM5PUBTaW11bGF0aW9uSGlzdG9ncmFtQmluKCBEQVRBIVJbNTZdQ1szXSwgMjEsIDE4LCBUUlVFICmLAAAAW01vbnRlQ2FybG9fRGVncmVlRGF5c18yMDI0RmNzdC54bHN4XVNpbXVsYXRpb25SZXN1bHRzNiFSOUMxMj1AU2ltdWxhdGlvbkhpc3RvZ3JhbUJpbiggREFUQSFSWzY5XUNbLTRdLCAyMSwgNSwgVFJVRSApIC9AIFNpbXVsYXRpb25UcmlhbHMoKYsAAABbTW9udGVDYXJsb19EZWdyZWVEYXlzXzIwMjRGY3N0Lnhsc3hdU2ltdWxhdGlvblJlc3VsdHM2IVI5QzEyPUBTaW11bGF0aW9uSGlzdG9ncmFtQmluKCBEQVRBIVJbNjldQ1stNF0sIDIxLCA1LCBUUlVFICkgL0AgU2ltdWxhdGlvblRyaWFscygpeQAAAFtNb250ZUNhcmxvX0RlZ3JlZURheXNfMjAyNEZjc3QueGxzeF1TaW11bGF0aW9uUmVzdWx0czExQ0REIVIyMEM5PUBTaW11bGF0aW9uSGlzdG9ncmFtQmluKCBEQVRBIVJbNThdQ1s0XSwgMjEsIDE2LCBUUlVFICmQAAAAW01vbnRlQ2FybG9fRGVncmVlRGF5c18yMDI0RmNzdC54bHN4XVNpbXVsYXRpb25SZXN1bHRzMTFDREQhUjIwQzEyPUBTaW11bGF0aW9uSGlzdG9ncmFtQmluKCBEQVRBIVJbNThdQ1sxXSwgMjEsIDE2LCBUUlVFICkgL0AgU2ltdWxhdGlvblRyaWFscygpkAAAAFtNb250ZUNhcmxvX0RlZ3JlZURheXNfMjAyNEZjc3QueGxzeF1TaW11bGF0aW9uUmVzdWx0czExQ0REIVIyMEMxMj1AU2ltdWxhdGlvbkhpc3RvZ3JhbUJpbiggREFUQSFSWzU4XUNbMV0sIDIxLCAxNiwgVFJVRSApIC9AIFNpbXVsYXRpb25UcmlhbHMoKZAAAABbTW9udGVDYXJsb19EZWdyZWVEYXlzXzIwMjRGY3N0Lnhsc3hdU2ltdWxhdGlvblJlc3VsdHMzSEREIVIxNEMxMj1AU2ltdWxhdGlvbkhpc3RvZ3JhbUJpbiggREFUQSFSWzI0XUNbLTddLCAyMSwgMTAsIFRSVUUgKSAvQCBTaW11bGF0aW9uVHJpYWxzKCmQAAAAW01vbnRlQ2FybG9fRGVncmVlRGF5c18yMDI0RmNzdC54bHN4XVNpbXVsYXRpb25SZXN1bHRzM0hERCFSMTRDMTI9QFNpbXVsYXRpb25IaXN0b2dyYW1CaW4oIERBVEEhUlsyNF1DWy03XSwgMjEsIDEwLCBUUlVFICkgL0AgU2ltdWxhdGlvblRyaWFscygpbQAAAFtNb250ZUNhcmxvX0RlZ3JlZURheXNfMjAyNEZjc3QueGxzeF1TaW11bGF0aW9uUmVzdWx0czRDREQhUjEwQzY9QFNpbXVsYXRpb25QZXJjZW50aWxlKCBEQVRBIVJbNjhdQywgUkNbLTFdICl+AAAAW01vbnRlQ2FybG9fRGVncmVlRGF5c18yMDI0RmNzdC54bHN4XVNpbXVsYXRpb25SZXN1bHRzMkNERCFSMTdDOD1AU2ltdWxhdGlvbkhpc3RvZ3JhbUJpbkxhYmVsKCBEQVRBIVJbNjFdQ1stNF0sIDIxLCAxMywgVFJVRSApfgAAAFtNb250ZUNhcmxvX0RlZ3JlZURheXNfMjAyNEZjc3QueGxzeF1TaW11bGF0aW9uUmVzdWx0czRDREQhUjE5Qzg9QFNpbXVsYXRpb25IaXN0b2dyYW1CaW5MYWJlbCggREFUQSFSWzU5XUNbLTJdLCAyMSwgMTUsIFRSVUUgKXkAAABbTW9udGVDYXJsb19EZWdyZWVEYXlzXzIwMjRGY3N0Lnhsc3hdU2ltdWxhdGlvblJlc3VsdHM0SEREIVIxOUM5PUBTaW11bGF0aW9uSGlzdG9ncmFtQmluKCBEQVRBIVJbMTldQ1stM10sIDIxLCAxNSwgVFJVRSApcgAAAFtNb250ZUNhcmxvX0RlZ3JlZURheXNfMjAyNEZjc3QueGxzeF1TaW11bGF0aW9uUmVzdWx0czchUjE0Qzk9QFNpbXVsYXRpb25IaXN0b2dyYW1CaW4oIERBVEEhUls2NF1DLCAyMSwgMTAsIFRSVUUgKXwAAABbTW9udGVDYXJsb19EZWdyZWVEYXlzXzIwMjRGY3N0Lnhsc3hdU2ltdWxhdGlvblJlc3VsdHMxMUNERCFSOEM4PUBTaW11bGF0aW9uSGlzdG9ncmFtQmluTGFiZWwoIERBVEEhUls3MF1DWzVdLCAyMSwgNCwgVFJVRSApkAAAAFtNb250ZUNhcmxvX0RlZ3JlZURheXNfMjAyNEZjc3QueGxzeF1TaW11bGF0aW9uUmVzdWx0czExQ0REIVIyM0MxMj1AU2ltdWxhdGlvbkhpc3RvZ3JhbUJpbiggREFUQSFSWzU1XUNbMV0sIDIxLCAxOSwgVFJVRSApIC9AIFNpbXVsYXRpb25UcmlhbHMoKZAAAABbTW9udGVDYXJsb19EZWdyZWVEYXlzXzIwMjRGY3N0Lnhsc3hdU2ltdWxhdGlvblJlc3VsdHMxMUNERCFSMjNDMTI9QFNpbXVsYXRpb25IaXN0b2dyYW1CaW4oIERBVEEhUls1NV1DWzFdLCAyMSwgMTksIFRSVUUgKSAvQCBTaW11bGF0aW9uVHJpYWxzKClzAAAAW01vbnRlQ2FybG9fRGVncmVlRGF5c18yMDI0RmNzdC54bHN4XVNpbXVsYXRpb25SZXN1bHRzOCFSOUM5PUBTaW11bGF0aW9uSGlzdG9ncmFtQmluKCBEQVRBIVJbNjldQ1sxXSwgMjEsIDUsIFRSVUUgKXUAAABbTW9udGVDYXJsb19EZWdyZWVEYXlzXzIwMjRGY3N0Lnhsc3hdU2ltdWxhdGlvblJlc3VsdHM4IVIyMUM5PUBTaW11bGF0aW9uSGlzdG9ncmFtQmluKCBEQVRBIVJbNTddQ1sxXSwgMjEsIDE3LCBUUlVFICmNAAAAW01vbnRlQ2FybG9fRGVncmVlRGF5c18yMDI0RmNzdC54bHN4XVNpbXVsYXRpb25SZXN1bHRzNiFSMjNDMTI9QFNpbXVsYXRpb25IaXN0b2dyYW1CaW4oIERBVEEhUls1NV1DWy00XSwgMjEsIDE5LCBUUlVFICkgL0AgU2ltdWxhdGlvblRyaWFscygpjQAAAFtNb250ZUNhcmxvX0RlZ3JlZURheXNfMjAyNEZjc3QueGxzeF1TaW11bGF0aW9uUmVzdWx0czYhUjIzQzEyPUBTaW11bGF0aW9uSGlzdG9ncmFtQmluKCBEQVRBIVJbNTVdQ1stNF0sIDIxLCAxOSwgVFJVRSApIC9AIFNpbXVsYXRpb25UcmlhbHMoKX8AAABbTW9udGVDYXJsb19EZWdyZWVEYXlzXzIwMjRGY3N0Lnhsc3hdU2ltdWxhdGlvblJlc3VsdHMzQ0REIVIxNEMxMT1AU2ltdWxhdGlvbkhpc3RvZ3JhbUJpbkxhYmVsKCBEQVRBIVJbNjRdQ1stNl0sIDIxLCAxMCwgVFJVRSApfgAAAFtNb250ZUNhcmxvX0RlZ3JlZURheXNfMjAyNEZjc3QueGxzeF1TaW11bGF0aW9uUmVzdWx0czRIREQhUjIxQzg9QFNpbXVsYXRpb25IaXN0b2dyYW1CaW5MYWJlbCggREFUQSFSWzE3XUNbLTJdLCAyMSwgMTcsIFRSVUUgKZAAAABbTW9udGVDYXJsb19EZWdyZWVEYXlzXzIwMjRGY3N0Lnhsc3hdU2ltdWxhdGlvblJlc3VsdHMxMUhERCFSMTVDMTI9QFNpbXVsYXRpb25IaXN0b2dyYW1CaW4oIERBVEEhUlsyM11DWzFdLCAyMSwgMTEsIFRSVUUgKSAvQCBTaW11bGF0aW9uVHJpYWxzKCmQAAAAW01vbnRlQ2FybG9fRGVncmVlRGF5c18yMDI0RmNzdC54bHN4XVNpbXVsYXRpb25SZXN1bHRzMTFIREQhUjE1QzEyPUBTaW11bGF0aW9uSGlzdG9ncmFtQmluKCBEQVRBIVJbMjNdQ1sxXSwgMjEsIDExLCBUUlVFICkgL0AgU2ltdWxhdGlvblRyaWFscygpeQAAAFtNb250ZUNhcmxvX0RlZ3JlZURheXNfMjAyNEZjc3QueGxzeF1TaW11bGF0aW9uUmVzdWx0czExSEREIVIxOEM5PUBTaW11bGF0aW9uSGlzdG9ncmFtQmluKCBEQVRBIVJbMjBdQ1s0XSwgMjEsIDE0LCBUUlVFICl9AAAAW01vbnRlQ2FybG9fRGVncmVlRGF5c18yMDI0RmNzdC54bHN4XVNpbXVsYXRpb25SZXN1bHRzMkhERCFSNkMxMT1AU2ltdWxhdGlvbkhpc3RvZ3JhbUJpbkxhYmVsKCBEQVRBIVJbMzJdQ1stN10sIDIxLCAyLCBUUlVFICl6AAAAW01vbnRlQ2FybG9fRGVncmVlRGF5c18yMDI0RmNzdC54bHN4XVNpbXVsYXRpb25SZXN1bHRzNiFSNkMxMT1AU2ltdWxhdGlvbkhpc3RvZ3JhbUJpbkxhYmVsKCBEQVRBIVJbNzJdQ1stM10sIDIxLCAyLCBUUlVFICl0AAAAW01vbnRlQ2FybG9fRGVncmVlRGF5c18yMDI0RmNzdC54bHN4XVNpbXVsYXRpb25SZXN1bHRzNSFSN0M5PUBTaW11bGF0aW9uSGlzdG9ncmFtQmluKCBEQVRBIVJbNzFdQ1stMl0sIDIxLCAzLCBUUlVFICl0AAAAW01vbnRlQ2FybG9fRGVncmVlRGF5c18yMDI0RmNzdC54bHN4XVNpbXVsYXRpb25SZXN1bHRzOSFSMTFDOT1AU2ltdWxhdGlvbkhpc3RvZ3JhbUJpbiggREFUQSFSWzY3XUNbMl0sIDIxLCA3LCBUUlVFIClxAAAAW01vbnRlQ2FybG9fRGVncmVlRGF5c18yMDI0RmNzdC54bHN4XVNpbXVsYXRpb25SZXN1bHRzMUNERCFSMTlDNj1AU2ltdWxhdGlvblBlcmNlbnRpbGUoIERBVEEhUls1OV1DWy0zXSwgUkNbLTFdICmQAAAAW01vbnRlQ2FybG9fRGVncmVlRGF5c18yMDI0RmNzdC54bHN4XVNpbXVsYXRpb25SZXN1bHRzMUNERCFSMjFDMTI9QFNpbXVsYXRpb25IaXN0b2dyYW1CaW4oIERBVEEhUls1N11DWy05XSwgMjEsIDE3LCBUUlVFICkgL0AgU2ltdWxhdGlvblRyaWFscygpkAAAAFtNb250ZUNhcmxvX0RlZ3JlZURheXNfMjAyNEZjc3QueGxzeF1TaW11bGF0aW9uUmVzdWx0czFDREQhUjIxQzEyPUBTaW11bGF0aW9uSGlzdG9ncmFtQmluKCBEQVRBIVJbNTddQ1stOV0sIDIxLCAxNywgVFJVRSApIC9AIFNpbXVsYXRpb25UcmlhbHMoKXEAAABbTW9udGVDYXJsb19EZWdyZWVEYXlzXzIwMjRGY3N0Lnhsc3hdU2ltdWxhdGlvblJlc3VsdHMyQ0REIVIyNUM2PUBTaW11bGF0aW9uUGVyY2VudGlsZSggREFUQSFSWzUzXUNbLTJdLCBSQ1stMV0gKWwAAABbTW9udGVDYXJsb19EZWdyZWVEYXlzXzIwMjRGY3N0Lnhsc3hdU2ltdWxhdGlvblJlc3VsdHM1IVI5QzY9QFNpbXVsYXRpb25QZXJjZW50aWxlKCBEQVRBIVJbNjldQ1sxXSwgUkNbLTFdICl3AAAAW01vbnRlQ2FybG9fRGVncmVlRGF5c18yMDI0RmNzdC54bHN4XVNpbXVsYXRpb25SZXN1bHRzMTFIREQhUjdDOT1AU2ltdWxhdGlvbkhpc3RvZ3JhbUJpbiggREFUQSFSWzMxXUNbNF0sIDIxLCAzLCBUUlVFICmQAAAAW01vbnRlQ2FybG9fRGVncmVlRGF5c18yMDI0RmNzdC54bHN4XVNpbXVsYXRpb25SZXN1bHRzMkhERCFSMTdDMTI9QFNpbXVsYXRpb25IaXN0b2dyYW1CaW4oIERBVEEhUlsyMV1DWy04XSwgMjEsIDEzLCBUUlVFICkgL0AgU2ltdWxhdGlvblRyaWFscygpkAAAAFtNb250ZUNhcmxvX0RlZ3JlZURheXNfMjAyNEZjc3QueGxzeF1TaW11bGF0aW9uUmVzdWx0czJIREQhUjE3QzEyPUBTaW11bGF0aW9uSGlzdG9ncmFtQmluKCBEQVRBIVJbMjFdQ1stOF0sIDIxLCAxMywgVFJVRSApIC9AIFNpbXVsYXRpb25UcmlhbHMoKX8AAABbTW9udGVDYXJsb19EZWdyZWVEYXlzXzIwMjRGY3N0Lnhsc3hdU2ltdWxhdGlvblJlc3VsdHMxMUNERCFSMjVDMTE9QFNpbXVsYXRpb25IaXN0b2dyYW1CaW5MYWJlbCggREFUQSFSWzUzXUNbMl0sIDIxLCAyMSwgVFJVRSApjwAAAFtNb250ZUNhcmxvX0RlZ3JlZURheXNfMjAyNEZjc3QueGxzeF1TaW11bGF0aW9uUmVzdWx0czNIREQhUjEyQzEyPUBTaW11bGF0aW9uSGlzdG9ncmFtQmluKCBEQVRBIVJbMjZdQ1stN10sIDIxLCA4LCBUUlVFICkgL0AgU2ltdWxhdGlvblRyaWFscygpjwAAAFtNb250ZUNhcmxvX0RlZ3JlZURheXNfMjAyNEZjc3QueGxzeF1TaW11bGF0aW9uUmVzdWx0czNIREQhUjEyQzEyPUBTaW11bGF0aW9uSGlzdG9ncmFtQmluKCBEQVRBIVJbMjZdQ1stN10sIDIxLCA4LCBUUlVFICkgL0AgU2ltdWxhdGlvblRyaWFscygpkAAAAFtNb250ZUNhcmxvX0RlZ3JlZURheXNfMjAyNEZjc3QueGxzeF1TaW11bGF0aW9uUmVzdWx0czNIREQhUjIzQzEyPUBTaW11bGF0aW9uSGlzdG9ncmFtQmluKCBEQVRBIVJbMTVdQ1stN10sIDIxLCAxOSwgVFJVRSApIC9AIFNpbXVsYXRpb25UcmlhbHMoKZAAAABbTW9udGVDYXJsb19EZWdyZWVEYXlzXzIwMjRGY3N0Lnhsc3hdU2ltdWxhdGlvblJlc3VsdHMzSEREIVIyM0MxMj1AU2ltdWxhdGlvbkhpc3RvZ3JhbUJpbiggREFUQSFSWzE1XUNbLTddLCAyMSwgMTksIFRSVUUgKSAvQCBTaW11bGF0aW9uVHJpYWxzKCmMAAAAW01vbnRlQ2FybG9fRGVncmVlRGF5c18yMDI0RmNzdC54bHN4XVNpbXVsYXRpb25SZXN1bHRzOCFSMTFDMTI9QFNpbXVsYXRpb25IaXN0b2dyYW1CaW4oIERBVEEhUls2N11DWy0yXSwgMjEsIDcsIFRSVUUgKSAvQCBTaW11bGF0aW9uVHJpYWxzKCmMAAAAW01vbnRlQ2FybG9fRGVncmVlRGF5c18yMDI0RmNzdC54bHN4XVNpbXVsYXRpb25SZXN1bHRzOCFSMTFDMTI9QFNpbXVsYXRpb25IaXN0b2dyYW1CaW4oIERBVEEhUls2N11DWy0yXSwgMjEsIDcsIFRSVUUgKSAvQCBTaW11bGF0aW9uVHJpYWxzKClTAAAAW01vbnRlQ2FybG9fRGVncmVlRGF5c18yMDI0RmNzdC54bHN4XVNpbXVsYXRpb25SZXN1bHRzM0hERCFSNUMzPUBTaW11bGF0aW9uVHJpYWxzKCltAAAAW01vbnRlQ2FybG9fRGVncmVlRGF5c18yMDI0RmNzdC54bHN4XVNpbXVsYXRpb25SZXN1bHRzOCFSMTdDNj1AU2ltdWxhdGlvblBlcmNlbnRpbGUoIERBVEEhUls2MV1DWzRdLCBSQ1stMV0gKWwAAABbTW9udGVDYXJsb19EZWdyZWVEYXlzXzIwMjRGY3N0Lnhsc3hdU2ltdWxhdGlvblJlc3VsdHM4IVI3QzY9QFNpbXVsYXRpb25QZXJjZW50aWxlKCBEQVRBIVJbNzFdQ1s0XSwgUkNbLTFdIClyAAAAW01vbnRlQ2FybG9fRGVncmVlRGF5c18yMDI0RmNzdC54bHN4XVNpbXVsYXRpb25SZXN1bHRzNyFSMjFDOT1AU2ltdWxhdGlvbkhpc3RvZ3JhbUJpbiggREFUQSFSWzU3XUMsIDIxLCAxNywgVFJVRSApeAAAAFtNb250ZUNhcmxvX0RlZ3JlZURheXNfMjAyNEZjc3QueGxzeF1TaW11bGF0aW9uUmVzdWx0czEySEREIVIxM0M5PUBTaW11bGF0aW9uSGlzdG9ncmFtQmluKCBEQVRBIVJbMjVdQ1s1XSwgMjEsIDksIFRSVUUgKXgAAABbTW9udGVDYXJsb19EZWdyZWVEYXlzXzIwMjRGY3N0Lnhsc3hdU2ltdWxhdGlvblJlc3VsdHM5IVI3Qzg9QFNpbXVsYXRpb25IaXN0b2dyYW1CaW5MYWJlbCggREFUQSFSWzcxXUNbM10sIDIxLCAzLCBUUlVFICl5AAAAW01vbnRlQ2FybG9fRGVncmVlRGF5c18yMDI0RmNzdC54bHN4XVNpbXVsYXRpb25SZXN1bHRzOCFSMTBDOD1AU2ltdWxhdGlvbkhpc3RvZ3JhbUJpbkxhYmVsKCBEQVRBIVJbNjhdQ1syXSwgMjEsIDYsIFRSVUUgKXkAAABbTW9udGVDYXJsb19EZWdyZWVEYXlzXzIwMjRGY3N0Lnhsc3hdU2ltdWxhdGlvblJlc3VsdHMxMUNERCFSMTRDOT1AU2ltdWxhdGlvbkhpc3RvZ3JhbUJpbiggREFUQSFSWzY0XUNbNF0sIDIxLCAxMCwgVFJVRSApdwAAAFtNb250ZUNhcmxvX0RlZ3JlZURheXNfMjAyNEZjc3QueGxzeF1TaW11bGF0aW9uUmVzdWx0czFDREQhUjhDOT1AU2ltdWxhdGlvbkhpc3RvZ3JhbUJpbiggREFUQSFSWzcwXUNbLTZdLCAyMSwgNCwgVFJVRSApcQAAAFtNb250ZUNhcmxvX0RlZ3JlZURheXNfMjAyNEZjc3QueGxzeF1TaW11bGF0aW9uUmVzdWx0czNIREQhUjIxQzY9QFNpbXVsYXRpb25QZXJjZW50aWxlKCBEQVRBIVJbMTddQ1stMV0sIFJDWy0xXSApYwAAAFtNb250ZUNhcmxvX0RlZ3JlZURheXNfMjAyNEZjc3QueGxzeF1TaW11bGF0aW9uUmVzdWx0czExSEREIVI0QzM9QFNpbXVsYXRpb25NZWFuKCBEQVRBIVJbMzRdQ1sxMF0gKYsAAABbTW9udGVDYXJsb19EZWdyZWVEYXlzXzIwMjRGY3N0Lnhsc3hdU2ltdWxhdGlvblJlc3VsdHM5IVI2QzEyPUBTaW11bGF0aW9uSGlzdG9ncmFtQmluKCBEQVRBIVJbNzJdQ1stMV0sIDIxLCAyLCBUUlVFICkgL0AgU2ltdWxhdGlvblRyaWFscygpiwAAAFtNb250ZUNhcmxvX0RlZ3JlZURheXNfMjAyNEZjc3QueGxzeF1TaW11bGF0aW9uUmVzdWx0czkhUjZDMTI9QFNpbXVsYXRpb25IaXN0b2dyYW1CaW4oIERBVEEhUls3Ml1DWy0xXSwgMjEsIDIsIFRSVUUgKSAvQCBTaW11bGF0aW9uVHJpYWxzKCl1AAAAW01vbnRlQ2FybG9fRGVncmVlRGF5c18yMDI0RmNzdC54bHN4XVNpbXVsYXRpb25SZXN1bHRzMTAhUjEzQzk9QFNpbXVsYXRpb25IaXN0b2dyYW1CaW4oIERBVEEhUls2NV1DWzNdLCAyMSwgOSwgVFJVRSApfAAAAFtNb250ZUNhcmxvX0RlZ3JlZURheXNfMjAyNEZjc3QueGxzeF1TaW11bGF0aW9uUmVzdWx0czchUjIyQzExPUBTaW11bGF0aW9uSGlzdG9ncmFtQmluTGFiZWwoIERBVEEhUls1Nl1DWy0yXSwgMjEsIDE4LCBUUlVFICmQAAAAW01vbnRlQ2FybG9fRGVncmVlRGF5c18yMDI0RmNzdC54bHN4XVNpbXVsYXRpb25SZXN1bHRzMTJIREQhUjE3QzEyPUBTaW11bGF0aW9uSGlzdG9ncmFtQmluKCBEQVRBIVJbMjFdQ1syXSwgMjEsIDEzLCBUUlVFICkgL0AgU2ltdWxhdGlvblRyaWFscygpkAAAAFtNb250ZUNhcmxvX0RlZ3JlZURheXNfMjAyNEZjc3QueGxzeF1TaW11bGF0aW9uUmVzdWx0czEySEREIVIxN0MxMj1AU2ltdWxhdGlvbkhpc3RvZ3JhbUJpbiggREFUQSFSWzIxXUNbMl0sIDIxLCAxMywgVFJVRSApIC9AIFNpbXVsYXRpb25UcmlhbHMoKXUAAABbTW9udGVDYXJsb19EZWdyZWVEYXlzXzIwMjRGY3N0Lnhsc3hdU2ltdWxhdGlvblJlc3VsdHM4IVIxNkM5PUBTaW11bGF0aW9uSGlzdG9ncmFtQmluKCBEQVRBIVJbNjJdQ1sxXSwgMjEsIDEyLCBUUlVFIClzAAAAW01vbnRlQ2FybG9fRGVncmVlRGF5c18yMDI0RmNzdC54bHN4XVNpbXVsYXRpb25SZXN1bHRzOCFSNkM5PUBTaW11bGF0aW9uSGlzdG9ncmFtQmluKCBEQVRBIVJbNzJdQ1sxXSwgMjEsIDIsIFRSVUUgKY4AAABbTW9udGVDYXJsb19EZWdyZWVEYXlzXzIwMjRGY3N0Lnhsc3hdU2ltdWxhdGlvblJlc3VsdHM0SEREIVI1QzEyPUBTaW11bGF0aW9uSGlzdG9ncmFtQmluKCBEQVRBIVJbMzNdQ1stNl0sIDIxLCAxLCBUUlVFICkgL0AgU2ltdWxhdGlvblRyaWFscygpjgAAAFtNb250ZUNhcmxvX0RlZ3JlZURheXNfMjAyNEZjc3QueGxzeF1TaW11bGF0aW9uUmVzdWx0czRIREQhUjVDMTI9QFNpbXVsYXRpb25IaXN0b2dyYW1CaW4oIERBVEEhUlszM11DWy02XSwgMjEsIDEsIFRSVUUgKSAvQCBTaW11bGF0aW9uVHJpYWxzKCmLAAAAW01vbnRlQ2FybG9fRGVncmVlRGF5c18yMDI0RmNzdC54bHN4XVNpbXVsYXRpb25SZXN1bHRzNiFSNUMxMj1AU2ltdWxhdGlvbkhpc3RvZ3JhbUJpbiggREFUQSFSWzczXUNbLTRdLCAyMSwgMSwgVFJVRSApIC9AIFNpbXVsYXRpb25UcmlhbHMoKYsAAABbTW9udGVDYXJsb19EZWdyZWVEYXlzXzIwMjRGY3N0Lnhsc3hdU2ltdWxhdGlvblJlc3VsdHM2IVI1QzEyPUBTaW11bGF0aW9uSGlzdG9ncmFtQmluKCBEQVRBIVJbNzNdQ1stNF0sIDIxLCAxLCBUUlVFICkgL0AgU2ltdWxhdGlvblRyaWFscygpbgAAAFtNb250ZUNhcmxvX0RlZ3JlZURheXNfMjAyNEZjc3QueGxzeF1TaW11bGF0aW9uUmVzdWx0czEwIVIyNUM2PUBTaW11bGF0aW9uUGVyY2VudGlsZSggREFUQSFSWzUzXUNbNl0sIFJDWy0xXSApcQAAAFtNb250ZUNhcmxvX0RlZ3JlZURheXNfMjAyNEZjc3QueGxzeF1TaW11bGF0aW9uUmVzdWx0czEySEREIVIxOUM2PUBTaW11bGF0aW9uUGVyY2VudGlsZSggREFUQSFSWzE5XUNbOF0sIFJDWy0xXSApfQAAAFtNb250ZUNhcmxvX0RlZ3JlZURheXNfMjAyNEZjc3QueGxzeF1TaW11bGF0aW9uUmVzdWx0czNIREQhUjhDMTE9QFNpbXVsYXRpb25IaXN0b2dyYW1CaW5MYWJlbCggREFUQSFSWzMwXUNbLTZdLCAyMSwgNCwgVFJVRSApeQAAAFtNb250ZUNhcmxvX0RlZ3JlZURheXNfMjAyNEZjc3QueGxzeF1TaW11bGF0aW9uUmVzdWx0czRIREQhUjI0Qzk9QFNpbXVsYXRpb25IaXN0b2dyYW1CaW4oIERBVEEhUlsxNF1DWy0zXSwgMjEsIDIwLCBUUlVFICl9AAAAW01vbnRlQ2FybG9fRGVncmVlRGF5c18yMDI0RmNzdC54bHN4XVNpbXVsYXRpb25SZXN1bHRzMTJIREQhUjEwQzg9QFNpbXVsYXRpb25IaXN0b2dyYW1CaW5MYWJlbCggREFUQSFSWzI4XUNbNl0sIDIxLCA2LCBUUlVFICl7AAAAW01vbnRlQ2FybG9fRGVncmVlRGF5c18yMDI0RmNzdC54bHN4XVNpbXVsYXRpb25SZXN1bHRzNSFSMjFDOD1AU2ltdWxhdGlvbkhpc3RvZ3JhbUJpbkxhYmVsKCBEQVRBIVJbNTddQ1stMV0sIDIxLCAxNywgVFJVRSApeQAAAFtNb250ZUNhcmxvX0RlZ3JlZURheXNfMjAyNEZjc3QueGxzeF1TaW11bGF0aW9uUmVzdWx0czEySEREIVIxOEM5PUBTaW11bGF0aW9uSGlzdG9ncmFtQmluKCBEQVRBIVJbMjBdQ1s1XSwgMjEsIDE0LCBUUlVFICl6AAAAW01vbnRlQ2FybG9fRGVncmVlRGF5c18yMDI0RmNzdC54bHN4XVNpbXVsYXRpb25SZXN1bHRzNyFSMjRDOD1AU2ltdWxhdGlvbkhpc3RvZ3JhbUJpbkxhYmVsKCBEQVRBIVJbNTRdQ1sxXSwgMjEsIDIwLCBUUlVFIClxAAAAW01vbnRlQ2FybG9fRGVncmVlRGF5c18yMDI0RmNzdC54bHN4XVNpbXVsYXRpb25SZXN1bHRzM0hERCFSMjRDNj1AU2ltdWxhdGlvblBlcmNlbnRpbGUoIERBVEEhUlsxNF1DWy0xXSwgUkNbLTFdICltAAAAW01vbnRlQ2FybG9fRGVncmVlRGF5c18yMDI0RmNzdC54bHN4XVNpbXVsYXRpb25SZXN1bHRzMTAhUjhDNj1AU2ltdWxhdGlvblBlcmNlbnRpbGUoIERBVEEhUls3MF1DWzZdLCBSQ1stMV0gKXUAAABbTW9udGVDYXJsb19EZWdyZWVEYXlzXzIwMjRGY3N0Lnhsc3hdU2ltdWxhdGlvblJlc3VsdHM5IVIyNEM5PUBTaW11bGF0aW9uSGlzdG9ncmFtQmluKCBEQVRBIVJbNTRdQ1syXSwgMjEsIDIwLCBUUlVFICl0AAAAW01vbnRlQ2FybG9fRGVncmVlRGF5c18yMDI0RmNzdC54bHN4XVNpbXVsYXRpb25SZXN1bHRzNiFSNUM5PUBTaW11bGF0aW9uSGlzdG9ncmFtQmluKCBEQVRBIVJbNzNdQ1stMV0sIDIxLCAxLCBUUlVFICl9AAAAW01vbnRlQ2FybG9fRGVncmVlRGF5c18yMDI0RmNzdC54bHN4XVNpbXVsYXRpb25SZXN1bHRzM0hERCFSNkMxMT1AU2ltdWxhdGlvbkhpc3RvZ3JhbUJpbkxhYmVsKCBEQVRBIVJbMzJdQ1stNl0sIDIxLCAyLCBUUlVFICmPAAAAW01vbnRlQ2FybG9fRGVncmVlRGF5c18yMDI0RmNzdC54bHN4XVNpbXVsYXRpb25SZXN1bHRzMTJDREQhUjEwQzEyPUBTaW11bGF0aW9uSGlzdG9ncmFtQmluKCBEQVRBIVJbNjhdQ1syXSwgMjEsIDYsIFRSVUUgKSAvQCBTaW11bGF0aW9uVHJpYWxzKCmPAAAAW01vbnRlQ2FybG9fRGVncmVlRGF5c18yMDI0RmNzdC54bHN4XVNpbXVsYXRpb25SZXN1bHRzMTJDREQhUjEwQzEyPUBTaW11bGF0aW9uSGlzdG9ncmFtQmluKCBEQVRBIVJbNjhdQ1syXSwgMjEsIDYsIFRSVUUgKSAvQCBTaW11bGF0aW9uVHJpYWxzKCl/AAAAW01vbnRlQ2FybG9fRGVncmVlRGF5c18yMDI0RmNzdC54bHN4XVNpbXVsYXRpb25SZXN1bHRzNEhERCFSMTlDMTE9QFNpbXVsYXRpb25IaXN0b2dyYW1CaW5MYWJlbCggREFUQSFSWzE5XUNbLTVdLCAyMSwgMTUsIFRSVUUgKZAAAABbTW9udGVDYXJsb19EZWdyZWVEYXlzXzIwMjRGY3N0Lnhsc3hdU2ltdWxhdGlvblJlc3VsdHMxMUhERCFSMTZDMTI9QFNpbXVsYXRpb25IaXN0b2dyYW1CaW4oIERBVEEhUlsyMl1DWzFdLCAyMSwgMTIsIFRSVUUgKSAvQCBTaW11bGF0aW9uVHJpYWxzKCmQAAAAW01vbnRlQ2FybG9fRGVncmVlRGF5c18yMDI0RmNzdC54bHN4XVNpbXVsYXRpb25SZXN1bHRzMTFIREQhUjE2QzEyPUBTaW11bGF0aW9uSGlzdG9ncmFtQmluKCBEQVRBIVJbMjJdQ1sxXSwgMjEsIDEyLCBUUlVFICkgL0AgU2ltdWxhdGlvblRyaWFscygpewAAAFtNb250ZUNhcmxvX0RlZ3JlZURheXNfMjAyNEZjc3QueGxzeF1TaW11bGF0aW9uUmVzdWx0czEwIVIyMEM4PUBTaW11bGF0aW9uSGlzdG9ncmFtQmluTGFiZWwoIERBVEEhUls1OF1DWzRdLCAyMSwgMTYsIFRSVUUgKWYAAABbTW9udGVDYXJsb19EZWdyZWVEYXlzXzIwMjRGY3N0Lnhsc3hdU2ltdWxhdGlvblJlc3VsdHMzQ0REIVIxNkMzPUBTaW11bGF0aW9uU2tld25lc3MoIERBVEEhUls2Ml1DWzJdICl/AAAAW01vbnRlQ2FybG9fRGVncmVlRGF5c18yMDI0RmNzdC54bHN4XVNpbXVsYXRpb25SZXN1bHRzMkNERCFSMTlDMTE9QFNpbXVsYXRpb25IaXN0b2dyYW1CaW5MYWJlbCggREFUQSFSWzU5XUNbLTddLCAyMSwgMTUsIFRSVUUgKX8AAABbTW9udGVDYXJsb19EZWdyZWVEYXlzXzIwMjRGY3N0Lnhsc3hdU2ltdWxhdGlvblJlc3VsdHMyQ0REIVIxNkMxMT1AU2ltdWxhdGlvbkhpc3RvZ3JhbUJpbkxhYmVsKCBEQVRBIVJbNjJdQ1stN10sIDIxLCAxMiwgVFJVRSApkAAAAFtNb250ZUNhcmxvX0RlZ3JlZURheXNfMjAyNEZjc3QueGxzeF1TaW11bGF0aW9uUmVzdWx0czJIREQhUjI0QzEyPUBTaW11bGF0aW9uSGlzdG9ncmFtQmluKCBEQVRBIVJbMTRdQ1stOF0sIDIxLCAyMCwgVFJVRSApIC9AIFNpbXVsYXRpb25UcmlhbHMoKZAAAABbTW9udGVDYXJsb19EZWdyZWVEYXlzXzIwMjRGY3N0Lnhsc3hdU2ltdWxhdGlvblJlc3VsdHMySEREIVIyNEMxMj1AU2ltdWxhdGlvbkhpc3RvZ3JhbUJpbiggREFUQSFSWzE0XUNbLThdLCAyMSwgMjAsIFRSVUUgKSAvQCBTaW11bGF0aW9uVHJpYWxzKCl4AAAAW01vbnRlQ2FybG9fRGVncmVlRGF5c18yMDI0RmNzdC54bHN4XVNpbXVsYXRpb25SZXN1bHRzMTJDREQhUjEwQzk9QFNpbXVsYXRpb25IaXN0b2dyYW1CaW4oIERBVEEhUls2OF1DWzVdLCAyMSwgNiwgVFJVRSApfQAAAFtNb250ZUNhcmxvX0RlZ3JlZURheXNfMjAyNEZjc3QueGxzeF1TaW11bGF0aW9uUmVzdWx0czRDREQhUjEwQzg9QFNpbXVsYXRpb25IaXN0b2dyYW1CaW5MYWJlbCggREFUQSFSWzY4XUNbLTJdLCAyMSwgNiwgVFJVRSApYAAAAFtNb250ZUNhcmxvX0RlZ3JlZURheXNfMjAyNEZjc3QueGxzeF1TaW11bGF0aW9uUmVzdWx0czJIREQhUjhDMz1AU2ltdWxhdGlvbk1pbiggREFUQSFSWzMwXUNbMV0gKXkAAABbTW9udGVDYXJsb19EZWdyZWVEYXlzXzIwMjRGY3N0Lnhsc3hdU2ltdWxhdGlvblJlc3VsdHM0Q0REIVIxNUM5PUBTaW11bGF0aW9uSGlzdG9ncmFtQmluKCBEQVRBIVJbNjNdQ1stM10sIDIxLCAxMSwgVFJVRSApZAAAAFtNb250ZUNhcmxvX0RlZ3JlZURheXNfMjAyNEZjc3QueGxzeF1TaW11bGF0aW9uUmVzdWx0czNDREQhUjEwQzM9QFNpbXVsYXRpb25NZWRpYW4oIERBVEEhUls2OF1DWzJdIClnAAAAW01vbnRlQ2FybG9fRGVncmVlRGF5c18yMDI0RmNzdC54bHN4XVNpbXVsYXRpb25SZXN1bHRzOSFSNkMzPUBTaW11bGF0aW9uU3RhbmRhcmRFcnJvciggREFUQSFSWzcyXUNbOF0gKXEAAABbTW9udGVDYXJsb19EZWdyZWVEYXlzXzIwMjRGY3N0Lnhsc3hdU2ltdWxhdGlvblJlc3VsdHMxMkNERCFSMjNDNj1AU2ltdWxhdGlvblBlcmNlbnRpbGUoIERBVEEhUls1NV1DWzhdLCBSQ1stMV0gKXEAAABbTW9udGVDYXJsb19EZWdyZWVEYXlzXzIwMjRGY3N0Lnhsc3hdU2ltdWxhdGlvblJlc3VsdHMzQ0REIVIxN0M2PUBTaW11bGF0aW9uUGVyY2VudGlsZSggREFUQSFSWzYxXUNbLTFdLCBSQ1stMV0gKXkAAABbTW9udGVDYXJsb19EZWdyZWVEYXlzXzIwMjRGY3N0Lnhsc3hdU2ltdWxhdGlvblJlc3VsdHMxMUhERCFSMjJDOT1AU2ltdWxhdGlvbkhpc3RvZ3JhbUJpbiggREFUQSFSWzE2XUNbNF0sIDIxLCAxOCwgVFJVRSApfgAAAFtNb250ZUNhcmxvX0RlZ3JlZURheXNfMjAyNEZjc3QueGxzeF1TaW11bGF0aW9uUmVzdWx0czNIREQhUjExQzExPUBTaW11bGF0aW9uSGlzdG9ncmFtQmluTGFiZWwoIERBVEEhUlsyN11DWy02XSwgMjEsIDcsIFRSVUUgKXsAAABbTW9udGVDYXJsb19EZWdyZWVEYXlzXzIwMjRGY3N0Lnhsc3hdU2ltdWxhdGlvblJlc3VsdHM1IVIyMEM4PUBTaW11bGF0aW9uSGlzdG9ncmFtQmluTGFiZWwoIERBVEEhUls1OF1DWy0xXSwgMjEsIDE2LCBUUlVFICltAAAAW01vbnRlQ2FybG9fRGVncmVlRGF5c18yMDI0RmNzdC54bHN4XVNpbXVsYXRpb25SZXN1bHRzNEhERCFSMTJDNj1AU2ltdWxhdGlvblBlcmNlbnRpbGUoIERBVEEhUlsyNl1DLCBSQ1stMV0gKW0AAABbTW9udGVDYXJsb19EZWdyZWVEYXlzXzIwMjRGY3N0Lnhsc3hdU2ltdWxhdGlvblJlc3VsdHM2IVIyM0M2PUBTaW11bGF0aW9uUGVyY2VudGlsZSggREFUQSFSWzU1XUNbMl0sIFJDWy0xXSApbQAAAFtNb250ZUNhcmxvX0RlZ3JlZURheXNfMjAyNEZjc3QueGxzeF1TaW11bGF0aW9uUmVzdWx0czRIREQhUjIwQzY9QFNpbXVsYXRpb25QZXJjZW50aWxlKCBEQVRBIVJbMThdQywgUkNbLTFdIClxAAAAW01vbnRlQ2FybG9fRGVncmVlRGF5c18yMDI0RmNzdC54bHN4XVNpbXVsYXRpb25SZXN1bHRzMTFDREQhUjIzQzY9QFNpbXVsYXRpb25QZXJjZW50aWxlKCBEQVRBIVJbNTVdQ1s3XSwgUkNbLTFdICmQAAAAW01vbnRlQ2FybG9fRGVncmVlRGF5c18yMDI0RmNzdC54bHN4XVNpbXVsYXRpb25SZXN1bHRzMkNERCFSMjNDMTI9QFNpbXVsYXRpb25IaXN0b2dyYW1CaW4oIERBVEEhUls1NV1DWy04XSwgMjEsIDE5LCBUUlVFICkgL0AgU2ltdWxhdGlvblRyaWFscygpkAAAAFtNb250ZUNhcmxvX0RlZ3JlZURheXNfMjAyNEZjc3QueGxzeF1TaW11bGF0aW9uUmVzdWx0czJDREQhUjIzQzEyPUBTaW11bGF0aW9uSGlzdG9ncmFtQmluKCBEQVRBIVJbNTVdQ1stOF0sIDIxLCAxOSwgVFJVRSApIC9AIFNpbXVsYXRpb25UcmlhbHMoKY0AAABbTW9udGVDYXJsb19EZWdyZWVEYXlzXzIwMjRGY3N0Lnhsc3hdU2ltdWxhdGlvblJlc3VsdHM5IVIxN0MxMj1AU2ltdWxhdGlvbkhpc3RvZ3JhbUJpbiggREFUQSFSWzYxXUNbLTFdLCAyMSwgMTMsIFRSVUUgKSAvQCBTaW11bGF0aW9uVHJpYWxzKCmNAAAAW01vbnRlQ2FybG9fRGVncmVlRGF5c18yMDI0RmNzdC54bHN4XVNpbXVsYXRpb25SZXN1bHRzOSFSMTdDMTI9QFNpbXVsYXRpb25IaXN0b2dyYW1CaW4oIERBVEEhUls2MV1DWy0xXSwgMjEsIDEzLCBUUlVFICkgL0AgU2ltdWxhdGlvblRyaWFscygpfwAAAFtNb250ZUNhcmxvX0RlZ3JlZURheXNfMjAyNEZjc3QueGxzeF1TaW11bGF0aW9uUmVzdWx0czJDREQhUjE4QzExPUBTaW11bGF0aW9uSGlzdG9ncmFtQmluTGFiZWwoIERBVEEhUls2MF1DWy03XSwgMjEsIDE0LCBUUlVFICl+AAAAW01vbnRlQ2FybG9fRGVncmVlRGF5c18yMDI0RmNzdC54bHN4XVNpbXVsYXRpb25SZXN1bHRzMUhERCFSMTRDOD1AU2ltdWxhdGlvbkhpc3RvZ3JhbUJpbkxhYmVsKCBEQVRBIVJbMjRdQ1stNV0sIDIxLCAxMCwgVFJVRSApjwAAAFtNb250ZUNhcmxvX0RlZ3JlZURheXNfMjAyNEZjc3QueGxzeF1TaW11bGF0aW9uUmVzdWx0czFIREQhUjExQzEyPUBTaW11bGF0aW9uSGlzdG9ncmFtQmluKCBEQVRBIVJbMjddQ1stOV0sIDIxLCA3LCBUUlVFICkgL0AgU2ltdWxhdGlvblRyaWFscygpjwAAAFtNb250ZUNhcmxvX0RlZ3JlZURheXNfMjAyNEZjc3QueGxzeF1TaW11bGF0aW9uUmVzdWx0czFIREQhUjExQzEyPUBTaW11bGF0aW9uSGlzdG9ncmFtQmluKCBEQVRBIVJbMjddQ1stOV0sIDIxLCA3LCBUUlVFICkgL0AgU2ltdWxhdGlvblRyaWFscygpcAAAAFtNb250ZUNhcmxvX0RlZ3JlZURheXNfMjAyNEZjc3QueGxzeF1TaW11bGF0aW9uUmVzdWx0czFIREQhUjdDNj1AU2ltdWxhdGlvblBlcmNlbnRpbGUoIERBVEEhUlszMV1DWy0zXSwgUkNbLTFdICl/AAAAW01vbnRlQ2FybG9fRGVncmVlRGF5c18yMDI0RmNzdC54bHN4XVNpbXVsYXRpb25SZXN1bHRzMUhERCFSMTVDMTE9QFNpbXVsYXRpb25IaXN0b2dyYW1CaW5MYWJlbCggREFUQSFSWzIzXUNbLThdLCAyMSwgMTEsIFRSVUUgKX8AAABbTW9udGVDYXJsb19EZWdyZWVEYXlzXzIwMjRGY3N0Lnhsc3hdU2ltdWxhdGlvblJlc3VsdHMxSEREIVIxN0MxMT1AU2ltdWxhdGlvbkhpc3RvZ3JhbUJpbkxhYmVsKCBEQVRBIVJbMjFdQ1stOF0sIDIxLCAxMywgVFJVRSApcAAAAFtNb250ZUNhcmxvX0RlZ3JlZURheXNfMjAyNEZjc3QueGxzeF1TaW11bGF0aW9uUmVzdWx0czFIREQhUjVDNj1AU2ltdWxhdGlvblBlcmNlbnRpbGUoIERBVEEhUlszM11DWy0zXSwgUkNbLTFdICl8AAAAW01vbnRlQ2FybG9fRGVncmVlRGF5c18yMDI0RmNzdC54bHN4XVNpbXVsYXRpb25SZXN1bHRzMUhERCFSN0M4PUBTaW11bGF0aW9uSGlzdG9ncmFtQmluTGFiZWwoIERBVEEhUlszMV1DWy01XSwgMjEsIDMsIFRSVUUgKZAAAABbTW9udGVDYXJsb19EZWdyZWVEYXlzXzIwMjRGY3N0Lnhsc3hdU2ltdWxhdGlvblJlc3VsdHMxSEREIVIxNUMxMj1AU2ltdWxhdGlvbkhpc3RvZ3JhbUJpbiggREFUQSFSWzIzXUNbLTldLCAyMSwgMTEsIFRSVUUgKSAvQCBTaW11bGF0aW9uVHJpYWxzKCmQAAAAW01vbnRlQ2FybG9fRGVncmVlRGF5c18yMDI0RmNzdC54bHN4XVNpbXVsYXRpb25SZXN1bHRzMUhERCFSMTVDMTI9QFNpbXVsYXRpb25IaXN0b2dyYW1CaW4oIERBVEEhUlsyM11DWy05XSwgMjEsIDExLCBUUlVFICkgL0AgU2ltdWxhdGlvblRyaWFscygpeAAAAFtNb250ZUNhcmxvX0RlZ3JlZURheXNfMjAyNEZjc3QueGxzeF1TaW11bGF0aW9uUmVzdWx0czFIREQhUjExQzk9QFNpbXVsYXRpb25IaXN0b2dyYW1CaW4oIERBVEEhUlsyN11DWy02XSwgMjEsIDcsIFRSVUUgKXEAAABbTW9udGVDYXJsb19EZWdyZWVEYXlzXzIwMjRGY3N0Lnhsc3hdU2ltdWxhdGlvblJlc3VsdHMxSEREIVIyM0M2PUBTaW11bGF0aW9uUGVyY2VudGlsZSggREFUQSFSWzE1XUNbLTNdLCBSQ1stMV0gKX8AAABbTW9udGVDYXJsb19EZWdyZWVEYXlzXzIwMjRGY3N0Lnhsc3hdU2ltdWxhdGlvblJlc3VsdHMxMkNERCFSMThDMTE9QFNpbXVsYXRpb25IaXN0b2dyYW1CaW5MYWJlbCggREFUQSFSWzYwXUNbM10sIDIxLCAxNCwgVFJVRSApegAAAFtNb250ZUNhcmxvX0RlZ3JlZURheXNfMjAyNEZjc3QueGxzeF1TaW11bGF0aW9uUmVzdWx0czghUjhDMTE9QFNpbXVsYXRpb25IaXN0b2dyYW1CaW5MYWJlbCggREFUQSFSWzcwXUNbLTFdLCAyMSwgNCwgVFJVRSApkAAAAFtNb250ZUNhcmxvX0RlZ3JlZURheXNfMjAyNEZjc3QueGxzeF1TaW11bGF0aW9uUmVzdWx0czEyQ0REIVIxNUMxMj1AU2ltdWxhdGlvbkhpc3RvZ3JhbUJpbiggREFUQSFSWzYzXUNbMl0sIDIxLCAxMSwgVFJVRSApIC9AIFNpbXVsYXRpb25UcmlhbHMoKZAAAABbTW9udGVDYXJsb19EZWdyZWVEYXlzXzIwMjRGY3N0Lnhsc3hdU2ltdWxhdGlvblJlc3VsdHMxMkNERCFSMTVDMTI9QFNpbXVsYXRpb25IaXN0b2dyYW1CaW4oIERBVEEhUls2M11DWzJdLCAyMSwgMTEsIFRSVUUgKSAvQCBTaW11bGF0aW9uVHJpYWxzKCl+AAAAW01vbnRlQ2FybG9fRGVncmVlRGF5c18yMDI0RmNzdC54bHN4XVNpbXVsYXRpb25SZXN1bHRzMkhERCFSMjNDOD1AU2ltdWxhdGlvbkhpc3RvZ3JhbUJpbkxhYmVsKCBEQVRBIVJbMTVdQ1stNF0sIDIxLCAxOSwgVFJVRSApYQAAAFtNb250ZUNhcmxvX0RlZ3JlZURheXNfMjAyNEZjc3QueGxzeF1TaW11bGF0aW9uUmVzdWx0czkhUjEwQzM9QFNpbXVsYXRpb25NZWRpYW4oIERBVEEhUls2OF1DWzhdICl2AAAAW01vbnRlQ2FybG9fRGVncmVlRGF5c18yMDI0RmNzdC54bHN4XVNpbXVsYXRpb25SZXN1bHRzMTAhUjE5Qzk9QFNpbXVsYXRpb25IaXN0b2dyYW1CaW4oIERBVEEhUls1OV1DWzNdLCAyMSwgMTUsIFRSVUUgKX0AAABbTW9udGVDYXJsb19EZWdyZWVEYXlzXzIwMjRGY3N0Lnhsc3hdU2ltdWxhdGlvblJlc3VsdHMxMkhERCFSMTJDOD1AU2ltdWxhdGlvbkhpc3RvZ3JhbUJpbkxhYmVsKCBEQVRBIVJbMjZdQ1s2XSwgMjEsIDgsIFRSVUUgKXcAAABbTW9udGVDYXJsb19EZWdyZWVEYXlzXzIwMjRGY3N0Lnhsc3hdU2ltdWxhdGlvblJlc3VsdHMxMUNERCFSN0M5PUBTaW11bGF0aW9uSGlzdG9ncmFtQmluKCBEQVRBIVJbNzFdQ1s0XSwgMjEsIDMsIFRSVUUgKXkAAABbTW9udGVDYXJsb19EZWdyZWVEYXlzXzIwMjRGY3N0Lnhsc3hdU2ltdWxhdGlvblJlc3VsdHMxMUhERCFSMjVDOT1AU2ltdWxhdGlvbkhpc3RvZ3JhbUJpbiggREFUQSFSWzEzXUNbNF0sIDIxLCAyMSwgVFJVRSApeQAAAFtNb250ZUNhcmxvX0RlZ3JlZURheXNfMjAyNEZjc3QueGxzeF1TaW11bGF0aW9uUmVzdWx0czNIREQhUjIxQzk9QFNpbXVsYXRpb25IaXN0b2dyYW1CaW4oIERBVEEhUlsxN11DWy00XSwgMjEsIDE3LCBUUlVFICl/AAAAW01vbnRlQ2FybG9fRGVncmVlRGF5c18yMDI0RmNzdC54bHN4XVNpbXVsYXRpb25SZXN1bHRzMTJDREQhUjIzQzExPUBTaW11bGF0aW9uSGlzdG9ncmFtQmluTGFiZWwoIERBVEEhUls1NV1DWzNdLCAyMSwgMTksIFRSVUUgKXkAAABbTW9udGVDYXJsb19EZWdyZWVEYXlzXzIwMjRGY3N0Lnhsc3hdU2ltdWxhdGlvblJlc3VsdHMxMUhERCFSMjRDOT1AU2ltdWxhdGlvbkhpc3RvZ3JhbUJpbiggREFUQSFSWzE0XUNbNF0sIDIxLCAyMCwgVFJVRSApewAAAFtNb250ZUNhcmxvX0RlZ3JlZURheXNfMjAyNEZjc3QueGxzeF1TaW11bGF0aW9uUmVzdWx0czUhUjEyQzExPUBTaW11bGF0aW9uSGlzdG9ncmFtQmluTGFiZWwoIERBVEEhUls2Nl1DWy00XSwgMjEsIDgsIFRSVUUgKXkAAABbTW9udGVDYXJsb19EZWdyZWVEYXlzXzIwMjRGY3N0Lnhsc3hdU2ltdWxhdGlvblJlc3VsdHM4IVIxMkM4PUBTaW11bGF0aW9uSGlzdG9ncmFtQmluTGFiZWwoIERBVEEhUls2Nl1DWzJdLCAyMSwgOCwgVFJVRSApbQAAAFtNb250ZUNhcmxvX0RlZ3JlZURheXNfMjAyNEZjc3QueGxzeF1TaW11bGF0aW9uUmVzdWx0czRDREQhUjI1QzY9QFNpbXVsYXRpb25QZXJjZW50aWxlKCBEQVRBIVJbNTNdQywgUkNbLTFdICl6AAAAW01vbnRlQ2FybG9fRGVncmVlRGF5c18yMDI0RmNzdC54bHN4XVNpbXVsYXRpb25SZXN1bHRzOCFSMTdDOD1AU2ltdWxhdGlvbkhpc3RvZ3JhbUJpbkxhYmVsKCBEQVRBIVJbNjFdQ1syXSwgMjEsIDEzLCBUUlVFICl+AAAAW01vbnRlQ2FybG9fRGVncmVlRGF5c18yMDI0RmNzdC54bHN4XVNpbXVsYXRpb25SZXN1bHRzMTJIREQhUjE4Qzg9QFNpbXVsYXRpb25IaXN0b2dyYW1CaW5MYWJlbCggREFUQSFSWzIwXUNbNl0sIDIxLCAxNCwgVFJVRSApjAAAAFtNb250ZUNhcmxvX0RlZ3JlZURheXNfMjAyNEZjc3QueGxzeF1TaW11bGF0aW9uUmVzdWx0czchUjEyQzEyPUBTaW11bGF0aW9uSGlzdG9ncmFtQmluKCBEQVRBIVJbNjZdQ1stM10sIDIxLCA4LCBUUlVFICkgL0AgU2ltdWxhdGlvblRyaWFscygpjAAAAFtNb250ZUNhcmxvX0RlZ3JlZURheXNfMjAyNEZjc3QueGxzeF1TaW11bGF0aW9uUmVzdWx0czchUjEyQzEyPUBTaW11bGF0aW9uSGlzdG9ncmFtQmluKCBEQVRBIVJbNjZdQ1stM10sIDIxLCA4LCBUUlVFICkgL0AgU2ltdWxhdGlvblRyaWFscygpcgAAAFtNb250ZUNhcmxvX0RlZ3JlZURheXNfMjAyNEZjc3QueGxzeF1TaW11bGF0aW9uUmVzdWx0czchUjI0Qzk9QFNpbXVsYXRpb25IaXN0b2dyYW1CaW4oIERBVEEhUls1NF1DLCAyMSwgMjAsIFRSVUUgKX8AAABbTW9udGVDYXJsb19EZWdyZWVEYXlzXzIwMjRGY3N0Lnhsc3hdU2ltdWxhdGlvblJlc3VsdHMzSEREIVIyNEMxMT1AU2ltdWxhdGlvbkhpc3RvZ3JhbUJpbkxhYmVsKCBEQVRBIVJbMTRdQ1stNl0sIDIxLCAyMCwgVFJVRSApdwAAAFtNb250ZUNhcmxvX0RlZ3JlZURheXNfMjAyNEZjc3QueGxzeF1TaW11bGF0aW9uUmVzdWx0czRDREQhUjhDOT1AU2ltdWxhdGlvbkhpc3RvZ3JhbUJpbiggREFUQSFSWzcwXUNbLTNdLCAyMSwgNCwgVFJVRSApYAAAAFtNb250ZUNhcmxvX0RlZ3JlZURheXNfMjAyNEZjc3QueGxzeF1TaW11bGF0aW9uUmVzdWx0czNDREQhUjhDMz1AU2ltdWxhdGlvbk1pbiggREFUQSFSWzcwXUNbMl0gKX4AAABbTW9udGVDYXJsb19EZWdyZWVEYXlzXzIwMjRGY3N0Lnhsc3hdU2ltdWxhdGlvblJlc3VsdHMxMUNERCFSMjJDOD1AU2ltdWxhdGlvbkhpc3RvZ3JhbUJpbkxhYmVsKCBEQVRBIVJbNTZdQ1s1XSwgMjEsIDE4LCBUUlVFICl+AAAAW01vbnRlQ2FybG9fRGVncmVlRGF5c18yMDI0RmNzdC54bHN4XVNpbXVsYXRpb25SZXN1bHRzMTFDREQhUjIxQzg9QFNpbXVsYXRpb25IaXN0b2dyYW1CaW5MYWJlbCggREFUQSFSWzU3XUNbNV0sIDIxLCAxNywgVFJVRSApdQAAAFtNb250ZUNhcmxvX0RlZ3JlZURheXNfMjAyNEZjc3QueGxzeF1TaW11bGF0aW9uUmVzdWx0czYhUjhDOD1AU2ltdWxhdGlvbkhpc3RvZ3JhbUJpbkxhYmVsKCBEQVRBIVJbNzBdQywgMjEsIDQsIFRSVUUgKY4AAABbTW9udGVDYXJsb19EZWdyZWVEYXlzXzIwMjRGY3N0Lnhsc3hdU2ltdWxhdGlvblJlc3VsdHMxMUhERCFSOUMxMj1AU2ltdWxhdGlvbkhpc3RvZ3JhbUJpbiggREFUQSFSWzI5XUNbMV0sIDIxLCA1LCBUUlVFICkgL0AgU2ltdWxhdGlvblRyaWFscygpjgAAAFtNb250ZUNhcmxvX0RlZ3JlZURheXNfMjAyNEZjc3QueGxzeF1TaW11bGF0aW9uUmVzdWx0czExSEREIVI5QzEyPUBTaW11bGF0aW9uSGlzdG9ncmFtQmluKCBEQVRBIVJbMjldQ1sxXSwgMjEsIDUsIFRSVUUgKSAvQCBTaW11bGF0aW9uVHJpYWxzKClwAAAAW01vbnRlQ2FybG9fRGVncmVlRGF5c18yMDI0RmNzdC54bHN4XVNpbXVsYXRpb25SZXN1bHRzNyFSNUM5PUBTaW11bGF0aW9uSGlzdG9ncmFtQmluKCBEQVRBIVJbNzNdQywgMjEsIDEsIFRSVUUgKX4AAABbTW9udGVDYXJsb19EZWdyZWVEYXlzXzIwMjRGY3N0Lnhsc3hdU2ltdWxhdGlvblJlc3VsdHMxMkhERCFSMTRDOD1AU2ltdWxhdGlvbkhpc3RvZ3JhbUJpbkxhYmVsKCBEQVRBIVJbMjRdQ1s2XSwgMjEsIDEwLCBUUlVFICl3AAAAW01vbnRlQ2FybG9fRGVncmVlRGF5c18yMDI0RmNzdC54bHN4XVNpbXVsYXRpb25SZXN1bHRzOSFSMTFDMTE9QFNpbXVsYXRpb25IaXN0b2dyYW1CaW5MYWJlbCggREFUQSFSWzY3XUMsIDIxLCA3LCBUUlVFICl1AAAAW01vbnRlQ2FybG9fRGVncmVlRGF5c18yMDI0RmNzdC54bHN4XVNpbXVsYXRpb25SZXN1bHRzOSFSMThDOT1AU2ltdWxhdGlvbkhpc3RvZ3JhbUJpbiggREFUQSFSWzYwXUNbMl0sIDIxLCAxNCwgVFJVRSApeQAAAFtNb250ZUNhcmxvX0RlZ3JlZURheXNfMjAyNEZjc3QueGxzeF1TaW11bGF0aW9uUmVzdWx0czEyQ0REIVIxN0M5PUBTaW11bGF0aW9uSGlzdG9ncmFtQmluKCBEQVRBIVJbNjFdQ1s1XSwgMjEsIDEzLCBUUlVFICl5AAAAW01vbnRlQ2FybG9fRGVncmVlRGF5c18yMDI0RmNzdC54bHN4XVNpbXVsYXRpb25SZXN1bHRzM0NERCFSMTlDOT1AU2ltdWxhdGlvbkhpc3RvZ3JhbUJpbiggREFUQSFSWzU5XUNbLTRdLCAyMSwgMTUsIFRSVUUgKXEAAABbTW9udGVDYXJsb19EZWdyZWVEYXlzXzIwMjRGY3N0Lnhsc3hdU2ltdWxhdGlvblJlc3VsdHMyQ0REIVIyMUM2PUBTaW11bGF0aW9uUGVyY2VudGlsZSggREFUQSFSWzU3XUNbLTJdLCBSQ1stMV0gKW0AAABbTW9udGVDYXJsb19EZWdyZWVEYXlzXzIwMjRGY3N0Lnhsc3hdU2ltdWxhdGlvblJlc3VsdHM3IVIyNEM2PUBTaW11bGF0aW9uUGVyY2VudGlsZSggREFUQSFSWzU0XUNbM10sIFJDWy0xXSApewAAAFtNb250ZUNhcmxvX0RlZ3JlZURheXNfMjAyNEZjc3QueGxzeF1TaW11bGF0aW9uUmVzdWx0czEwIVIxNEM4PUBTaW11bGF0aW9uSGlzdG9ncmFtQmluTGFiZWwoIERBVEEhUls2NF1DWzRdLCAyMSwgMTAsIFRSVUUgKY4AAABbTW9udGVDYXJsb19EZWdyZWVEYXlzXzIwMjRGY3N0Lnhsc3hdU2ltdWxhdGlvblJlc3VsdHMxMkNERCFSNkMxMj1AU2ltdWxhdGlvbkhpc3RvZ3JhbUJpbiggREFUQSFSWzcyXUNbMl0sIDIxLCAyLCBUUlVFICkgL0AgU2ltdWxhdGlvblRyaWFscygpjgAAAFtNb250ZUNhcmxvX0RlZ3JlZURheXNfMjAyNEZjc3QueGxzeF1TaW11bGF0aW9uUmVzdWx0czEyQ0REIVI2QzEyPUBTaW11bGF0aW9uSGlzdG9ncmFtQmluKCBEQVRBIVJbNzJdQ1syXSwgMjEsIDIsIFRSVUUgKSAvQCBTaW11bGF0aW9uVHJpYWxzKCmMAAAAW01vbnRlQ2FybG9fRGVncmVlRGF5c18yMDI0RmNzdC54bHN4XVNpbXVsYXRpb25SZXN1bHRzOSFSMTJDMTI9QFNpbXVsYXRpb25IaXN0b2dyYW1CaW4oIERBVEEhUls2Nl1DWy0xXSwgMjEsIDgsIFRSVUUgKSAvQCBTaW11bGF0aW9uVHJpYWxzKCmMAAAAW01vbnRlQ2FybG9fRGVncmVlRGF5c18yMDI0RmNzdC54bHN4XVNpbXVsYXRpb25SZXN1bHRzOSFSMTJDMTI9QFNpbXVsYXRpb25IaXN0b2dyYW1CaW4oIERBVEEhUls2Nl1DWy0xXSwgMjEsIDgsIFRSVUUgKSAvQCBTaW11bGF0aW9uVHJpYWxzKCl1AAAAW01vbnRlQ2FybG9fRGVncmVlRGF5c18yMDI0RmNzdC54bHN4XVNpbXVsYXRpb25SZXN1bHRzOSFSMTVDOT1AU2ltdWxhdGlvbkhpc3RvZ3JhbUJpbiggREFUQSFSWzYzXUNbMl0sIDIxLCAxMSwgVFJVRSApfgAAAFtNb250ZUNhcmxvX0RlZ3JlZURheXNfMjAyNEZjc3QueGxzeF1TaW11bGF0aW9uUmVzdWx0czExSEREIVIxMUMxMT1AU2ltdWxhdGlvbkhpc3RvZ3JhbUJpbkxhYmVsKCBEQVRBIVJbMjddQ1syXSwgMjEsIDcsIFRSVUUgKXsAAABbTW9udGVDYXJsb19EZWdyZWVEYXlzXzIwMjRGY3N0Lnhsc3hdU2ltdWxhdGlvblJlc3VsdHM3IVIxM0MxMT1AU2ltdWxhdGlvbkhpc3RvZ3JhbUJpbkxhYmVsKCBEQVRBIVJbNjVdQ1stMl0sIDIxLCA5LCBUUlVFICl/AAAAW01vbnRlQ2FybG9fRGVncmVlRGF5c18yMDI0RmNzdC54bHN4XVNpbXVsYXRpb25SZXN1bHRzMUNERCFSMjRDMTE9QFNpbXVsYXRpb25IaXN0b2dyYW1CaW5MYWJlbCggREFUQSFSWzU0XUNbLThdLCAyMSwgMjAsIFRSVUUgKWcAAABbTW9udGVDYXJsb19EZWdyZWVEYXlzXzIwMjRGY3N0Lnhsc3hdU2ltdWxhdGlvblJlc3VsdHM1IVI2QzM9QFNpbXVsYXRpb25TdGFuZGFyZEVycm9yKCBEQVRBIVJbNzJdQ1s0XSApfQAAAFtNb250ZUNhcmxvX0RlZ3JlZURheXNfMjAyNEZjc3QueGxzeF1TaW11bGF0aW9uUmVzdWx0czEySEREIVI4QzExPUBTaW11bGF0aW9uSGlzdG9ncmFtQmluTGFiZWwoIERBVEEhUlszMF1DWzNdLCAyMSwgNCwgVFJVRSApeQAAAFtNb250ZUNhcmxvX0RlZ3JlZURheXNfMjAyNEZjc3QueGxzeF1TaW11bGF0aW9uUmVzdWx0czEySEREIVIxN0M5PUBTaW11bGF0aW9uSGlzdG9ncmFtQmluKCBEQVRBIVJbMjFdQ1s1XSwgMjEsIDEzLCBUUlVFICmQAAAAW01vbnRlQ2FybG9fRGVncmVlRGF5c18yMDI0RmNzdC54bHN4XVNpbXVsYXRpb25SZXN1bHRzM0hERCFSMTdDMTI9QFNpbXVsYXRpb25IaXN0b2dyYW1CaW4oIERBVEEhUlsyMV1DWy03XSwgMjEsIDEzLCBUUlVFICkgL0AgU2ltdWxhdGlvblRyaWFscygpkAAAAFtNb250ZUNhcmxvX0RlZ3JlZURheXNfMjAyNEZjc3QueGxzeF1TaW11bGF0aW9uUmVzdWx0czNIREQhUjE3QzEyPUBTaW11bGF0aW9uSGlzdG9ncmFtQmluKCBEQVRBIVJbMjFdQ1stN10sIDIxLCAxMywgVFJVRSApIC9AIFNpbXVsYXRpb25UcmlhbHMoKZAAAABbTW9udGVDYXJsb19EZWdyZWVEYXlzXzIwMjRGY3N0Lnhsc3hdU2ltdWxhdGlvblJlc3VsdHMxMUhERCFSMjBDMTI9QFNpbXVsYXRpb25IaXN0b2dyYW1CaW4oIERBVEEhUlsxOF1DWzFdLCAyMSwgMTYsIFRSVUUgKSAvQCBTaW11bGF0aW9uVHJpYWxzKCmQAAAAW01vbnRlQ2FybG9fRGVncmVlRGF5c18yMDI0RmNzdC54bHN4XVNpbXVsYXRpb25SZXN1bHRzMTFIREQhUjIwQzEyPUBTaW11bGF0aW9uSGlzdG9ncmFtQmluKCBEQVRBIVJbMThdQ1sxXSwgMjEsIDE2LCBUUlVFICkgL0AgU2ltdWxhdGlvblRyaWFscygpfwAAAFtNb250ZUNhcmxvX0RlZ3JlZURheXNfMjAyNEZjc3QueGxzeF1TaW11bGF0aW9uUmVzdWx0czEySEREIVIyNUMxMT1AU2ltdWxhdGlvbkhpc3RvZ3JhbUJpbkxhYmVsKCBEQVRBIVJbMTNdQ1szXSwgMjEsIDIxLCBUUlVFICl+AAAAW01vbnRlQ2FybG9fRGVncmVlRGF5c18yMDI0RmNzdC54bHN4XVNpbXVsYXRpb25SZXN1bHRzNEhERCFSMTVDOD1AU2ltdWxhdGlvbkhpc3RvZ3JhbUJpbkxhYmVsKCBEQVRBIVJbMjNdQ1stMl0sIDIxLCAxMSwgVFJVRSApkAAAAFtNb250ZUNhcmxvX0RlZ3JlZURheXNfMjAyNEZjc3QueGxzeF1TaW11bGF0aW9uUmVzdWx0czEySEREIVIxOUMxMj1AU2ltdWxhdGlvbkhpc3RvZ3JhbUJpbiggREFUQSFSWzE5XUNbMl0sIDIxLCAxNSwgVFJVRSApIC9AIFNpbXVsYXRpb25UcmlhbHMoKZAAAABbTW9udGVDYXJsb19EZWdyZWVEYXlzXzIwMjRGY3N0Lnhsc3hdU2ltdWxhdGlvblJlc3VsdHMxMkhERCFSMTlDMTI9QFNpbXVsYXRpb25IaXN0b2dyYW1CaW4oIERBVEEhUlsxOV1DWzJdLCAyMSwgMTUsIFRSVUUgKSAvQCBTaW11bGF0aW9uVHJpYWxzKCl/AAAAW01vbnRlQ2FybG9fRGVncmVlRGF5c18yMDI0RmNzdC54bHN4XVNpbXVsYXRpb25SZXN1bHRzNENERCFSMTRDMTE9QFNpbXVsYXRpb25IaXN0b2dyYW1CaW5MYWJlbCggREFUQSFSWzY0XUNbLTVdLCAyMSwgMTAsIFRSVUUgKWMAAABbTW9udGVDYXJsb19EZWdyZWVEYXlzXzIwMjRGY3N0Lnhsc3hdU2ltdWxhdGlvblJlc3VsdHMxQ0REIVIxNkMzPUBTaW11bGF0aW9uU2tld25lc3MoIERBVEEhUls2Ml1DICl+AAAAW01vbnRlQ2FybG9fRGVncmVlRGF5c18yMDI0RmNzdC54bHN4XVNpbXVsYXRpb25SZXN1bHRzMUNERCFSMjVDOD1AU2ltdWxhdGlvbkhpc3RvZ3JhbUJpbkxhYmVsKCBEQVRBIVJbNTNdQ1stNV0sIDIxLCAyMSwgVFJVRSApcAAAAFtNb250ZUNhcmxvX0RlZ3JlZURheXNfMjAyNEZjc3QueGxzeF1TaW11bGF0aW9uUmVzdWx0czExSEREIVI1QzY9QFNpbXVsYXRpb25QZXJjZW50aWxlKCBEQVRBIVJbMzNdQ1s3XSwgUkNbLTFdICl+AAAAW01vbnRlQ2FybG9fRGVncmVlRGF5c18yMDI0RmNzdC54bHN4XVNpbXVsYXRpb25SZXN1bHRzNEhERCFSMTJDMTE9QFNpbXVsYXRpb25IaXN0b2dyYW1CaW5MYWJlbCggREFUQSFSWzI2XUNbLTVdLCAyMSwgOCwgVFJVRSApjgAAAFtNb250ZUNhcmxvX0RlZ3JlZURheXNfMjAyNEZjc3QueGxzeF1TaW11bGF0aW9uUmVzdWx0czExQ0REIVI5QzEyPUBTaW11bGF0aW9uSGlzdG9ncmFtQmluKCBEQVRBIVJbNjldQ1sxXSwgMjEsIDUsIFRSVUUgKSAvQCBTaW11bGF0aW9uVHJpYWxzKCmOAAAAW01vbnRlQ2FybG9fRGVncmVlRGF5c18yMDI0RmNzdC54bHN4XVNpbXVsYXRpb25SZXN1bHRzMTFDREQhUjlDMTI9QFNpbXVsYXRpb25IaXN0b2dyYW1CaW4oIERBVEEhUls2OV1DWzFdLCAyMSwgNSwgVFJVRSApIC9AIFNpbXVsYXRpb25UcmlhbHMoKXMAAABbTW9udGVDYXJsb19EZWdyZWVEYXlzXzIwMjRGY3N0Lnhsc3hdU2ltdWxhdGlvblJlc3VsdHM4IVI3Qzk9QFNpbXVsYXRpb25IaXN0b2dyYW1CaW4oIERBVEEhUls3MV1DWzFdLCAyMSwgMywgVFJVRSApeQAAAFtNb250ZUNhcmxvX0RlZ3JlZURheXNfMjAyNEZjc3QueGxzeF1TaW11bGF0aW9uUmVzdWx0czJIREQhUjIwQzk9QFNpbXVsYXRpb25IaXN0b2dyYW1CaW4oIERBVEEhUlsxOF1DWy01XSwgMjEsIDE2LCBUUlVFICl5AAAAW01vbnRlQ2FybG9fRGVncmVlRGF5c18yMDI0RmNzdC54bHN4XVNpbXVsYXRpb25SZXN1bHRzMTJDREQhUjE0Qzk9QFNpbXVsYXRpb25IaXN0b2dyYW1CaW4oIERBVEEhUls2NF1DWzVdLCAyMSwgMTAsIFRSVUUgKXkAAABbTW9udGVDYXJsb19EZWdyZWVEYXlzXzIwMjRGY3N0Lnhsc3hdU2ltdWxhdGlvblJlc3VsdHMxMUhERCFSMjFDOT1AU2ltdWxhdGlvbkhpc3RvZ3JhbUJpbiggREFUQSFSWzE3XUNbNF0sIDIxLCAxNywgVFJVRSApfwAAAFtNb250ZUNhcmxvX0RlZ3JlZURheXNfMjAyNEZjc3QueGxzeF1TaW11bGF0aW9uUmVzdWx0czFDREQhUjIxQzExPUBTaW11bGF0aW9uSGlzdG9ncmFtQmluTGFiZWwoIERBVEEhUls1N11DWy04XSwgMjEsIDE3LCBUUlVFICl2AAAAW01vbnRlQ2FybG9fRGVncmVlRGF5c18yMDI0RmNzdC54bHN4XVNpbXVsYXRpb25SZXN1bHRzNSFSMTRDOT1AU2ltdWxhdGlvbkhpc3RvZ3JhbUJpbiggREFUQSFSWzY0XUNbLTJdLCAyMSwgMTAsIFRSVUUgKYsAAABbTW9udGVDYXJsb19EZWdyZWVEYXlzXzIwMjRGY3N0Lnhsc3hdU2ltdWxhdGlvblJlc3VsdHM3IVI5QzEyPUBTaW11bGF0aW9uSGlzdG9ncmFtQmluKCBEQVRBIVJbNjldQ1stM10sIDIxLCA1LCBUUlVFICkgL0AgU2ltdWxhdGlvblRyaWFscygpiwAAAFtNb250ZUNhcmxvX0RlZ3JlZURheXNfMjAyNEZjc3QueGxzeF1TaW11bGF0aW9uUmVzdWx0czchUjlDMTI9QFNpbXVsYXRpb25IaXN0b2dyYW1CaW4oIERBVEEhUls2OV1DWy0zXSwgMjEsIDUsIFRSVUUgKSAvQCBTaW11bGF0aW9uVHJpYWxzKCl8AAAAW01vbnRlQ2FybG9fRGVncmVlRGF5c18yMDI0RmNzdC54bHN4XVNpbXVsYXRpb25SZXN1bHRzMTJIREQhUjVDOD1AU2ltdWxhdGlvbkhpc3RvZ3JhbUJpbkxhYmVsKCBEQVRBIVJbMzNdQ1s2XSwgMjEsIDEsIFRSVUUgKX8AAABbTW9udGVDYXJsb19EZWdyZWVEYXlzXzIwMjRGY3N0Lnhsc3hdU2ltdWxhdGlvblJlc3VsdHMxMkNERCFSMTVDMTE9QFNpbXVsYXRpb25IaXN0b2dyYW1CaW5MYWJlbCggREFUQSFSWzYzXUNbM10sIDIxLCAxMSwgVFJVRSApewAAAFtNb250ZUNhcmxvX0RlZ3JlZURheXNfMjAyNEZjc3QueGxzeF1TaW11bGF0aW9uUmVzdWx0czYhUjEwQzExPUBTaW11bGF0aW9uSGlzdG9ncmFtQmluTGFiZWwoIERBVEEhUls2OF1DWy0zXSwgMjEsIDYsIFRSVUUgKY8AAABbTW9udGVDYXJsb19EZWdyZWVEYXlzXzIwMjRGY3N0Lnhsc3hdU2ltdWxhdGlvblJlc3VsdHMxSEREIVIxM0MxMj1AU2ltdWxhdGlvbkhpc3RvZ3JhbUJpbiggREFUQSFSWzI1XUNbLTldLCAyMSwgOSwgVFJVRSApIC9AIFNpbXVsYXRpb25UcmlhbHMoKY8AAABbTW9udGVDYXJsb19EZWdyZWVEYXlzXzIwMjRGY3N0Lnhsc3hdU2ltdWxhdGlvblJlc3VsdHMxSEREIVIxM0MxMj1AU2ltdWxhdGlvbkhpc3RvZ3JhbUJpbiggREFUQSFSWzI1XUNbLTldLCAyMSwgOSwgVFJVRSApIC9AIFNpbXVsYXRpb25UcmlhbHMoKX8AAABbTW9udGVDYXJsb19EZWdyZWVEYXlzXzIwMjRGY3N0Lnhsc3hdU2ltdWxhdGlvblJlc3VsdHMxSEREIVIxNEMxMT1AU2ltdWxhdGlvbkhpc3RvZ3JhbUJpbkxhYmVsKCBEQVRBIVJbMjRdQ1stOF0sIDIxLCAxMCwgVFJVRSApcQAAAFtNb250ZUNhcmxvX0RlZ3JlZURheXNfMjAyNEZjc3QueGxzeF1TaW11bGF0aW9uUmVzdWx0czFIREQhUjEzQzY9QFNpbXVsYXRpb25QZXJjZW50aWxlKCBEQVRBIVJbMjVdQ1stM10sIFJDWy0xXSApfAAAAFtNb250ZUNhcmxvX0RlZ3JlZURheXNfMjAyNEZjc3QueGxzeF1TaW11bGF0aW9uUmVzdWx0czFIREQhUjlDOD1AU2ltdWxhdGlvbkhpc3RvZ3JhbUJpbkxhYmVsKCBEQVRBIVJbMjldQ1stNV0sIDIxLCA1LCBUUlVFICmPAAAAW01vbnRlQ2FybG9fRGVncmVlRGF5c18yMDI0RmNzdC54bHN4XVNpbXVsYXRpb25SZXN1bHRzMUhERCFSMTJDMTI9QFNpbXVsYXRpb25IaXN0b2dyYW1CaW4oIERBVEEhUlsyNl1DWy05XSwgMjEsIDgsIFRSVUUgKSAvQCBTaW11bGF0aW9uVHJpYWxzKCmPAAAAW01vbnRlQ2FybG9fRGVncmVlRGF5c18yMDI0RmNzdC54bHN4XVNpbXVsYXRpb25SZXN1bHRzMUhERCFSMTJDMTI9QFNpbXVsYXRpb25IaXN0b2dyYW1CaW4oIERBVEEhUlsyNl1DWy05XSwgMjEsIDgsIFRSVUUgKSAvQCBTaW11bGF0aW9uVHJpYWxzKCl5AAAAW01vbnRlQ2FybG9fRGVncmVlRGF5c18yMDI0RmNzdC54bHN4XVNpbXVsYXRpb25SZXN1bHRzMUhERCFSMThDOT1AU2ltdWxhdGlvbkhpc3RvZ3JhbUJpbiggREFUQSFSWzIwXUNbLTZdLCAyMSwgMTQsIFRSVUUgKX8AAABbTW9udGVDYXJsb19EZWdyZWVEYXlzXzIwMjRGY3N0Lnhsc3hdU2ltdWxhdGlvblJlc3VsdHMxSEREIVIyNEMxMT1AU2ltdWxhdGlvbkhpc3RvZ3JhbUJpbkxhYmVsKCBEQVRBIVJbMTRdQ1stOF0sIDIxLCAyMCwgVFJVRSApfAAAAFtNb250ZUNhcmxvX0RlZ3JlZURheXNfMjAyNEZjc3QueGxzeF1TaW11bGF0aW9uUmVzdWx0czFIREQhUjZDOD1AU2ltdWxhdGlvbkhpc3RvZ3JhbUJpbkxhYmVsKCBEQVRBIVJbMzJdQ1stNV0sIDIxLCAyLCBUUlVFICl3AAAAW01vbnRlQ2FybG9fRGVncmVlRGF5c18yMDI0RmNzdC54bHN4XVNpbXVsYXRpb25SZXN1bHRzMUhERCFSOUM5PUBTaW11bGF0aW9uSGlzdG9ncmFtQmluKCBEQVRBIVJbMjldQ1stNl0sIDIxLCA1LCBUUlVFIClxAAAAW01vbnRlQ2FybG9fRGVncmVlRGF5c18yMDI0RmNzdC54bHN4XVNpbXVsYXRpb25SZXN1bHRzMUhERCFSMThDNj1AU2ltdWxhdGlvblBlcmNlbnRpbGUoIERBVEEhUlsyMF1DWy0zXSwgUkNbLTFdIClwAAAAW01vbnRlQ2FybG9fRGVncmVlRGF5c18yMDI0RmNzdC54bHN4XVNpbXVsYXRpb25SZXN1bHRzM0NERCFSNUM2PUBTaW11bGF0aW9uUGVyY2VudGlsZSggREFUQSFSWzczXUNbLTFdLCBSQ1stMV0gKXEAAABbTW9udGVDYXJsb19EZWdyZWVEYXlzXzIwMjRGY3N0Lnhsc3hdU2ltdWxhdGlvblJlc3VsdHM3IVIxMkM5PUBTaW11bGF0aW9uSGlzdG9ncmFtQmluKCBEQVRBIVJbNjZdQywgMjEsIDgsIFRSVUUgKXkAAABbTW9udGVDYXJsb19EZWdyZWVEYXlzXzIwMjRGY3N0Lnhsc3hdU2ltdWxhdGlvblJlc3VsdHM0SEREIVIyMkM5PUBTaW11bGF0aW9uSGlzdG9ncmFtQmluKCBEQVRBIVJbMTZdQ1stM10sIDIxLCAxOCwgVFJVRSApewAAAFtNb250ZUNhcmxvX0RlZ3JlZURheXNfMjAyNEZjc3QueGxzeF1TaW11bGF0aW9uUmVzdWx0czYhUjEyQzExPUBTaW11bGF0aW9uSGlzdG9ncmFtQmluTGFiZWwoIERBVEEhUls2Nl1DWy0zXSwgMjEsIDgsIFRSVUUgKXgAAABbTW9udGVDYXJsb19EZWdyZWVEYXlzXzIwMjRGY3N0Lnhsc3hdU2ltdWxhdGlvblJlc3VsdHMzSEREIVIxM0M5PUBTaW11bGF0aW9uSGlzdG9ncmFtQmluKCBEQVRBIVJbMjVdQ1stNF0sIDIxLCA5LCBUUlVFICmQAAAAW01vbnRlQ2FybG9fRGVncmVlRGF5c18yMDI0RmNzdC54bHN4XVNpbXVsYXRpb25SZXN1bHRzMkhERCFSMjNDMTI9QFNpbXVsYXRpb25IaXN0b2dyYW1CaW4oIERBVEEhUlsxNV1DWy04XSwgMjEsIDE5LCBUUlVFICkgL0AgU2ltdWxhdGlvblRyaWFscygpkAAAAFtNb250ZUNhcmxvX0RlZ3JlZURheXNfMjAyNEZjc3QueGxzeF1TaW11bGF0aW9uUmVzdWx0czJIREQhUjIzQzEyPUBTaW11bGF0aW9uSGlzdG9ncmFtQmluKCBEQVRBIVJbMTVdQ1stOF0sIDIxLCAxOSwgVFJVRSApIC9AIFNpbXVsYXRpb25UcmlhbHMoKXwAAABbTW9udGVDYXJsb19EZWdyZWVEYXlzXzIwMjRGY3N0Lnhsc3hdU2ltdWxhdGlvblJlc3VsdHMxMkhERCFSNkM4PUBTaW11bGF0aW9uSGlzdG9ncmFtQmluTGFiZWwoIERBVEEhUlszMl1DWzZdLCAyMSwgMiwgVFJVRSApeQAAAFtNb250ZUNhcmxvX0RlZ3JlZURheXNfMjAyNEZjc3QueGxzeF1TaW11bGF0aW9uUmVzdWx0czEyQ0REIVIxOUM5PUBTaW11bGF0aW9uSGlzdG9ncmFtQmluKCBEQVRBIVJbNTldQ1s1XSwgMjEsIDE1LCBUUlVFICmOAAAAW01vbnRlQ2FybG9fRGVncmVlRGF5c18yMDI0RmNzdC54bHN4XVNpbXVsYXRpb25SZXN1bHRzM0hERCFSNUMxMj1AU2ltdWxhdGlvbkhpc3RvZ3JhbUJpbiggREFUQSFSWzMzXUNbLTddLCAyMSwgMSwgVFJVRSApIC9AIFNpbXVsYXRpb25UcmlhbHMoKY4AAABbTW9udGVDYXJsb19EZWdyZWVEYXlzXzIwMjRGY3N0Lnhsc3hdU2ltdWxhdGlvblJlc3VsdHMzSEREIVI1QzEyPUBTaW11bGF0aW9uSGlzdG9ncmFtQmluKCBEQVRBIVJbMzNdQ1stN10sIDIxLCAxLCBUUlVFICkgL0AgU2ltdWxhdGlvblRyaWFscygpfAAAAFtNb250ZUNhcmxvX0RlZ3JlZURheXNfMjAyNEZjc3QueGxzeF1TaW11bGF0aW9uUmVzdWx0czEwIVIxOEMxMT1AU2ltdWxhdGlvbkhpc3RvZ3JhbUJpbkxhYmVsKCBEQVRBIVJbNjBdQ1sxXSwgMjEsIDE0LCBUUlVFICl+AAAAW01vbnRlQ2FybG9fRGVncmVlRGF5c18yMDI0RmNzdC54bHN4XVNpbXVsYXRpb25SZXN1bHRzNEhERCFSMTZDOD1AU2ltdWxhdGlvbkhpc3RvZ3JhbUJpbkxhYmVsKCBEQVRBIVJbMjJdQ1stMl0sIDIxLCAxMiwgVFJVRSApjgAAAFtNb250ZUNhcmxvX0RlZ3JlZURheXNfMjAyNEZjc3QueGxzeF1TaW11bGF0aW9uUmVzdWx0czNIREQhUjlDMTI9QFNpbXVsYXRpb25IaXN0b2dyYW1CaW4oIERBVEEhUlsyOV1DWy03XSwgMjEsIDUsIFRSVUUgKSAvQCBTaW11bGF0aW9uVHJpYWxzKCmOAAAAW01vbnRlQ2FybG9fRGVncmVlRGF5c18yMDI0RmNzdC54bHN4XVNpbXVsYXRpb25SZXN1bHRzM0hERCFSOUMxMj1AU2ltdWxhdGlvbkhpc3RvZ3JhbUJpbiggREFUQSFSWzI5XUNbLTddLCAyMSwgNSwgVFJVRSApIC9AIFNpbXVsYXRpb25UcmlhbHMoKXkAAABbTW9udGVDYXJsb19EZWdyZWVEYXlzXzIwMjRGY3N0Lnhsc3hdU2ltdWxhdGlvblJlc3VsdHM0Q0REIVIyNEM5PUBTaW11bGF0aW9uSGlzdG9ncmFtQmluKCBEQVRBIVJbNTRdQ1stM10sIDIxLCAyMCwgVFJVRSApjwAAAFtNb250ZUNhcmxvX0RlZ3JlZURheXNfMjAyNEZjc3QueGxzeF1TaW11bGF0aW9uUmVzdWx0czNIREQhUjExQzEyPUBTaW11bGF0aW9uSGlzdG9ncmFtQmluKCBEQVRBIVJbMjddQ1stN10sIDIxLCA3LCBUUlVFICkgL0AgU2ltdWxhdGlvblRyaWFscygpjwAAAFtNb250ZUNhcmxvX0RlZ3JlZURheXNfMjAyNEZjc3QueGxzeF1TaW11bGF0aW9uUmVzdWx0czNIREQhUjExQzEyPUBTaW11bGF0aW9uSGlzdG9ncmFtQmluKCBEQVRBIVJbMjddQ1stN10sIDIxLCA3LCBUUlVFICkgL0AgU2ltdWxhdGlvblRyaWFscygpjgAAAFtNb250ZUNhcmxvX0RlZ3JlZURheXNfMjAyNEZjc3QueGxzeF1TaW11bGF0aW9uUmVzdWx0czFDREQhUjVDMTI9QFNpbXVsYXRpb25IaXN0b2dyYW1CaW4oIERBVEEhUls3M11DWy05XSwgMjEsIDEsIFRSVUUgKSAvQCBTaW11bGF0aW9uVHJpYWxzKCmOAAAAW01vbnRlQ2FybG9fRGVncmVlRGF5c18yMDI0RmNzdC54bHN4XVNpbXVsYXRpb25SZXN1bHRzMUNERCFSNUMxMj1AU2ltdWxhdGlvbkhpc3RvZ3JhbUJpbiggREFUQSFSWzczXUNbLTldLCAyMSwgMSwgVFJVRSApIC9AIFNpbXVsYXRpb25UcmlhbHMoKXcAAABbTW9udGVDYXJsb19EZWdyZWVEYXlzXzIwMjRGY3N0Lnhsc3hdU2ltdWxhdGlvblJlc3VsdHM0SEREIVI1Qzk9QFNpbXVsYXRpb25IaXN0b2dyYW1CaW4oIERBVEEhUlszM11DWy0zXSwgMjEsIDEsIFRSVUUgKX4AAABbTW9udGVDYXJsb19EZWdyZWVEYXlzXzIwMjRGY3N0Lnhsc3hdU2ltdWxhdGlvblJlc3VsdHMySEREIVIxN0M4PUBTaW11bGF0aW9uSGlzdG9ncmFtQmluTGFiZWwoIERBVEEhUlsyMV1DWy00XSwgMjEsIDEzLCBUUlVFICmQAAAAW01vbnRlQ2FybG9fRGVncmVlRGF5c18yMDI0RmNzdC54bHN4XVNpbXVsYXRpb25SZXN1bHRzMTJIREQhUjI1QzEyPUBTaW11bGF0aW9uSGlzdG9ncmFtQmluKCBEQVRBIVJbMTNdQ1syXSwgMjEsIDIxLCBUUlVFICkgL0AgU2ltdWxhdGlvblRyaWFscygpkAAAAFtNb250ZUNhcmxvX0RlZ3JlZURheXNfMjAyNEZjc3QueGxzeF1TaW11bGF0aW9uUmVzdWx0czEySEREIVIyNUMxMj1AU2ltdWxhdGlvbkhpc3RvZ3JhbUJpbiggREFUQSFSWzEzXUNbMl0sIDIxLCAyMSwgVFJVRSApIC9AIFNpbXVsYXRpb25UcmlhbHMoKX4AAABbTW9udGVDYXJsb19EZWdyZWVEYXlzXzIwMjRGY3N0Lnhsc3hdU2ltdWxhdGlvblJlc3VsdHMxMkhERCFSMTNDMTE9QFNpbXVsYXRpb25IaXN0b2dyYW1CaW5MYWJlbCggREFUQSFSWzI1XUNbM10sIDIxLCA5LCBUUlVFICl+AAAAW01vbnRlQ2FybG9fRGVncmVlRGF5c18yMDI0RmNzdC54bHN4XVNpbXVsYXRpb25SZXN1bHRzMTJDREQhUjEzQzExPUBTaW11bGF0aW9uSGlzdG9ncmFtQmluTGFiZWwoIERBVEEhUls2NV1DWzNdLCAyMSwgOSwgVFJVRSApcQAAAFtNb250ZUNhcmxvX0RlZ3JlZURheXNfMjAyNEZjc3QueGxzeF1TaW11bGF0aW9uUmVzdWx0czExQ0REIVIxM0MzPUBTaW11bGF0aW9uU3RhbmRhcmREZXZpYXRpb24oIERBVEEhUls2NV1DWzEwXSApdwAAAFtNb250ZUNhcmxvX0RlZ3JlZURheXNfMjAyNEZjc3QueGxzeF1TaW11bGF0aW9uUmVzdWx0czYhUjE5Qzg9QFNpbXVsYXRpb25IaXN0b2dyYW1CaW5MYWJlbCggREFUQSFSWzU5XUMsIDIxLCAxNSwgVFJVRSApdgAAAFtNb250ZUNhcmxvX0RlZ3JlZURheXNfMjAyNEZjc3QueGxzeF1TaW11bGF0aW9uUmVzdWx0czYhUjE4Qzk9QFNpbXVsYXRpb25IaXN0b2dyYW1CaW4oIERBVEEhUls2MF1DWy0xXSwgMjEsIDE0LCBUUlVFICl5AAAAW01vbnRlQ2FybG9fRGVncmVlRGF5c18yMDI0RmNzdC54bHN4XVNpbXVsYXRpb25SZXN1bHRzM0hERCFSMTZDOT1AU2ltdWxhdGlvbkhpc3RvZ3JhbUJpbiggREFUQSFSWzIyXUNbLTRdLCAyMSwgMTIsIFRSVUUgKXEAAABbTW9udGVDYXJsb19EZWdyZWVEYXlzXzIwMjRGY3N0Lnhsc3hdU2ltdWxhdGlvblJlc3VsdHMxMUhERCFSMTZDNj1AU2ltdWxhdGlvblBlcmNlbnRpbGUoIERBVEEhUlsyMl1DWzddLCBSQ1stMV0gKX8AAABbTW9udGVDYXJsb19EZWdyZWVEYXlzXzIwMjRGY3N0Lnhsc3hdU2ltdWxhdGlvblJlc3VsdHMxMkhERCFSMjFDMTE9QFNpbXVsYXRpb25IaXN0b2dyYW1CaW5MYWJlbCggREFUQSFSWzE3XUNbM10sIDIxLCAxNywgVFJVRSApkAAAAFtNb250ZUNhcmxvX0RlZ3JlZURheXNfMjAyNEZjc3QueGxzeF1TaW11bGF0aW9uUmVzdWx0czExSEREIVIyNEMxMj1AU2ltdWxhdGlvbkhpc3RvZ3JhbUJpbiggREFUQSFSWzE0XUNbMV0sIDIxLCAyMCwgVFJVRSApIC9AIFNpbXVsYXRpb25UcmlhbHMoKZAAAABbTW9udGVDYXJsb19EZWdyZWVEYXlzXzIwMjRGY3N0Lnhsc3hdU2ltdWxhdGlvblJlc3VsdHMxMUhERCFSMjRDMTI9QFNpbXVsYXRpb25IaXN0b2dyYW1CaW4oIERBVEEhUlsxNF1DWzFdLCAyMSwgMjAsIFRSVUUgKSAvQCBTaW11bGF0aW9uVHJpYWxzKCmOAAAAW01vbnRlQ2FybG9fRGVncmVlRGF5c18yMDI0RmNzdC54bHN4XVNpbXVsYXRpb25SZXN1bHRzM0hERCFSNkMxMj1AU2ltdWxhdGlvbkhpc3RvZ3JhbUJpbiggREFUQSFSWzMyXUNbLTddLCAyMSwgMiwgVFJVRSApIC9AIFNpbXVsYXRpb25UcmlhbHMoKY4AAABbTW9udGVDYXJsb19EZWdyZWVEYXlzXzIwMjRGY3N0Lnhsc3hdU2ltdWxhdGlvblJlc3VsdHMzSEREIVI2QzEyPUBTaW11bGF0aW9uSGlzdG9ncmFtQmluKCBEQVRBIVJbMzJdQ1stN10sIDIxLCAyLCBUUlVFICkgL0AgU2ltdWxhdGlvblRyaWFscygpfAAAAFtNb250ZUNhcmxvX0RlZ3JlZURheXNfMjAyNEZjc3QueGxzeF1TaW11bGF0aW9uUmVzdWx0czchUjE1QzExPUBTaW11bGF0aW9uSGlzdG9ncmFtQmluTGFiZWwoIERBVEEhUls2M11DWy0yXSwgMjEsIDExLCBUUlVFICl8AAAAW01vbnRlQ2FybG9fRGVncmVlRGF5c18yMDI0RmNzdC54bHN4XVNpbXVsYXRpb25SZXN1bHRzNiFSMjVDMTE9QFNpbXVsYXRpb25IaXN0b2dyYW1CaW5MYWJlbCggREFUQSFSWzUzXUNbLTNdLCAyMSwgMjEsIFRSVUUgKXoAAABbTW9udGVDYXJsb19EZWdyZWVEYXlzXzIwMjRGY3N0Lnhsc3hdU2ltdWxhdGlvblJlc3VsdHM5IVIyM0M4PUBTaW11bGF0aW9uSGlzdG9ncmFtQmluTGFiZWwoIERBVEEhUls1NV1DWzNdLCAyMSwgMTksIFRSVUUgKWwAAABbTW9udGVDYXJsb19EZWdyZWVEYXlzXzIwMjRGY3N0Lnhsc3hdU2ltdWxhdGlvblJlc3VsdHM1IVI2QzY9QFNpbXVsYXRpb25QZXJjZW50aWxlKCBEQVRBIVJbNzJdQ1sxXSwgUkNbLTFdICl/AAAAW01vbnRlQ2FybG9fRGVncmVlRGF5c18yMDI0RmNzdC54bHN4XVNpbXVsYXRpb25SZXN1bHRzM0NERCFSMjJDMTE9QFNpbXVsYXRpb25IaXN0b2dyYW1CaW5MYWJlbCggREFUQSFSWzU2XUNbLTZdLCAyMSwgMTgsIFRSVUUgKXwAAABbTW9udGVDYXJsb19EZWdyZWVEYXlzXzIwMjRGY3N0Lnhsc3hdU2ltdWxhdGlvblJlc3VsdHM2IVIyMkMxMT1AU2ltdWxhdGlvbkhpc3RvZ3JhbUJpbkxhYmVsKCBEQVRBIVJbNTZdQ1stM10sIDIxLCAxOCwgVFJVRSApjAAAAFtNb250ZUNhcmxvX0RlZ3JlZURheXNfMjAyNEZjc3QueGxzeF1TaW11bGF0aW9uUmVzdWx0czghUjEwQzEyPUBTaW11bGF0aW9uSGlzdG9ncmFtQmluKCBEQVRBIVJbNjhdQ1stMl0sIDIxLCA2LCBUUlVFICkgL0AgU2ltdWxhdGlvblRyaWFscygpjAAAAFtNb250ZUNhcmxvX0RlZ3JlZURheXNfMjAyNEZjc3QueGxzeF1TaW11bGF0aW9uUmVzdWx0czghUjEwQzEyPUBTaW11bGF0aW9uSGlzdG9ncmFtQmluKCBEQVRBIVJbNjhdQ1stMl0sIDIxLCA2LCBUUlVFICkgL0AgU2ltdWxhdGlvblRyaWFscygpfAAAAFtNb250ZUNhcmxvX0RlZ3JlZURheXNfMjAyNEZjc3QueGxzeF1TaW11bGF0aW9uUmVzdWx0czYhUjE4QzExPUBTaW11bGF0aW9uSGlzdG9ncmFtQmluTGFiZWwoIERBVEEhUls2MF1DWy0zXSwgMjEsIDE0LCBUUlVFICl2AAAAW01vbnRlQ2FybG9fRGVncmVlRGF5c18yMDI0RmNzdC54bHN4XVNpbXVsYXRpb25SZXN1bHRzNiFSMTVDOT1AU2ltdWxhdGlvbkhpc3RvZ3JhbUJpbiggREFUQSFSWzYzXUNbLTFdLCAyMSwgMTEsIFRSVUUgKX4AAABbTW9udGVDYXJsb19EZWdyZWVEYXlzXzIwMjRGY3N0Lnhsc3hdU2ltdWxhdGlvblJlc3VsdHMzSEREIVIxMkMxMT1AU2ltdWxhdGlvbkhpc3RvZ3JhbUJpbkxhYmVsKCBEQVRBIVJbMjZdQ1stNl0sIDIxLCA4LCBUUlVFICmOAAAAW01vbnRlQ2FybG9fRGVncmVlRGF5c18yMDI0RmNzdC54bHN4XVNpbXVsYXRpb25SZXN1bHRzM0NERCFSOUMxMj1AU2ltdWxhdGlvbkhpc3RvZ3JhbUJpbiggREFUQSFSWzY5XUNbLTddLCAyMSwgNSwgVFJVRSApIC9AIFNpbXVsYXRpb25UcmlhbHMoKY4AAABbTW9udGVDYXJsb19EZWdyZWVEYXlzXzIwMjRGY3N0Lnhsc3hdU2ltdWxhdGlvblJlc3VsdHMzQ0REIVI5QzEyPUBTaW11bGF0aW9uSGlzdG9ncmFtQmluKCBEQVRBIVJbNjldQ1stN10sIDIxLCA1LCBUUlVFICkgL0AgU2ltdWxhdGlvblRyaWFscygpcAAAAFtNb250ZUNhcmxvX0RlZ3JlZURheXNfMjAyNEZjc3QueGxzeF1TaW11bGF0aW9uUmVzdWx0czEySEREIVI5QzY9QFNpbXVsYXRpb25QZXJjZW50aWxlKCBEQVRBIVJbMjldQ1s4XSwgUkNbLTFdICl6AAAAW01vbnRlQ2FybG9fRGVncmVlRGF5c18yMDI0RmNzdC54bHN4XVNpbXVsYXRpb25SZXN1bHRzMTAhUjEyQzg9QFNpbXVsYXRpb25IaXN0b2dyYW1CaW5MYWJlbCggREFUQSFSWzY2XUNbNF0sIDIxLCA4LCBUUlVFICmPAAAAW01vbnRlQ2FybG9fRGVncmVlRGF5c18yMDI0RmNzdC54bHN4XVNpbXVsYXRpb25SZXN1bHRzMTFDREQhUjExQzEyPUBTaW11bGF0aW9uSGlzdG9ncmFtQmluKCBEQVRBIVJbNjddQ1sxXSwgMjEsIDcsIFRSVUUgKSAvQCBTaW11bGF0aW9uVHJpYWxzKCmPAAAAW01vbnRlQ2FybG9fRGVncmVlRGF5c18yMDI0RmNzdC54bHN4XVNpbXVsYXRpb25SZXN1bHRzMTFDREQhUjExQzEyPUBTaW11bGF0aW9uSGlzdG9ncmFtQmluKCBEQVRBIVJbNjddQ1sxXSwgMjEsIDcsIFRSVUUgKSAvQCBTaW11bGF0aW9uVHJpYWxzKCl9AAAAW01vbnRlQ2FybG9fRGVncmVlRGF5c18yMDI0RmNzdC54bHN4XVNpbXVsYXRpb25SZXN1bHRzMkhERCFSMTFDOD1AU2ltdWxhdGlvbkhpc3RvZ3JhbUJpbkxhYmVsKCBEQVRBIVJbMjddQ1stNF0sIDIxLCA3LCBUUlVFICl3AAAAW01vbnRlQ2FybG9fRGVncmVlRGF5c18yMDI0RmNzdC54bHN4XVNpbXVsYXRpb25SZXN1bHRzMTJDREQhUjdDOT1AU2ltdWxhdGlvbkhpc3RvZ3JhbUJpbiggREFUQSFSWzcxXUNbNV0sIDIxLCAzLCBUUlVFICl9AAAAW01vbnRlQ2FybG9fRGVncmVlRGF5c18yMDI0RmNzdC54bHN4XVNpbXVsYXRpb25SZXN1bHRzM0hERCFSMTJDOD1AU2ltdWxhdGlvbkhpc3RvZ3JhbUJpbkxhYmVsKCBEQVRBIVJbMjZdQ1stM10sIDIxLCA4LCBUUlVFICmQAAAAW01vbnRlQ2FybG9fRGVncmVlRGF5c18yMDI0RmNzdC54bHN4XVNpbXVsYXRpb25SZXN1bHRzNEhERCFSMjRDMTI9QFNpbXVsYXRpb25IaXN0b2dyYW1CaW4oIERBVEEhUlsxNF1DWy02XSwgMjEsIDIwLCBUUlVFICkgL0AgU2ltdWxhdGlvblRyaWFscygpkAAAAFtNb250ZUNhcmxvX0RlZ3JlZURheXNfMjAyNEZjc3QueGxzeF1TaW11bGF0aW9uUmVzdWx0czRIREQhUjI0QzEyPUBTaW11bGF0aW9uSGlzdG9ncmFtQmluKCBEQVRBIVJbMTRdQ1stNl0sIDIxLCAyMCwgVFJVRSApIC9AIFNpbXVsYXRpb25UcmlhbHMoKZAAAABbTW9udGVDYXJsb19EZWdyZWVEYXlzXzIwMjRGY3N0Lnhsc3hdU2ltdWxhdGlvblJlc3VsdHMySEREIVIxNUMxMj1AU2ltdWxhdGlvbkhpc3RvZ3JhbUJpbiggREFUQSFSWzIzXUNbLThdLCAyMSwgMTEsIFRSVUUgKSAvQCBTaW11bGF0aW9uVHJpYWxzKCmQAAAAW01vbnRlQ2FybG9fRGVncmVlRGF5c18yMDI0RmNzdC54bHN4XVNpbXVsYXRpb25SZXN1bHRzMkhERCFSMTVDMTI9QFNpbXVsYXRpb25IaXN0b2dyYW1CaW4oIERBVEEhUlsyM11DWy04XSwgMjEsIDExLCBUUlVFICkgL0AgU2ltdWxhdGlvblRyaWFscygpfwAAAFtNb250ZUNhcmxvX0RlZ3JlZURheXNfMjAyNEZjc3QueGxzeF1TaW11bGF0aW9uUmVzdWx0czRIREQhUjIxQzExPUBTaW11bGF0aW9uSGlzdG9ncmFtQmluTGFiZWwoIERBVEEhUlsxN11DWy01XSwgMjEsIDE3LCBUUlVFICltAAAAW01vbnRlQ2FybG9fRGVncmVlRGF5c18yMDI0RmNzdC54bHN4XVNpbXVsYXRpb25SZXN1bHRzOCFSMjJDNj1AU2ltdWxhdGlvblBlcmNlbnRpbGUoIERBVEEhUls1Nl1DWzRdLCBSQ1stMV0gKZAAAABbTW9udGVDYXJsb19EZWdyZWVEYXlzXzIwMjRGY3N0Lnhsc3hdU2ltdWxhdGlvblJlc3VsdHMyQ0REIVIxOUMxMj1AU2ltdWxhdGlvbkhpc3RvZ3JhbUJpbiggREFUQSFSWzU5XUNbLThdLCAyMSwgMTUsIFRSVUUgKSAvQCBTaW11bGF0aW9uVHJpYWxzKCmQAAAAW01vbnRlQ2FybG9fRGVncmVlRGF5c18yMDI0RmNzdC54bHN4XVNpbXVsYXRpb25SZXN1bHRzMkNERCFSMTlDMTI9QFNpbXVsYXRpb25IaXN0b2dyYW1CaW4oIERBVEEhUls1OV1DWy04XSwgMjEsIDE1LCBUUlVFICkgL0AgU2ltdWxhdGlvblRyaWFscygpdgAAAFtNb250ZUNhcmxvX0RlZ3JlZURheXNfMjAyNEZjc3QueGxzeF1TaW11bGF0aW9uUmVzdWx0czUhUjE5Qzk9QFNpbXVsYXRpb25IaXN0b2dyYW1CaW4oIERBVEEhUls1OV1DWy0yXSwgMjEsIDE1LCBUUlVFICl/AAAAW01vbnRlQ2FybG9fRGVncmVlRGF5c18yMDI0RmNzdC54bHN4XVNpbXVsYXRpb25SZXN1bHRzMTJIREQhUjIyQzExPUBTaW11bGF0aW9uSGlzdG9ncmFtQmluTGFiZWwoIERBVEEhUlsxNl1DWzNdLCAyMSwgMTgsIFRSVUUgKXYAAABbTW9udGVDYXJsb19EZWdyZWVEYXlzXzIwMjRGY3N0Lnhsc3hdU2ltdWxhdGlvblJlc3VsdHM5IVI3QzExPUBTaW11bGF0aW9uSGlzdG9ncmFtQmluTGFiZWwoIERBVEEhUls3MV1DLCAyMSwgMywgVFJVRSApjAAAAFtNb250ZUNhcmxvX0RlZ3JlZURheXNfMjAyNEZjc3QueGxzeF1TaW11bGF0aW9uUmVzdWx0czYhUjExQzEyPUBTaW11bGF0aW9uSGlzdG9ncmFtQmluKCBEQVRBIVJbNjddQ1stNF0sIDIxLCA3LCBUUlVFICkgL0AgU2ltdWxhdGlvblRyaWFscygpjAAAAFtNb250ZUNhcmxvX0RlZ3JlZURheXNfMjAyNEZjc3QueGxzeF1TaW11bGF0aW9uUmVzdWx0czYhUjExQzEyPUBTaW11bGF0aW9uSGlzdG9ncmFtQmluKCBEQVRBIVJbNjddQ1stNF0sIDIxLCA3LCBUUlVFICkgL0AgU2ltdWxhdGlvblRyaWFscygpfgAAAFtNb250ZUNhcmxvX0RlZ3JlZURheXNfMjAyNEZjc3QueGxzeF1TaW11bGF0aW9uUmVzdWx0czExQ0REIVIxOEM4PUBTaW11bGF0aW9uSGlzdG9ncmFtQmluTGFiZWwoIERBVEEhUls2MF1DWzVdLCAyMSwgMTQsIFRSVUUgKXkAAABbTW9udGVDYXJsb19EZWdyZWVEYXlzXzIwMjRGY3N0Lnhsc3hdU2ltdWxhdGlvblJlc3VsdHMxSEREIVIyNEM5PUBTaW11bGF0aW9uSGlzdG9ncmFtQmluKCBEQVRBIVJbMTRdQ1stNl0sIDIxLCAyMCwgVFJVRSApeQAAAFtNb250ZUNhcmxvX0RlZ3JlZURheXNfMjAyNEZjc3QueGxzeF1TaW11bGF0aW9uUmVzdWx0czFIREQhUjIyQzk9QFNpbXVsYXRpb25IaXN0b2dyYW1CaW4oIERBVEEhUlsxNl1DWy02XSwgMjEsIDE4LCBUUlVFICl/AAAAW01vbnRlQ2FybG9fRGVncmVlRGF5c18yMDI0RmNzdC54bHN4XVNpbXVsYXRpb25SZXN1bHRzMUhERCFSMThDMTE9QFNpbXVsYXRpb25IaXN0b2dyYW1CaW5MYWJlbCggREFUQSFSWzIwXUNbLThdLCAyMSwgMTQsIFRSVUUgKY4AAABbTW9udGVDYXJsb19EZWdyZWVEYXlzXzIwMjRGY3N0Lnhsc3hdU2ltdWxhdGlvblJlc3VsdHMxSEREIVI4QzEyPUBTaW11bGF0aW9uSGlzdG9ncmFtQmluKCBEQVRBIVJbMzBdQ1stOV0sIDIxLCA0LCBUUlVFICkgL0AgU2ltdWxhdGlvblRyaWFscygpjgAAAFtNb250ZUNhcmxvX0RlZ3JlZURheXNfMjAyNEZjc3QueGxzeF1TaW11bGF0aW9uUmVzdWx0czFIREQhUjhDMTI9QFNpbXVsYXRpb25IaXN0b2dyYW1CaW4oIERBVEEhUlszMF1DWy05XSwgMjEsIDQsIFRSVUUgKSAvQCBTaW11bGF0aW9uVHJpYWxzKClxAAAAW01vbnRlQ2FybG9fRGVncmVlRGF5c18yMDI0RmNzdC54bHN4XVNpbXVsYXRpb25SZXN1bHRzMUhERCFSMTJDNj1AU2ltdWxhdGlvblBlcmNlbnRpbGUoIERBVEEhUlsyNl1DWy0zXSwgUkNbLTFdICl+AAAAW01vbnRlQ2FybG9fRGVncmVlRGF5c18yMDI0RmNzdC54bHN4XVNpbXVsYXRpb25SZXN1bHRzMUhERCFSMTBDMTE9QFNpbXVsYXRpb25IaXN0b2dyYW1CaW5MYWJlbCggREFUQSFSWzI4XUNbLThdLCAyMSwgNiwgVFJVRSApfQAAAFtNb250ZUNhcmxvX0RlZ3JlZURheXNfMjAyNEZjc3QueGxzeF1TaW11bGF0aW9uUmVzdWx0czFIREQhUjEwQzg9QFNpbXVsYXRpb25IaXN0b2dyYW1CaW5MYWJlbCggREFUQSFSWzI4XUNbLTVdLCAyMSwgNiwgVFJVRSApcQAAAFtNb250ZUNhcmxvX0RlZ3JlZURheXNfMjAyNEZjc3QueGxzeF1TaW11bGF0aW9uUmVzdWx0czFIREQhUjI0QzY9QFNpbXVsYXRpb25QZXJjZW50aWxlKCBEQVRBIVJbMTRdQ1stM10sIFJDWy0xXSApbAAAAFtNb250ZUNhcmxvX0RlZ3JlZURheXNfMjAyNEZjc3QueGxzeF1TaW11bGF0aW9uUmVzdWx0czFIREQhUjEzQzM9QFNpbXVsYXRpb25TdGFuZGFyZERldmlhdGlvbiggREFUQSFSWzI1XUMgKWMAAABbTW9udGVDYXJsb19EZWdyZWVEYXlzXzIwMjRGY3N0Lnhsc3hdU2ltdWxhdGlvblJlc3VsdHMxSEREIVIxNEMzPUBTaW11bGF0aW9uVmFyaWFuY2UoIERBVEEhUlsyNF1DICmKAAAAW01vbnRlQ2FybG9fRGVncmVlRGF5c18yMDI0RmNzdC54bHN4XVNpbXVsYXRpb25SZXN1bHRzMTAhUjE3QzEyPUBTaW11bGF0aW9uSGlzdG9ncmFtQmluKCBEQVRBIVJbNjFdQywgMjEsIDEzLCBUUlVFICkgL0AgU2ltdWxhdGlvblRyaWFscygpigAAAFtNb250ZUNhcmxvX0RlZ3JlZURheXNfMjAyNEZjc3QueGxzeF1TaW11bGF0aW9uUmVzdWx0czEwIVIxN0MxMj1AU2ltdWxhdGlvbkhpc3RvZ3JhbUJpbiggREFUQSFSWzYxXUMsIDIxLCAxMywgVFJVRSApIC9AIFNpbXVsYXRpb25UcmlhbHMoKZAAAABbTW9udGVDYXJsb19EZWdyZWVEYXlzXzIwMjRGY3N0Lnhsc3hdU2ltdWxhdGlvblJlc3VsdHMzSEREIVIyMkMxMj1AU2ltdWxhdGlvbkhpc3RvZ3JhbUJpbiggREFUQSFSWzE2XUNbLTddLCAyMSwgMTgsIFRSVUUgKSAvQCBTaW11bGF0aW9uVHJpYWxzKCmQAAAAW01vbnRlQ2FybG9fRGVncmVlRGF5c18yMDI0RmNzdC54bHN4XVNpbXVsYXRpb25SZXN1bHRzM0hERCFSMjJDMTI9QFNpbXVsYXRpb25IaXN0b2dyYW1CaW4oIERBVEEhUlsxNl1DWy03XSwgMjEsIDE4LCBUUlVFICkgL0AgU2ltdWxhdGlvblRyaWFscygpfgAAAFtNb250ZUNhcmxvX0RlZ3JlZURheXNfMjAyNEZjc3QueGxzeF1TaW11bGF0aW9uUmVzdWx0czExQ0REIVIxM0MxMT1AU2ltdWxhdGlvbkhpc3RvZ3JhbUJpbkxhYmVsKCBEQVRBIVJbNjVdQ1syXSwgMjEsIDksIFRSVUUgKXwAAABbTW9udGVDYXJsb19EZWdyZWVEYXlzXzIwMjRGY3N0Lnhsc3hdU2ltdWxhdGlvblJlc3VsdHMxMkhERCFSOUM4PUBTaW11bGF0aW9uSGlzdG9ncmFtQmluTGFiZWwoIERBVEEhUlsyOV1DWzZdLCAyMSwgNSwgVFJVRSApdgAAAFtNb250ZUNhcmxvX0RlZ3JlZURheXNfMjAyNEZjc3QueGxzeF1TaW11bGF0aW9uUmVzdWx0czEwIVIxNUM5PUBTaW11bGF0aW9uSGlzdG9ncmFtQmluKCBEQVRBIVJbNjNdQ1szXSwgMjEsIDExLCBUUlVFIClzAAAAW01vbnRlQ2FybG9fRGVncmVlRGF5c18yMDI0RmNzdC54bHN4XVNpbXVsYXRpb25SZXN1bHRzOCFSNUM5PUBTaW11bGF0aW9uSGlzdG9ncmFtQmluKCBEQVRBIVJbNzNdQ1sxXSwgMjEsIDEsIFRSVUUgKX0AAABbTW9udGVDYXJsb19EZWdyZWVEYXlzXzIwMjRGY3N0Lnhsc3hdU2ltdWxhdGlvblJlc3VsdHMxMkhERCFSNUMxMT1AU2ltdWxhdGlvbkhpc3RvZ3JhbUJpbkxhYmVsKCBEQVRBIVJbMzNdQ1szXSwgMjEsIDEsIFRSVUUgKX0AAABbTW9udGVDYXJsb19EZWdyZWVEYXlzXzIwMjRGY3N0Lnhsc3hdU2ltdWxhdGlvblJlc3VsdHMyQ0REIVI3QzExPUBTaW11bGF0aW9uSGlzdG9ncmFtQmluTGFiZWwoIERBVEEhUls3MV1DWy03XSwgMjEsIDMsIFRSVUUgKX8AAABbTW9udGVDYXJsb19EZWdyZWVEYXlzXzIwMjRGY3N0Lnhsc3hdU2ltdWxhdGlvblJlc3VsdHMxMkhERCFSMTdDMTE9QFNpbXVsYXRpb25IaXN0b2dyYW1CaW5MYWJlbCggREFUQSFSWzIxXUNbM10sIDIxLCAxMywgVFJVRSApigAAAFtNb250ZUNhcmxvX0RlZ3JlZURheXNfMjAyNEZjc3QueGxzeF1TaW11bGF0aW9uUmVzdWx0czEwIVIxNUMxMj1AU2ltdWxhdGlvbkhpc3RvZ3JhbUJpbiggREFUQSFSWzYzXUMsIDIxLCAxMSwgVFJVRSApIC9AIFNpbXVsYXRpb25UcmlhbHMoKYoAAABbTW9udGVDYXJsb19EZWdyZWVEYXlzXzIwMjRGY3N0Lnhsc3hdU2ltdWxhdGlvblJlc3VsdHMxMCFSMTVDMTI9QFNpbXVsYXRpb25IaXN0b2dyYW1CaW4oIERBVEEhUls2M11DLCAyMSwgMTEsIFRSVUUgKSAvQCBTaW11bGF0aW9uVHJpYWxzKCmOAAAAW01vbnRlQ2FybG9fRGVncmVlRGF5c18yMDI0RmNzdC54bHN4XVNpbXVsYXRpb25SZXN1bHRzMTJIREQhUjdDMTI9QFNpbXVsYXRpb25IaXN0b2dyYW1CaW4oIERBVEEhUlszMV1DWzJdLCAyMSwgMywgVFJVRSApIC9AIFNpbXVsYXRpb25UcmlhbHMoKY4AAABbTW9udGVDYXJsb19EZWdyZWVEYXlzXzIwMjRGY3N0Lnhsc3hdU2ltdWxhdGlvblJlc3VsdHMxMkhERCFSN0MxMj1AU2ltdWxhdGlvbkhpc3RvZ3JhbUJpbiggREFUQSFSWzMxXUNbMl0sIDIxLCAzLCBUUlVFICkgL0AgU2ltdWxhdGlvblRyaWFscygpfQAAAFtNb250ZUNhcmxvX0RlZ3JlZURheXNfMjAyNEZjc3QueGxzeF1TaW11bGF0aW9uUmVzdWx0czNIREQhUjEzQzg9QFNpbXVsYXRpb25IaXN0b2dyYW1CaW5MYWJlbCggREFUQSFSWzI1XUNbLTNdLCAyMSwgOSwgVFJVRSApaAAAAFtNb250ZUNhcmxvX0RlZ3JlZURheXNfMjAyNEZjc3QueGxzeF1TaW11bGF0aW9uUmVzdWx0czEyQ0REIVIxN0MzPUBTaW11bGF0aW9uS3VydG9zaXMoIERBVEEhUls2MV1DWzExXSApjgAAAFtNb250ZUNhcmxvX0RlZ3JlZURheXNfMjAyNEZjc3QueGxzeF1TaW11bGF0aW9uUmVzdWx0czExSEREIVI1QzEyPUBTaW11bGF0aW9uSGlzdG9ncmFtQmluKCBEQVRBIVJbMzNdQ1sxXSwgMjEsIDEsIFRSVUUgKSAvQCBTaW11bGF0aW9uVHJpYWxzKCmOAAAAW01vbnRlQ2FybG9fRGVncmVlRGF5c18yMDI0RmNzdC54bHN4XVNpbXVsYXRpb25SZXN1bHRzMTFIREQhUjVDMTI9QFNpbXVsYXRpb25IaXN0b2dyYW1CaW4oIERBVEEhUlszM11DWzFdLCAyMSwgMSwgVFJVRSApIC9AIFNpbXVsYXRpb25UcmlhbHMoKXwAAABbTW9udGVDYXJsb19EZWdyZWVEYXlzXzIwMjRGY3N0Lnhsc3hdU2ltdWxhdGlvblJlc3VsdHMyQ0REIVI5Qzg9QFNpbXVsYXRpb25IaXN0b2dyYW1CaW5MYWJlbCggREFUQSFSWzY5XUNbLTRdLCAyMSwgNSwgVFJVRSApfgAAAFtNb250ZUNhcmxvX0RlZ3JlZURheXNfMjAyNEZjc3QueGxzeF1TaW11bGF0aW9uUmVzdWx0czNIREQhUjE0Qzg9QFNpbXVsYXRpb25IaXN0b2dyYW1CaW5MYWJlbCggREFUQSFSWzI0XUNbLTNdLCAyMSwgMTAsIFRSVUUgKXkAAABbTW9udGVDYXJsb19EZWdyZWVEYXlzXzIwMjRGY3N0Lnhsc3hdU2ltdWxhdGlvblJlc3VsdHMxMUNERCFSMTVDOT1AU2ltdWxhdGlvbkhpc3RvZ3JhbUJpbiggREFUQSFSWzYzXUNbNF0sIDIxLCAxMSwgVFJVRSApfAAAAFtNb250ZUNhcmxvX0RlZ3JlZURheXNfMjAyNEZjc3QueGxzeF1TaW11bGF0aW9uUmVzdWx0czRIREQhUjlDOD1AU2ltdWxhdGlvbkhpc3RvZ3JhbUJpbkxhYmVsKCBEQVRBIVJbMjldQ1stMl0sIDIxLCA1LCBUUlVFICl/AAAAW01vbnRlQ2FybG9fRGVncmVlRGF5c18yMDI0RmNzdC54bHN4XVNpbXVsYXRpb25SZXN1bHRzNEhERCFSMTRDMTE9QFNpbXVsYXRpb25IaXN0b2dyYW1CaW5MYWJlbCggREFUQSFSWzI0XUNbLTVdLCAyMSwgMTAsIFRSVUUgKXUAAABbTW9udGVDYXJsb19EZWdyZWVEYXlzXzIwMjRGY3N0Lnhsc3hdU2ltdWxhdGlvblJlc3VsdHM5IVIyM0M5PUBTaW11bGF0aW9uSGlzdG9ncmFtQmluKCBEQVRBIVJbNTVdQ1syXSwgMjEsIDE5LCBUUlVFIClwAAAAW01vbnRlQ2FybG9fRGVncmVlRGF5c18yMDI0RmNzdC54bHN4XVNpbXVsYXRpb25SZXN1bHRzMTFIREQhUjlDNj1AU2ltdWxhdGlvblBlcmNlbnRpbGUoIERBVEEhUlsyOV1DWzddLCBSQ1stMV0gKZAAAABbTW9udGVDYXJsb19EZWdyZWVEYXlzXzIwMjRGY3N0Lnhsc3hdU2ltdWxhdGlvblJlc3VsdHMxQ0REIVIxNEMxMj1AU2ltdWxhdGlvbkhpc3RvZ3JhbUJpbiggREFUQSFSWzY0XUNbLTldLCAyMSwgMTAsIFRSVUUgKSAvQCBTaW11bGF0aW9uVHJpYWxzKCmQAAAAW01vbnRlQ2FybG9fRGVncmVlRGF5c18yMDI0RmNzdC54bHN4XVNpbXVsYXRpb25SZXN1bHRzMUNERCFSMTRDMTI9QFNpbXVsYXRpb25IaXN0b2dyYW1CaW4oIERBVEEhUls2NF1DWy05XSwgMjEsIDEwLCBUUlVFICkgL0AgU2ltdWxhdGlvblRyaWFscygpfAAAAFtNb250ZUNhcmxvX0RlZ3JlZURheXNfMjAyNEZjc3QueGxzeF1TaW11bGF0aW9uUmVzdWx0czFDREQhUjhDOD1AU2ltdWxhdGlvbkhpc3RvZ3JhbUJpbkxhYmVsKCBEQVRBIVJbNzBdQ1stNV0sIDIxLCA0LCBUUlVFICmQAAAAW01vbnRlQ2FybG9fRGVncmVlRGF5c18yMDI0RmNzdC54bHN4XVNpbXVsYXRpb25SZXN1bHRzMTJIREQhUjE2QzEyPUBTaW11bGF0aW9uSGlzdG9ncmFtQmluKCBEQVRBIVJbMjJdQ1syXSwgMjEsIDEyLCBUUlVFICkgL0AgU2ltdWxhdGlvblRyaWFscygpkAAAAFtNb250ZUNhcmxvX0RlZ3JlZURheXNfMjAyNEZjc3QueGxzeF1TaW11bGF0aW9uUmVzdWx0czEySEREIVIxNkMxMj1AU2ltdWxhdGlvbkhpc3RvZ3JhbUJpbiggREFUQSFSWzIyXUNbMl0sIDIxLCAxMiwgVFJVRSApIC9AIFNpbXVsYXRpb25UcmlhbHMoKW8AAABbTW9udGVDYXJsb19EZWdyZWVEYXlzXzIwMjRGY3N0Lnhsc3hdU2ltdWxhdGlvblJlc3VsdHMzQ0REIVIxM0MzPUBTaW11bGF0aW9uU3RhbmRhcmREZXZpYXRpb24oIERBVEEhUls2NV1DWzJdICl/AAAAW01vbnRlQ2FybG9fRGVncmVlRGF5c18yMDI0RmNzdC54bHN4XVNpbXVsYXRpb25SZXN1bHRzNEhERCFSMThDMTE9QFNpbXVsYXRpb25IaXN0b2dyYW1CaW5MYWJlbCggREFUQSFSWzIwXUNbLTVdLCAyMSwgMTQsIFRSVUUgKZAAAABbTW9udGVDYXJsb19EZWdyZWVEYXlzXzIwMjRGY3N0Lnhsc3hdU2ltdWxhdGlvblJlc3VsdHMzSEREIVIxOUMxMj1AU2ltdWxhdGlvbkhpc3RvZ3JhbUJpbiggREFUQSFSWzE5XUNbLTddLCAyMSwgMTUsIFRSVUUgKSAvQCBTaW11bGF0aW9uVHJpYWxzKCmQAAAAW01vbnRlQ2FybG9fRGVncmVlRGF5c18yMDI0RmNzdC54bHN4XVNpbXVsYXRpb25SZXN1bHRzM0hERCFSMTlDMTI9QFNpbXVsYXRpb25IaXN0b2dyYW1CaW4oIERBVEEhUlsxOV1DWy03XSwgMjEsIDE1LCBUUlVFICkgL0AgU2ltdWxhdGlvblRyaWFscygpfgAAAFtNb250ZUNhcmxvX0RlZ3JlZURheXNfMjAyNEZjc3QueGxzeF1TaW11bGF0aW9uUmVzdWx0czExSEREIVIyNUM4PUBTaW11bGF0aW9uSGlzdG9ncmFtQmluTGFiZWwoIERBVEEhUlsxM11DWzVdLCAyMSwgMjEsIFRSVUUgKXkAAABbTW9udGVDYXJsb19EZWdyZWVEYXlzXzIwMjRGY3N0Lnhsc3hdU2ltdWxhdGlvblJlc3VsdHMxMkhERCFSMTVDOT1AU2ltdWxhdGlvbkhpc3RvZ3JhbUJpbiggREFUQSFSWzIzXUNbNV0sIDIxLCAxMSwgVFJVRSApfgAAAFtNb250ZUNhcmxvX0RlZ3JlZURheXNfMjAyNEZjc3QueGxzeF1TaW11bGF0aW9uUmVzdWx0czRIREQhUjI1Qzg9QFNpbXVsYXRpb25IaXN0b2dyYW1CaW5MYWJlbCggREFUQSFSWzEzXUNbLTJdLCAyMSwgMjEsIFRSVUUgKXsAAABbTW9udGVDYXJsb19EZWdyZWVEYXlzXzIwMjRGY3N0Lnhsc3hdU2ltdWxhdGlvblJlc3VsdHM1IVIxNUM4PUBTaW11bGF0aW9uSGlzdG9ncmFtQmluTGFiZWwoIERBVEEhUls2M11DWy0xXSwgMjEsIDExLCBUUlVFICmLAAAAW01vbnRlQ2FybG9fRGVncmVlRGF5c18yMDI0RmNzdC54bHN4XVNpbXVsYXRpb25SZXN1bHRzNSFSOEMxMj1AU2ltdWxhdGlvbkhpc3RvZ3JhbUJpbiggREFUQSFSWzcwXUNbLTVdLCAyMSwgNCwgVFJVRSApIC9AIFNpbXVsYXRpb25UcmlhbHMoKYsAAABbTW9udGVDYXJsb19EZWdyZWVEYXlzXzIwMjRGY3N0Lnhsc3hdU2ltdWxhdGlvblJlc3VsdHM1IVI4QzEyPUBTaW11bGF0aW9uSGlzdG9ncmFtQmluKCBEQVRBIVJbNzBdQ1stNV0sIDIxLCA0LCBUUlVFICkgL0AgU2ltdWxhdGlvblRyaWFscygpbQAAAFtNb250ZUNhcmxvX0RlZ3JlZURheXNfMjAyNEZjc3QueGxzeF1TaW11bGF0aW9uUmVzdWx0czUhUjI0QzY9QFNpbXVsYXRpb25QZXJjZW50aWxlKCBEQVRBIVJbNTRdQ1sxXSwgUkNbLTFdICl4AAAAW01vbnRlQ2FybG9fRGVncmVlRGF5c18yMDI0RmNzdC54bHN4XVNpbXVsYXRpb25SZXN1bHRzOSFSMTRDMTE9QFNpbXVsYXRpb25IaXN0b2dyYW1CaW5MYWJlbCggREFUQSFSWzY0XUMsIDIxLCAxMCwgVFJVRSApdwAAAFtNb250ZUNhcmxvX0RlZ3JlZURheXNfMjAyNEZjc3QueGxzeF1TaW11bGF0aW9uUmVzdWx0czExSEREIVI1Qzk9QFNpbXVsYXRpb25IaXN0b2dyYW1CaW4oIERBVEEhUlszM11DWzRdLCAyMSwgMSwgVFJVRSApegAAAFtNb250ZUNhcmxvX0RlZ3JlZURheXNfMjAyNEZjc3QueGxzeF1TaW11bGF0aW9uUmVzdWx0czUhUjEwQzg9QFNpbXVsYXRpb25IaXN0b2dyYW1CaW5MYWJlbCggREFUQSFSWzY4XUNbLTFdLCAyMSwgNiwgVFJVRSApfQAAAFtNb250ZUNhcmxvX0RlZ3JlZURheXNfMjAyNEZjc3QueGxzeF1TaW11bGF0aW9uUmVzdWx0czExSEREIVIxM0M4PUBTaW11bGF0aW9uSGlzdG9ncmFtQmluTGFiZWwoIERBVEEhUlsyNV1DWzVdLCAyMSwgOSwgVFJVRSApeQAAAFtNb250ZUNhcmxvX0RlZ3JlZURheXNfMjAyNEZjc3QueGxzeF1TaW11bGF0aW9uUmVzdWx0czFIREQhUjIzQzk9QFNpbXVsYXRpb25IaXN0b2dyYW1CaW4oIERBVEEhUlsxNV1DWy02XSwgMjEsIDE5LCBUUlVFICmQAAAAW01vbnRlQ2FybG9fRGVncmVlRGF5c18yMDI0RmNzdC54bHN4XVNpbXVsYXRpb25SZXN1bHRzMUhERCFSMjJDMTI9QFNpbXVsYXRpb25IaXN0b2dyYW1CaW4oIERBVEEhUlsxNl1DWy05XSwgMjEsIDE4LCBUUlVFICkgL0AgU2ltdWxhdGlvblRyaWFscygpkAAAAFtNb250ZUNhcmxvX0RlZ3JlZURheXNfMjAyNEZjc3QueGxzeF1TaW11bGF0aW9uUmVzdWx0czFIREQhUjIyQzEyPUBTaW11bGF0aW9uSGlzdG9ncmFtQmluKCBEQVRBIVJbMTZdQ1stOV0sIDIxLCAxOCwgVFJVRSApIC9AIFNpbXVsYXRpb25UcmlhbHMoKXkAAABbTW9udGVDYXJsb19EZWdyZWVEYXlzXzIwMjRGY3N0Lnhsc3hdU2ltdWxhdGlvblJlc3VsdHMxSEREIVIxNkM5PUBTaW11bGF0aW9uSGlzdG9ncmFtQmluKCBEQVRBIVJbMjJdQ1stNl0sIDIxLCAxMiwgVFJVRSApfwAAAFtNb250ZUNhcmxvX0RlZ3JlZURheXNfMjAyNEZjc3QueGxzeF1TaW11bGF0aW9uUmVzdWx0czFIREQhUjE5QzExPUBTaW11bGF0aW9uSGlzdG9ncmFtQmluTGFiZWwoIERBVEEhUlsxOV1DWy04XSwgMjEsIDE1LCBUUlVFICldAAAAW01vbnRlQ2FybG9fRGVncmVlRGF5c18yMDI0RmNzdC54bHN4XVNpbXVsYXRpb25SZXN1bHRzMUhERCFSOEMzPUBTaW11bGF0aW9uTWluKCBEQVRBIVJbMzBdQyApfgAAAFtNb250ZUNhcmxvX0RlZ3JlZURheXNfMjAyNEZjc3QueGxzeF1TaW11bGF0aW9uUmVzdWx0czFIREQhUjI0Qzg9QFNpbXVsYXRpb25IaXN0b2dyYW1CaW5MYWJlbCggREFUQSFSWzE0XUNbLTVdLCAyMSwgMjAsIFRSVUUgKV0AAABbTW9udGVDYXJsb19EZWdyZWVEYXlzXzIwMjRGY3N0Lnhsc3hdU2ltdWxhdGlvblJlc3VsdHMxSEREIVI5QzM9QFNpbXVsYXRpb25NYXgoIERBVEEhUlsyOV1DIClnAAAAW01vbnRlQ2FybG9fRGVncmVlRGF5c18yMDI0RmNzdC54bHN4XVNpbXVsYXRpb25SZXN1bHRzMUhERCFSNkMzPUBTaW11bGF0aW9uU3RhbmRhcmRFcnJvciggREFUQSFSWzMyXUMgKXEAAABbTW9udGVDYXJsb19EZWdyZWVEYXlzXzIwMjRGY3N0Lnhsc3hdU2ltdWxhdGlvblJlc3VsdHMxSEREIVIxMEM2PUBTaW11bGF0aW9uUGVyY2VudGlsZSggREFUQSFSWzI4XUNbLTNdLCBSQ1stMV0gKX0AAABbTW9udGVDYXJsb19EZWdyZWVEYXlzXzIwMjRGY3N0Lnhsc3hdU2ltdWxhdGlvblJlc3VsdHM0Q0REIVIxM0M4PUBTaW11bGF0aW9uSGlzdG9ncmFtQmluTGFiZWwoIERBVEEhUls2NV1DWy0yXSwgMjEsIDksIFRSVUUgKYoAAABbTW9udGVDYXJsb19EZWdyZWVEYXlzXzIwMjRGY3N0Lnhsc3hdU2ltdWxhdGlvblJlc3VsdHMxMCFSMTZDMTI9QFNpbXVsYXRpb25IaXN0b2dyYW1CaW4oIERBVEEhUls2Ml1DLCAyMSwgMTIsIFRSVUUgKSAvQCBTaW11bGF0aW9uVHJpYWxzKCmKAAAAW01vbnRlQ2FybG9fRGVncmVlRGF5c18yMDI0RmNzdC54bHN4XVNpbXVsYXRpb25SZXN1bHRzMTAhUjE2QzEyPUBTaW11bGF0aW9uSGlzdG9ncmFtQmluKCBEQVRBIVJbNjJdQywgMjEsIDEyLCBUUlVFICkgL0AgU2ltdWxhdGlvblRyaWFscygpkAAAAFtNb250ZUNhcmxvX0RlZ3JlZURheXNfMjAyNEZjc3QueGxzeF1TaW11bGF0aW9uUmVzdWx0czEyQ0REIVIyMkMxMj1AU2ltdWxhdGlvbkhpc3RvZ3JhbUJpbiggREFUQSFSWzU2XUNbMl0sIDIxLCAxOCwgVFJVRSApIC9AIFNpbXVsYXRpb25UcmlhbHMoKZAAAABbTW9udGVDYXJsb19EZWdyZWVEYXlzXzIwMjRGY3N0Lnhsc3hdU2ltdWxhdGlvblJlc3VsdHMxMkNERCFSMjJDMTI9QFNpbXVsYXRpb25IaXN0b2dyYW1CaW4oIERBVEEhUls1Nl1DWzJdLCAyMSwgMTgsIFRSVUUgKSAvQCBTaW11bGF0aW9uVHJpYWxzKCl+AAAAW01vbnRlQ2FybG9fRGVncmVlRGF5c18yMDI0RmNzdC54bHN4XVNpbXVsYXRpb25SZXN1bHRzMTJIREQhUjIyQzg9QFNpbXVsYXRpb25IaXN0b2dyYW1CaW5MYWJlbCggREFUQSFSWzE2XUNbNl0sIDIxLCAxOCwgVFJVRSApegAAAFtNb250ZUNhcmxvX0RlZ3JlZURheXNfMjAyNEZjc3QueGxzeF1TaW11bGF0aW9uUmVzdWx0czkhUjI1Qzg9QFNpbXVsYXRpb25IaXN0b2dyYW1CaW5MYWJlbCggREFUQSFSWzUzXUNbM10sIDIxLCAyMSwgVFJVRSApiAAAAFtNb250ZUNhcmxvX0RlZ3JlZURheXNfMjAyNEZjc3QueGxzeF1TaW11bGF0aW9uUmVzdWx0czEwIVI1QzEyPUBTaW11bGF0aW9uSGlzdG9ncmFtQmluKCBEQVRBIVJbNzNdQywgMjEsIDEsIFRSVUUgKSAvQCBTaW11bGF0aW9uVHJpYWxzKCmIAAAAW01vbnRlQ2FybG9fRGVncmVlRGF5c18yMDI0RmNzdC54bHN4XVNpbXVsYXRpb25SZXN1bHRzMTAhUjVDMTI9QFNpbXVsYXRpb25IaXN0b2dyYW1CaW4oIERBVEEhUls3M11DLCAyMSwgMSwgVFJVRSApIC9AIFNpbXVsYXRpb25UcmlhbHMoKXkAAABbTW9udGVDYXJsb19EZWdyZWVEYXlzXzIwMjRGY3N0Lnhsc3hdU2ltdWxhdGlvblJlc3VsdHMxMkhERCFSMjFDOT1AU2ltdWxhdGlvbkhpc3RvZ3JhbUJpbiggREFUQSFSWzE3XUNbNV0sIDIxLCAxNywgVFJVRSApjAAAAFtNb250ZUNhcmxvX0RlZ3JlZURheXNfMjAyNEZjc3QueGxzeF1TaW11bGF0aW9uUmVzdWx0czkhUjEzQzEyPUBTaW11bGF0aW9uSGlzdG9ncmFtQmluKCBEQVRBIVJbNjVdQ1stMV0sIDIxLCA5LCBUUlVFICkgL0AgU2ltdWxhdGlvblRyaWFscygpjAAAAFtNb250ZUNhcmxvX0RlZ3JlZURheXNfMjAyNEZjc3QueGxzeF1TaW11bGF0aW9uUmVzdWx0czkhUjEzQzEyPUBTaW11bGF0aW9uSGlzdG9ncmFtQmluKCBEQVRBIVJbNjVdQ1stMV0sIDIxLCA5LCBUUlVFICkgL0AgU2ltdWxhdGlvblRyaWFscygpdwAAAFtNb250ZUNhcmxvX0RlZ3JlZURheXNfMjAyNEZjc3QueGxzeF1TaW11bGF0aW9uUmVzdWx0czEyQ0REIVI5Qzk9QFNpbXVsYXRpb25IaXN0b2dyYW1CaW4oIERBVEEhUls2OV1DWzVdLCAyMSwgNSwgVFJVRSApjQAAAFtNb250ZUNhcmxvX0RlZ3JlZURheXNfMjAyNEZjc3QueGxzeF1TaW11bGF0aW9uUmVzdWx0czkhUjE5QzEyPUBTaW11bGF0aW9uSGlzdG9ncmFtQmluKCBEQVRBIVJbNTldQ1stMV0sIDIxLCAxNSwgVFJVRSApIC9AIFNpbXVsYXRpb25UcmlhbHMoKY0AAABbTW9udGVDYXJsb19EZWdyZWVEYXlzXzIwMjRGY3N0Lnhsc3hdU2ltdWxhdGlvblJlc3VsdHM5IVIxOUMxMj1AU2ltdWxhdGlvbkhpc3RvZ3JhbUJpbiggREFUQSFSWzU5XUNbLTFdLCAyMSwgMTUsIFRSVUUgKSAvQCBTaW11bGF0aW9uVHJpYWxzKCl+AAAAW01vbnRlQ2FybG9fRGVncmVlRGF5c18yMDI0RmNzdC54bHN4XVNpbXVsYXRpb25SZXN1bHRzMTJIREQhUjEyQzExPUBTaW11bGF0aW9uSGlzdG9ncmFtQmluTGFiZWwoIERBVEEhUlsyNl1DWzNdLCAyMSwgOCwgVFJVRSApfgAAAFtNb250ZUNhcmxvX0RlZ3JlZURheXNfMjAyNEZjc3QueGxzeF1TaW11bGF0aW9uUmVzdWx0czNIREQhUjI1Qzg9QFNpbXVsYXRpb25IaXN0b2dyYW1CaW5MYWJlbCggREFUQSFSWzEzXUNbLTNdLCAyMSwgMjEsIFRSVUUgKX4AAABbTW9udGVDYXJsb19EZWdyZWVEYXlzXzIwMjRGY3N0Lnhsc3hdU2ltdWxhdGlvblJlc3VsdHMySEREIVIxNEM4PUBTaW11bGF0aW9uSGlzdG9ncmFtQmluTGFiZWwoIERBVEEhUlsyNF1DWy00XSwgMjEsIDEwLCBUUlVFICmNAAAAW01vbnRlQ2FybG9fRGVncmVlRGF5c18yMDI0RmNzdC54bHN4XVNpbXVsYXRpb25SZXN1bHRzOSFSMjNDMTI9QFNpbXVsYXRpb25IaXN0b2dyYW1CaW4oIERBVEEhUls1NV1DWy0xXSwgMjEsIDE5LCBUUlVFICkgL0AgU2ltdWxhdGlvblRyaWFscygpjQAAAFtNb250ZUNhcmxvX0RlZ3JlZURheXNfMjAyNEZjc3QueGxzeF1TaW11bGF0aW9uUmVzdWx0czkhUjIzQzEyPUBTaW11bGF0aW9uSGlzdG9ncmFtQmluKCBEQVRBIVJbNTVdQ1stMV0sIDIxLCAxOSwgVFJVRSApIC9AIFNpbXVsYXRpb25UcmlhbHMoKXwAAABbTW9udGVDYXJsb19EZWdyZWVEYXlzXzIwMjRGY3N0Lnhsc3hdU2ltdWxhdGlvblJlc3VsdHMzQ0REIVI5Qzg9QFNpbXVsYXRpb25IaXN0b2dyYW1CaW5MYWJlbCggREFUQSFSWzY5XUNbLTNdLCAyMSwgNSwgVFJVRSApeQAAAFtNb250ZUNhcmxvX0RlZ3JlZURheXNfMjAyNEZjc3QueGxzeF1TaW11bGF0aW9uUmVzdWx0czEyQ0REIVIxOEM5PUBTaW11bGF0aW9uSGlzdG9ncmFtQmluKCBEQVRBIVJbNjBdQ1s1XSwgMjEsIDE0LCBUUlVFICl5AAAAW01vbnRlQ2FybG9fRGVncmVlRGF5c18yMDI0RmNzdC54bHN4XVNpbXVsYXRpb25SZXN1bHRzOSFSMTNDOD1AU2ltdWxhdGlvbkhpc3RvZ3JhbUJpbkxhYmVsKCBEQVRBIVJbNjVdQ1szXSwgMjEsIDksIFRSVUUgKY4AAABbTW9udGVDYXJsb19EZWdyZWVEYXlzXzIwMjRGY3N0Lnhsc3hdU2ltdWxhdGlvblJlc3VsdHMySEREIVI2QzEyPUBTaW11bGF0aW9uSGlzdG9ncmFtQmluKCBEQVRBIVJbMzJdQ1stOF0sIDIxLCAyLCBUUlVFICkgL0AgU2ltdWxhdGlvblRyaWFscygpjgAAAFtNb250ZUNhcmxvX0RlZ3JlZURheXNfMjAyNEZjc3QueGxzeF1TaW11bGF0aW9uUmVzdWx0czJIREQhUjZDMTI9QFNpbXVsYXRpb25IaXN0b2dyYW1CaW4oIERBVEEhUlszMl1DWy04XSwgMjEsIDIsIFRSVUUgKSAvQCBTaW11bGF0aW9uVHJpYWxzKCl+AAAAW01vbnRlQ2FybG9fRGVncmVlRGF5c18yMDI0RmNzdC54bHN4XVNpbXVsYXRpb25SZXN1bHRzMkhERCFSMTVDOD1AU2ltdWxhdGlvbkhpc3RvZ3JhbUJpbkxhYmVsKCBEQVRBIVJbMjNdQ1stNF0sIDIxLCAxMSwgVFJVRSApfAAAAFtNb250ZUNhcmxvX0RlZ3JlZURheXNfMjAyNEZjc3QueGxzeF1TaW11bGF0aW9uUmVzdWx0czUhUjE0QzExPUBTaW11bGF0aW9uSGlzdG9ncmFtQmluTGFiZWwoIERBVEEhUls2NF1DWy00XSwgMjEsIDEwLCBUUlVFICl+AAAAW01vbnRlQ2FybG9fRGVncmVlRGF5c18yMDI0RmNzdC54bHN4XVNpbXVsYXRpb25SZXN1bHRzM0NERCFSMTBDMTE9QFNpbXVsYXRpb25IaXN0b2dyYW1CaW5MYWJlbCggREFUQSFSWzY4XUNbLTZdLCAyMSwgNiwgVFJVRSApcQAAAFtNb250ZUNhcmxvX0RlZ3JlZURheXNfMjAyNEZjc3QueGxzeF1TaW11bGF0aW9uUmVzdWx0czExSEREIVIxMkM2PUBTaW11bGF0aW9uUGVyY2VudGlsZSggREFUQSFSWzI2XUNbN10sIFJDWy0xXSApcAAAAFtNb250ZUNhcmxvX0RlZ3JlZURheXNfMjAyNEZjc3QueGxzeF1TaW11bGF0aW9uUmVzdWx0czExSEREIVI4QzY9QFNpbXVsYXRpb25QZXJjZW50aWxlKCBEQVRBIVJbMzBdQ1s3XSwgUkNbLTFdICl4AAAAW01vbnRlQ2FybG9fRGVncmVlRGF5c18yMDI0RmNzdC54bHN4XVNpbXVsYXRpb25SZXN1bHRzM0hERCFSMTFDOT1AU2ltdWxhdGlvbkhpc3RvZ3JhbUJpbiggREFUQSFSWzI3XUNbLTRdLCAyMSwgNywgVFJVRSApbAAAAFtNb250ZUNhcmxvX0RlZ3JlZURheXNfMjAyNEZjc3QueGxzeF1TaW11bGF0aW9uUmVzdWx0czYhUjVDNj1AU2ltdWxhdGlvblBlcmNlbnRpbGUoIERBVEEhUls3M11DWzJdLCBSQ1stMV0gKX8AAABbTW9udGVDYXJsb19EZWdyZWVEYXlzXzIwMjRGY3N0Lnhsc3hdU2ltdWxhdGlvblJlc3VsdHMzSEREIVIyMEMxMT1AU2ltdWxhdGlvbkhpc3RvZ3JhbUJpbkxhYmVsKCBEQVRBIVJbMThdQ1stNl0sIDIxLCAxNiwgVFJVRSApeAAAAFtNb250ZUNhcmxvX0RlZ3JlZURheXNfMjAyNEZjc3QueGxzeF1TaW11bGF0aW9uUmVzdWx0czEyQ0REIVIxM0M5PUBTaW11bGF0aW9uSGlzdG9ncmFtQmluKCBEQVRBIVJbNjVdQ1s1XSwgMjEsIDksIFRSVUUgKXkAAABbTW9udGVDYXJsb19EZWdyZWVEYXlzXzIwMjRGY3N0Lnhsc3hdU2ltdWxhdGlvblJlc3VsdHM0SEREIVIyMUM5PUBTaW11bGF0aW9uSGlzdG9ncmFtQmluKCBEQVRBIVJbMTddQ1stM10sIDIxLCAxNywgVFJVRSApjgAAAFtNb250ZUNhcmxvX0RlZ3JlZURheXNfMjAyNEZjc3QueGxzeF1TaW11bGF0aW9uUmVzdWx0czRIREQhUjhDMTI9QFNpbXVsYXRpb25IaXN0b2dyYW1CaW4oIERBVEEhUlszMF1DWy02XSwgMjEsIDQsIFRSVUUgKSAvQCBTaW11bGF0aW9uVHJpYWxzKCmOAAAAW01vbnRlQ2FybG9fRGVncmVlRGF5c18yMDI0RmNzdC54bHN4XVNpbXVsYXRpb25SZXN1bHRzNEhERCFSOEMxMj1AU2ltdWxhdGlvbkhpc3RvZ3JhbUJpbiggREFUQSFSWzMwXUNbLTZdLCAyMSwgNCwgVFJVRSApIC9AIFNpbXVsYXRpb25UcmlhbHMoKXgAAABbTW9udGVDYXJsb19EZWdyZWVEYXlzXzIwMjRGY3N0Lnhsc3hdU2ltdWxhdGlvblJlc3VsdHMySEREIVIxMkM5PUBTaW11bGF0aW9uSGlzdG9ncmFtQmluKCBEQVRBIVJbMjZdQ1stNV0sIDIxLCA4LCBUUlVFICmQAAAAW01vbnRlQ2FybG9fRGVncmVlRGF5c18yMDI0RmNzdC54bHN4XVNpbXVsYXRpb25SZXN1bHRzNEhERCFSMThDMTI9QFNpbXVsYXRpb25IaXN0b2dyYW1CaW4oIERBVEEhUlsyMF1DWy02XSwgMjEsIDE0LCBUUlVFICkgL0AgU2ltdWxhdGlvblRyaWFscygpkAAAAFtNb250ZUNhcmxvX0RlZ3JlZURheXNfMjAyNEZjc3QueGxzeF1TaW11bGF0aW9uUmVzdWx0czRIREQhUjE4QzEyPUBTaW11bGF0aW9uSGlzdG9ncmFtQmluKCBEQVRBIVJbMjBdQ1stNl0sIDIxLCAxNCwgVFJVRSApIC9AIFNpbXVsYXRpb25UcmlhbHMoKXEAAABbTW9udGVDYXJsb19EZWdyZWVEYXlzXzIwMjRGY3N0Lnhsc3hdU2ltdWxhdGlvblJlc3VsdHMxMkNERCFSMTdDNj1AU2ltdWxhdGlvblBlcmNlbnRpbGUoIERBVEEhUls2MV1DWzhdLCBSQ1stMV0gKXkAAABbTW9udGVDYXJsb19EZWdyZWVEYXlzXzIwMjRGY3N0Lnhsc3hdU2ltdWxhdGlvblJlc3VsdHM0Q0REIVIyM0M5PUBTaW11bGF0aW9uSGlzdG9ncmFtQmluKCBEQVRBIVJbNTVdQ1stM10sIDIxLCAxOSwgVFJVRSApfgAAAFtNb250ZUNhcmxvX0RlZ3JlZURheXNfMjAyNEZjc3QueGxzeF1TaW11bGF0aW9uUmVzdWx0czFDREQhUjIzQzg9QFNpbXVsYXRpb25IaXN0b2dyYW1CaW5MYWJlbCggREFUQSFSWzU1XUNbLTVdLCAyMSwgMTksIFRSVUUgKZAAAABbTW9udGVDYXJsb19EZWdyZWVEYXlzXzIwMjRGY3N0Lnhsc3hdU2ltdWxhdGlvblJlc3VsdHMzSEREIVIyNEMxMj1AU2ltdWxhdGlvbkhpc3RvZ3JhbUJpbiggREFUQSFSWzE0XUNbLTddLCAyMSwgMjAsIFRSVUUgKSAvQCBTaW11bGF0aW9uVHJpYWxzKCmQAAAAW01vbnRlQ2FybG9fRGVncmVlRGF5c18yMDI0RmNzdC54bHN4XVNpbXVsYXRpb25SZXN1bHRzM0hERCFSMjRDMTI9QFNpbXVsYXRpb25IaXN0b2dyYW1CaW4oIERBVEEhUlsxNF1DWy03XSwgMjEsIDIwLCBUUlVFICkgL0AgU2ltdWxhdGlvblRyaWFscygpeQAAAFtNb250ZUNhcmxvX0RlZ3JlZURheXNfMjAyNEZjc3QueGxzeF1TaW11bGF0aW9uUmVzdWx0czJIREQhUjIxQzk9QFNpbXVsYXRpb25IaXN0b2dyYW1CaW4oIERBVEEhUlsxN11DWy01XSwgMjEsIDE3LCBUUlVFICl8AAAAW01vbnRlQ2FybG9fRGVncmVlRGF5c18yMDI0RmNzdC54bHN4XVNpbXVsYXRpb25SZXN1bHRzNEhERCFSNkM4PUBTaW11bGF0aW9uSGlzdG9ncmFtQmluTGFiZWwoIERBVEEhUlszMl1DWy0yXSwgMjEsIDIsIFRSVUUgKXcAAABbTW9udGVDYXJsb19EZWdyZWVEYXlzXzIwMjRGY3N0Lnhsc3hdU2ltdWxhdGlvblJlc3VsdHM0SEREIVI4Qzk9QFNpbXVsYXRpb25IaXN0b2dyYW1CaW4oIERBVEEhUlszMF1DWy0zXSwgMjEsIDQsIFRSVUUgKY0AAABbTW9udGVDYXJsb19EZWdyZWVEYXlzXzIwMjRGY3N0Lnhsc3hdU2ltdWxhdGlvblJlc3VsdHM4IVIyNEMxMj1AU2ltdWxhdGlvbkhpc3RvZ3JhbUJpbiggREFUQSFSWzU0XUNbLTJdLCAyMSwgMjAsIFRSVUUgKSAvQCBTaW11bGF0aW9uVHJpYWxzKCmNAAAAW01vbnRlQ2FybG9fRGVncmVlRGF5c18yMDI0RmNzdC54bHN4XVNpbXVsYXRpb25SZXN1bHRzOCFSMjRDMTI9QFNpbXVsYXRpb25IaXN0b2dyYW1CaW4oIERBVEEhUls1NF1DWy0yXSwgMjEsIDIwLCBUUlVFICkgL0AgU2ltdWxhdGlvblRyaWFscygpbQAAAFtNb250ZUNhcmxvX0RlZ3JlZURheXNfMjAyNEZjc3QueGxzeF1TaW11bGF0aW9uUmVzdWx0czRIREQhUjEzQzY9QFNpbXVsYXRpb25QZXJjZW50aWxlKCBEQVRBIVJbMjVdQywgUkNbLTFdICltAAAAW01vbnRlQ2FybG9fRGVncmVlRGF5c18yMDI0RmNzdC54bHN4XVNpbXVsYXRpb25SZXN1bHRzOSFSMjNDNj1AU2ltdWxhdGlvblBlcmNlbnRpbGUoIERBVEEhUls1NV1DWzVdLCBSQ1stMV0gKWgAAABbTW9udGVDYXJsb19EZWdyZWVEYXlzXzIwMjRGY3N0Lnhsc3hdU2ltdWxhdGlvblJlc3VsdHMxMCFSNkMzPUBTaW11bGF0aW9uU3RhbmRhcmRFcnJvciggREFUQSFSWzcyXUNbOV0gKYsAAABbTW9udGVDYXJsb19EZWdyZWVEYXlzXzIwMjRGY3N0Lnhsc3hdU2ltdWxhdGlvblJlc3VsdHM5IVI5QzEyPUBTaW11bGF0aW9uSGlzdG9ncmFtQmluKCBEQVRBIVJbNjldQ1stMV0sIDIxLCA1LCBUUlVFICkgL0AgU2ltdWxhdGlvblRyaWFscygpiwAAAFtNb250ZUNhcmxvX0RlZ3JlZURheXNfMjAyNEZjc3QueGxzeF1TaW11bGF0aW9uUmVzdWx0czkhUjlDMTI9QFNpbXVsYXRpb25IaXN0b2dyYW1CaW4oIERBVEEhUls2OV1DWy0xXSwgMjEsIDUsIFRSVUUgKSAvQCBTaW11bGF0aW9uVHJpYWxzKCl7AAAAW01vbnRlQ2FybG9fRGVncmVlRGF5c18yMDI0RmNzdC54bHN4XVNpbXVsYXRpb25SZXN1bHRzMTAhUjEzQzExPUBTaW11bGF0aW9uSGlzdG9ncmFtQmluTGFiZWwoIERBVEEhUls2NV1DWzFdLCAyMSwgOSwgVFJVRSApjQAAAFtNb250ZUNhcmxvX0RlZ3JlZURheXNfMjAyNEZjc3QueGxzeF1TaW11bGF0aW9uUmVzdWx0czghUjIxQzEyPUBTaW11bGF0aW9uSGlzdG9ncmFtQmluKCBEQVRBIVJbNTddQ1stMl0sIDIxLCAxNywgVFJVRSApIC9AIFNpbXVsYXRpb25UcmlhbHMoKY0AAABbTW9udGVDYXJsb19EZWdyZWVEYXlzXzIwMjRGY3N0Lnhsc3hdU2ltdWxhdGlvblJlc3VsdHM4IVIyMUMxMj1AU2ltdWxhdGlvbkhpc3RvZ3JhbUJpbiggREFUQSFSWzU3XUNbLTJdLCAyMSwgMTcsIFRSVUUgKSAvQCBTaW11bGF0aW9uVHJpYWxzKCl+AAAAW01vbnRlQ2FybG9fRGVncmVlRGF5c18yMDI0RmNzdC54bHN4XVNpbXVsYXRpb25SZXN1bHRzMTFDREQhUjE5Qzg9QFNpbXVsYXRpb25IaXN0b2dyYW1CaW5MYWJlbCggREFUQSFSWzU5XUNbNV0sIDIxLCAxNSwgVFJVRSApdwAAAFtNb250ZUNhcmxvX0RlZ3JlZURheXNfMjAyNEZjc3QueGxzeF1TaW11bGF0aW9uUmVzdWx0czExQ0REIVI5Qzk9QFNpbXVsYXRpb25IaXN0b2dyYW1CaW4oIERBVEEhUls2OV1DWzRdLCAyMSwgNSwgVFJVRSApegAAAFtNb250ZUNhcmxvX0RlZ3JlZURheXNfMjAyNEZjc3QueGxzeF1TaW11bGF0aW9uUmVzdWx0czchUjZDMTE9QFNpbXVsYXRpb25IaXN0b2dyYW1CaW5MYWJlbCggREFUQSFSWzcyXUNbLTJdLCAyMSwgMiwgVFJVRSApjQAAAFtNb250ZUNhcmxvX0RlZ3JlZURheXNfMjAyNEZjc3QueGxzeF1TaW11bGF0aW9uUmVzdWx0czghUjE4QzEyPUBTaW11bGF0aW9uSGlzdG9ncmFtQmluKCBEQVRBIVJbNjBdQ1stMl0sIDIxLCAxNCwgVFJVRSApIC9AIFNpbXVsYXRpb25UcmlhbHMoKY0AAABbTW9udGVDYXJsb19EZWdyZWVEYXlzXzIwMjRGY3N0Lnhsc3hdU2ltdWxhdGlvblJlc3VsdHM4IVIxOEMxMj1AU2ltdWxhdGlvbkhpc3RvZ3JhbUJpbiggREFUQSFSWzYwXUNbLTJdLCAyMSwgMTQsIFRSVUUgKSAvQCBTaW11bGF0aW9uVHJpYWxzKCl3AAAAW01vbnRlQ2FybG9fRGVncmVlRGF5c18yMDI0RmNzdC54bHN4XVNpbXVsYXRpb25SZXN1bHRzNiFSMjBDOD1AU2ltdWxhdGlvbkhpc3RvZ3JhbUJpbkxhYmVsKCBEQVRBIVJbNThdQywgMjEsIDE2LCBUUlVFICl9AAAAW01vbnRlQ2FybG9fRGVncmVlRGF5c18yMDI0RmNzdC54bHN4XVNpbXVsYXRpb25SZXN1bHRzMkNERCFSOUMxMT1AU2ltdWxhdGlvbkhpc3RvZ3JhbUJpbkxhYmVsKCBEQVRBIVJbNjldQ1stN10sIDIxLCA1LCBUUlVFICmQAAAAW01vbnRlQ2FybG9fRGVncmVlRGF5c18yMDI0RmNzdC54bHN4XVNpbXVsYXRpb25SZXN1bHRzMkhERCFSMThDMTI9QFNpbXVsYXRpb25IaXN0b2dyYW1CaW4oIERBVEEhUlsyMF1DWy04XSwgMjEsIDE0LCBUUlVFICkgL0AgU2ltdWxhdGlvblRyaWFscygpkAAAAFtNb250ZUNhcmxvX0RlZ3JlZURheXNfMjAyNEZjc3QueGxzeF1TaW11bGF0aW9uUmVzdWx0czJIREQhUjE4QzEyPUBTaW11bGF0aW9uSGlzdG9ncmFtQmluKCBEQVRBIVJbMjBdQ1stOF0sIDIxLCAxNCwgVFJVRSApIC9AIFNpbXVsYXRpb25UcmlhbHMoKX0AAABbTW9udGVDYXJsb19EZWdyZWVEYXlzXzIwMjRGY3N0Lnhsc3hdU2ltdWxhdGlvblJlc3VsdHM0SEREIVI4QzExPUBTaW11bGF0aW9uSGlzdG9ncmFtQmluTGFiZWwoIERBVEEhUlszMF1DWy01XSwgMjEsIDQsIFRSVUUgKZAAAABbTW9udGVDYXJsb19EZWdyZWVEYXlzXzIwMjRGY3N0Lnhsc3hdU2ltdWxhdGlvblJlc3VsdHMxMkhERCFSMTVDMTI9QFNpbXVsYXRpb25IaXN0b2dyYW1CaW4oIERBVEEhUlsyM11DWzJdLCAyMSwgMTEsIFRSVUUgKSAvQCBTaW11bGF0aW9uVHJpYWxzKCmQAAAAW01vbnRlQ2FybG9fRGVncmVlRGF5c18yMDI0RmNzdC54bHN4XVNpbXVsYXRpb25SZXN1bHRzMTJIREQhUjE1QzEyPUBTaW11bGF0aW9uSGlzdG9ncmFtQmluKCBEQVRBIVJbMjNdQ1syXSwgMjEsIDExLCBUUlVFICkgL0AgU2ltdWxhdGlvblRyaWFscygpeQAAAFtNb250ZUNhcmxvX0RlZ3JlZURheXNfMjAyNEZjc3QueGxzeF1TaW11bGF0aW9uUmVzdWx0czRIREQhUjE1Qzk9QFNpbXVsYXRpb25IaXN0b2dyYW1CaW4oIERBVEEhUlsyM11DWy0zXSwgMjEsIDExLCBUUlVFICl9AAAAW01vbnRlQ2FybG9fRGVncmVlRGF5c18yMDI0RmNzdC54bHN4XVNpbXVsYXRpb25SZXN1bHRzMkhERCFSOEMxMT1AU2ltdWxhdGlvbkhpc3RvZ3JhbUJpbkxhYmVsKCBEQVRBIVJbMzBdQ1stN10sIDIxLCA0LCBUUlVFICl8AAAAW01vbnRlQ2FybG9fRGVncmVlRGF5c18yMDI0RmNzdC54bHN4XVNpbXVsYXRpb25SZXN1bHRzNiFSMjNDMTE9QFNpbXVsYXRpb25IaXN0b2dyYW1CaW5MYWJlbCggREFUQSFSWzU1XUNbLTNdLCAyMSwgMTksIFRSVUUgKZAAAABbTW9udGVDYXJsb19EZWdyZWVEYXlzXzIwMjRGY3N0Lnhsc3hdU2ltdWxhdGlvblJlc3VsdHMxMkhERCFSMTRDMTI9QFNpbXVsYXRpb25IaXN0b2dyYW1CaW4oIERBVEEhUlsyNF1DWzJdLCAyMSwgMTAsIFRSVUUgKSAvQCBTaW11bGF0aW9uVHJpYWxzKCmQAAAAW01vbnRlQ2FybG9fRGVncmVlRGF5c18yMDI0RmNzdC54bHN4XVNpbXVsYXRpb25SZXN1bHRzMTJIREQhUjE0QzEyPUBTaW11bGF0aW9uSGlzdG9ncmFtQmluKCBEQVRBIVJbMjRdQ1syXSwgMjEsIDEwLCBUUlVFICkgL0AgU2ltdWxhdGlvblRyaWFscygpeQAAAFtNb250ZUNhcmxvX0RlZ3JlZURheXNfMjAyNEZjc3QueGxzeF1TaW11bGF0aW9uUmVzdWx0czghUjExQzg9QFNpbXVsYXRpb25IaXN0b2dyYW1CaW5MYWJlbCggREFUQSFSWzY3XUNbMl0sIDIxLCA3LCBUUlVFICldAAAAW01vbnRlQ2FybG9fRGVncmVlRGF5c18yMDI0RmNzdC54bHN4XVNpbXVsYXRpb25SZXN1bHRzMUNERCFSOEMzPUBTaW11bGF0aW9uTWluKCBEQVRBIVJbNzBdQyApfwAAAFtNb250ZUNhcmxvX0RlZ3JlZURheXNfMjAyNEZjc3QueGxzeF1TaW11bGF0aW9uUmVzdWx0czFDREQhUjE5QzExPUBTaW11bGF0aW9uSGlzdG9ncmFtQmluTGFiZWwoIERBVEEhUls1OV1DWy04XSwgMjEsIDE1LCBUUlVFICl6AAAAW01vbnRlQ2FybG9fRGVncmVlRGF5c18yMDI0RmNzdC54bHN4XVNpbXVsYXRpb25SZXN1bHRzNyFSOUMxMT1AU2ltdWxhdGlvbkhpc3RvZ3JhbUJpbkxhYmVsKCBEQVRBIVJbNjldQ1stMl0sIDIxLCA1LCBUUlVFICl5AAAAW01vbnRlQ2FybG9fRGVncmVlRGF5c18yMDI0RmNzdC54bHN4XVNpbXVsYXRpb25SZXN1bHRzNEhERCFSMjBDOT1AU2ltdWxhdGlvbkhpc3RvZ3JhbUJpbiggREFUQSFSWzE4XUNbLTNdLCAyMSwgMTYsIFRSVUUgKXwAAABbTW9udGVDYXJsb19EZWdyZWVEYXlzXzIwMjRGY3N0Lnhsc3hdU2ltdWxhdGlvblJlc3VsdHMxMUhERCFSOEM4PUBTaW11bGF0aW9uSGlzdG9ncmFtQmluTGFiZWwoIERBVEEhUlszMF1DWzVdLCAyMSwgNCwgVFJVRSApfgAAAFtNb250ZUNhcmxvX0RlZ3JlZURheXNfMjAyNEZjc3QueGxzeF1TaW11bGF0aW9uUmVzdWx0czJIREQhUjI0Qzg9QFNpbXVsYXRpb25IaXN0b2dyYW1CaW5MYWJlbCggREFUQSFSWzE0XUNbLTRdLCAyMSwgMjAsIFRSVUUgKXsAAABbTW9udGVDYXJsb19EZWdyZWVEYXlzXzIwMjRGY3N0Lnhsc3hdU2ltdWxhdGlvblJlc3VsdHMxMCFSMjVDOD1AU2ltdWxhdGlvbkhpc3RvZ3JhbUJpbkxhYmVsKCBEQVRBIVJbNTNdQ1s0XSwgMjEsIDIxLCBUUlVFICl+AAAAW01vbnRlQ2FybG9fRGVncmVlRGF5c18yMDI0RmNzdC54bHN4XVNpbXVsYXRpb25SZXN1bHRzMTFDREQhUjIwQzg9QFNpbXVsYXRpb25IaXN0b2dyYW1CaW5MYWJlbCggREFUQSFSWzU4XUNbNV0sIDIxLCAxNiwgVFJVRSApeQAAAFtNb250ZUNhcmxvX0RlZ3JlZURheXNfMjAyNEZjc3QueGxzeF1TaW11bGF0aW9uUmVzdWx0czExQ0REIVIyNEM5PUBTaW11bGF0aW9uSGlzdG9ncmFtQmluKCBEQVRBIVJbNTRdQ1s0XSwgMjEsIDIwLCBUUlVFIClxAAAAW01vbnRlQ2FybG9fRGVncmVlRGF5c18yMDI0RmNzdC54bHN4XVNpbXVsYXRpb25SZXN1bHRzM0NERCFSMjRDNj1AU2ltdWxhdGlvblBlcmNlbnRpbGUoIERBVEEhUls1NF1DWy0xXSwgUkNbLTFdICltAAAAW01vbnRlQ2FybG9fRGVncmVlRGF5c18yMDI0RmNzdC54bHN4XVNpbXVsYXRpb25SZXN1bHRzNyFSMTVDNj1AU2ltdWxhdGlvblBlcmNlbnRpbGUoIERBVEEhUls2M11DWzNdLCBSQ1stMV0gKY0AAABbTW9udGVDYXJsb19EZWdyZWVEYXlzXzIwMjRGY3N0Lnhsc3hdU2ltdWxhdGlvblJlc3VsdHM5IVIyMEMxMj1AU2ltdWxhdGlvbkhpc3RvZ3JhbUJpbiggREFUQSFSWzU4XUNbLTFdLCAyMSwgMTYsIFRSVUUgKSAvQCBTaW11bGF0aW9uVHJpYWxzKCmNAAAAW01vbnRlQ2FybG9fRGVncmVlRGF5c18yMDI0RmNzdC54bHN4XVNpbXVsYXRpb25SZXN1bHRzOSFSMjBDMTI9QFNpbXVsYXRpb25IaXN0b2dyYW1CaW4oIERBVEEhUls1OF1DWy0xXSwgMjEsIDE2LCBUUlVFICkgL0AgU2ltdWxhdGlvblRyaWFscygpeQAAAFtNb250ZUNhcmxvX0RlZ3JlZURheXNfMjAyNEZjc3QueGxzeF1TaW11bGF0aW9uUmVzdWx0czExSEREIVIyMEM5PUBTaW11bGF0aW9uSGlzdG9ncmFtQmluKCBEQVRBIVJbMThdQ1s0XSwgMjEsIDE2LCBUUlVFICl5AAAAW01vbnRlQ2FybG9fRGVncmVlRGF5c18yMDI0RmNzdC54bHN4XVNpbXVsYXRpb25SZXN1bHRzMTFDREQhUjI1Qzk9QFNpbXVsYXRpb25IaXN0b2dyYW1CaW4oIERBVEEhUls1M11DWzRdLCAyMSwgMjEsIFRSVUUgKY0AAABbTW9udGVDYXJsb19EZWdyZWVEYXlzXzIwMjRGY3N0Lnhsc3hdU2ltdWxhdGlvblJlc3VsdHM4IVIxOUMxMj1AU2ltdWxhdGlvbkhpc3RvZ3JhbUJpbiggREFUQSFSWzU5XUNbLTJdLCAyMSwgMTUsIFRSVUUgKSAvQCBTaW11bGF0aW9uVHJpYWxzKCmNAAAAW01vbnRlQ2FybG9fRGVncmVlRGF5c18yMDI0RmNzdC54bHN4XVNpbXVsYXRpb25SZXN1bHRzOCFSMTlDMTI9QFNpbXVsYXRpb25IaXN0b2dyYW1CaW4oIERBVEEhUls1OV1DWy0yXSwgMjEsIDE1LCBUUlVFICkgL0AgU2ltdWxhdGlvblRyaWFscygpfgAAAFtNb250ZUNhcmxvX0RlZ3JlZURheXNfMjAyNEZjc3QueGxzeF1TaW11bGF0aW9uUmVzdWx0czEyQ0REIVIxNkM4PUBTaW11bGF0aW9uSGlzdG9ncmFtQmluTGFiZWwoIERBVEEhUls2Ml1DWzZdLCAyMSwgMTIsIFRSVUUgKXwAAABbTW9udGVDYXJsb19EZWdyZWVEYXlzXzIwMjRGY3N0Lnhsc3hdU2ltdWxhdGlvblJlc3VsdHMxMkNERCFSOUM4PUBTaW11bGF0aW9uSGlzdG9ncmFtQmluTGFiZWwoIERBVEEhUls2OV1DWzZdLCAyMSwgNSwgVFJVRSApfgAAAFtNb250ZUNhcmxvX0RlZ3JlZURheXNfMjAyNEZjc3QueGxzeF1TaW11bGF0aW9uUmVzdWx0czRIREQhUjIzQzg9QFNpbXVsYXRpb25IaXN0b2dyYW1CaW5MYWJlbCggREFUQSFSWzE1XUNbLTJdLCAyMSwgMTksIFRSVUUgKW4AAABbTW9udGVDYXJsb19EZWdyZWVEYXlzXzIwMjRGY3N0Lnhsc3hdU2ltdWxhdGlvblJlc3VsdHMxMCFSMjNDNj1AU2ltdWxhdGlvblBlcmNlbnRpbGUoIERBVEEhUls1NV1DWzZdLCBSQ1stMV0gKX0AAABbTW9udGVDYXJsb19EZWdyZWVEYXlzXzIwMjRGY3N0Lnhsc3hdU2ltdWxhdGlvblJlc3VsdHM0Q0REIVI1QzExPUBTaW11bGF0aW9uSGlzdG9ncmFtQmluTGFiZWwoIERBVEEhUls3M11DWy01XSwgMjEsIDEsIFRSVUUgKXcAAABbTW9udGVDYXJsb19EZWdyZWVEYXlzXzIwMjRGY3N0Lnhsc3hdU2ltdWxhdGlvblJlc3VsdHM2IVIyM0M4PUBTaW11bGF0aW9uSGlzdG9ncmFtQmluTGFiZWwoIERBVEEhUls1NV1DLCAyMSwgMTksIFRSVUUgKY4AAABbTW9udGVDYXJsb19EZWdyZWVEYXlzXzIwMjRGY3N0Lnhsc3hdU2ltdWxhdGlvblJlc3VsdHMxMUhERCFSNkMxMj1AU2ltdWxhdGlvbkhpc3RvZ3JhbUJpbiggREFUQSFSWzMyXUNbMV0sIDIxLCAyLCBUUlVFICkgL0AgU2ltdWxhdGlvblRyaWFscygpjgAAAFtNb250ZUNhcmxvX0RlZ3JlZURheXNfMjAyNEZjc3QueGxzeF1TaW11bGF0aW9uUmVzdWx0czExSEREIVI2QzEyPUBTaW11bGF0aW9uSGlzdG9ncmFtQmluKCBEQVRBIVJbMzJdQ1sxXSwgMjEsIDIsIFRSVUUgKSAvQCBTaW11bGF0aW9uVHJpYWxzKCl6AAAAW01vbnRlQ2FybG9fRGVncmVlRGF5c18yMDI0RmNzdC54bHN4XVNpbXVsYXRpb25SZXN1bHRzNyFSMjNDOD1AU2ltdWxhdGlvbkhpc3RvZ3JhbUJpbkxhYmVsKCBEQVRBIVJbNTVdQ1sxXSwgMjEsIDE5LCBUUlVFICl5AAAAW01vbnRlQ2FybG9fRGVncmVlRGF5c18yMDI0RmNzdC54bHN4XVNpbXVsYXRpb25SZXN1bHRzMTAhUjlDOD1AU2ltdWxhdGlvbkhpc3RvZ3JhbUJpbkxhYmVsKCBEQVRBIVJbNjldQ1s0XSwgMjEsIDUsIFRSVUUgKYoAAABbTW9udGVDYXJsb19EZWdyZWVEYXlzXzIwMjRGY3N0Lnhsc3hdU2ltdWxhdGlvblJlc3VsdHMxMCFSMjBDMTI9QFNpbXVsYXRpb25IaXN0b2dyYW1CaW4oIERBVEEhUls1OF1DLCAyMSwgMTYsIFRSVUUgKSAvQCBTaW11bGF0aW9uVHJpYWxzKCmKAAAAW01vbnRlQ2FybG9fRGVncmVlRGF5c18yMDI0RmNzdC54bHN4XVNpbXVsYXRpb25SZXN1bHRzMTAhUjIwQzEyPUBTaW11bGF0aW9uSGlzdG9ncmFtQmluKCBEQVRBIVJbNThdQywgMjEsIDE2LCBUUlVFICkgL0AgU2ltdWxhdGlvblRyaWFscygpdwAAAFtNb250ZUNhcmxvX0RlZ3JlZURheXNfMjAyNEZjc3QueGxzeF1TaW11bGF0aW9uUmVzdWx0czYhUjE2Qzg9QFNpbXVsYXRpb25IaXN0b2dyYW1CaW5MYWJlbCggREFUQSFSWzYyXUMsIDIxLCAxMiwgVFJVRSApdQAAAFtNb250ZUNhcmxvX0RlZ3JlZURheXNfMjAyNEZjc3QueGxzeF1TaW11bGF0aW9uUmVzdWx0czYhUjEyQzk9QFNpbXVsYXRpb25IaXN0b2dyYW1CaW4oIERBVEEhUls2Nl1DWy0xXSwgMjEsIDgsIFRSVUUgKXkAAABbTW9udGVDYXJsb19EZWdyZWVEYXlzXzIwMjRGY3N0Lnhsc3hdU2ltdWxhdGlvblJlc3VsdHM0Q0REIVIxN0M5PUBTaW11bGF0aW9uSGlzdG9ncmFtQmluKCBEQVRBIVJbNjFdQ1stM10sIDIxLCAxMywgVFJVRSApfgAAAFtNb250ZUNhcmxvX0RlZ3JlZURheXNfMjAyNEZjc3QueGxzeF1TaW11bGF0aW9uUmVzdWx0czFDREQhUjIxQzg9QFNpbXVsYXRpb25IaXN0b2dyYW1CaW5MYWJlbCggREFUQSFSWzU3XUNbLTVdLCAyMSwgMTcsIFRSVUUgKX4AAABbTW9udGVDYXJsb19EZWdyZWVEYXlzXzIwMjRGY3N0Lnhsc3hdU2ltdWxhdGlvblJlc3VsdHM0Q0REIVIxMEMxMT1AU2ltdWxhdGlvbkhpc3RvZ3JhbUJpbkxhYmVsKCBEQVRBIVJbNjhdQ1stNV0sIDIxLCA2LCBUUlVFICl+AAAAW01vbnRlQ2FybG9fRGVncmVlRGF5c18yMDI0RmNzdC54bHN4XVNpbXVsYXRpb25SZXN1bHRzMUhERCFSMTZDOD1AU2ltdWxhdGlvbkhpc3RvZ3JhbUJpbkxhYmVsKCBEQVRBIVJbMjJdQ1stNV0sIDIxLCAxMiwgVFJVRSApcAAAAFtNb250ZUNhcmxvX0RlZ3JlZURheXNfMjAyNEZjc3QueGxzeF1TaW11bGF0aW9uUmVzdWx0czFIREQhUjhDNj1AU2ltdWxhdGlvblBlcmNlbnRpbGUoIERBVEEhUlszMF1DWy0zXSwgUkNbLTFdICl5AAAAW01vbnRlQ2FybG9fRGVncmVlRGF5c18yMDI0RmNzdC54bHN4XVNpbXVsYXRpb25SZXN1bHRzMUhERCFSMjVDOT1AU2ltdWxhdGlvbkhpc3RvZ3JhbUJpbiggREFUQSFSWzEzXUNbLTZdLCAyMSwgMjEsIFRSVUUgKXEAAABbTW9udGVDYXJsb19EZWdyZWVEYXlzXzIwMjRGY3N0Lnhsc3hdU2ltdWxhdGlvblJlc3VsdHMxSEREIVIxN0M2PUBTaW11bGF0aW9uUGVyY2VudGlsZSggREFUQSFSWzIxXUNbLTNdLCBSQ1stMV0gKY4AAABbTW9udGVDYXJsb19EZWdyZWVEYXlzXzIwMjRGY3N0Lnhsc3hdU2ltdWxhdGlvblJlc3VsdHMxSEREIVI5QzEyPUBTaW11bGF0aW9uSGlzdG9ncmFtQmluKCBEQVRBIVJbMjldQ1stOV0sIDIxLCA1LCBUUlVFICkgL0AgU2ltdWxhdGlvblRyaWFscygpjgAAAFtNb250ZUNhcmxvX0RlZ3JlZURheXNfMjAyNEZjc3QueGxzeF1TaW11bGF0aW9uUmVzdWx0czFIREQhUjlDMTI9QFNpbXVsYXRpb25IaXN0b2dyYW1CaW4oIERBVEEhUlsyOV1DWy05XSwgMjEsIDUsIFRSVUUgKSAvQCBTaW11bGF0aW9uVHJpYWxzKCl8AAAAW01vbnRlQ2FybG9fRGVncmVlRGF5c18yMDI0RmNzdC54bHN4XVNpbXVsYXRpb25SZXN1bHRzMUhERCFSOEM4PUBTaW11bGF0aW9uSGlzdG9ncmFtQmluTGFiZWwoIERBVEEhUlszMF1DWy01XSwgMjEsIDQsIFRSVUUgKXEAAABbTW9udGVDYXJsb19EZWdyZWVEYXlzXzIwMjRGY3N0Lnhsc3hdU2ltdWxhdGlvblJlc3VsdHMxSEREIVIyMkM2PUBTaW11bGF0aW9uUGVyY2VudGlsZSggREFUQSFSWzE2XUNbLTNdLCBSQ1stMV0gKV4AAABbTW9udGVDYXJsb19EZWdyZWVEYXlzXzIwMjRGY3N0Lnhsc3hdU2ltdWxhdGlvblJlc3VsdHMxSEREIVI0QzM9QFNpbXVsYXRpb25NZWFuKCBEQVRBIVJbMzRdQyApfwAAAFtNb250ZUNhcmxvX0RlZ3JlZURheXNfMjAyNEZjc3QueGxzeF1TaW11bGF0aW9uUmVzdWx0czFIREQhUjIzQzExPUBTaW11bGF0aW9uSGlzdG9ncmFtQmluTGFiZWwoIERBVEEhUlsxNV1DWy04XSwgMjEsIDE5LCBUUlVFICl/AAAAW01vbnRlQ2FybG9fRGVncmVlRGF5c18yMDI0RmNzdC54bHN4XVNpbXVsYXRpb25SZXN1bHRzMTFDREQhUjE4QzExPUBTaW11bGF0aW9uSGlzdG9ncmFtQmluTGFiZWwoIERBVEEhUls2MF1DWzJdLCAyMSwgMTQsIFRSVUUgKXgAAABbTW9udGVDYXJsb19EZWdyZWVEYXlzXzIwMjRGY3N0Lnhsc3hdU2ltdWxhdGlvblJlc3VsdHMxMkhERCFSMTJDOT1AU2ltdWxhdGlvbkhpc3RvZ3JhbUJpbiggREFUQSFSWzI2XUNbNV0sIDIxLCA4LCBUUlVFICluAAAAW01vbnRlQ2FybG9fRGVncmVlRGF5c18yMDI0RmNzdC54bHN4XVNpbXVsYXRpb25SZXN1bHRzMTAhUjE5QzY9QFNpbXVsYXRpb25QZXJjZW50aWxlKCBEQVRBIVJbNTldQ1s2XSwgUkNbLTFdIClwAAAAW01vbnRlQ2FybG9fRGVncmVlRGF5c18yMDI0RmNzdC54bHN4XVNpbXVsYXRpb25SZXN1bHRzM0NERCFSOEM2PUBTaW11bGF0aW9uUGVyY2VudGlsZSggREFUQSFSWzcwXUNbLTFdLCBSQ1stMV0gKX8AAABbTW9udGVDYXJsb19EZWdyZWVEYXlzXzIwMjRGY3N0Lnhsc3hdU2ltdWxhdGlvblJlc3VsdHM0SEREIVIyNEMxMT1AU2ltdWxhdGlvbkhpc3RvZ3JhbUJpbkxhYmVsKCBEQVRBIVJbMTRdQ1stNV0sIDIxLCAyMCwgVFJVRSApeQAAAFtNb250ZUNhcmxvX0RlZ3JlZURheXNfMjAyNEZjc3QueGxzeF1TaW11bGF0aW9uUmVzdWx0czEwIVI3Qzg9QFNpbXVsYXRpb25IaXN0b2dyYW1CaW5MYWJlbCggREFUQSFSWzcxXUNbNF0sIDIxLCAzLCBUUlVFICmQAAAAW01vbnRlQ2FybG9fRGVncmVlRGF5c18yMDI0RmNzdC54bHN4XVNpbXVsYXRpb25SZXN1bHRzMTJDREQhUjE0QzEyPUBTaW11bGF0aW9uSGlzdG9ncmFtQmluKCBEQVRBIVJbNjRdQ1syXSwgMjEsIDEwLCBUUlVFICkgL0AgU2ltdWxhdGlvblRyaWFscygpkAAAAFtNb250ZUNhcmxvX0RlZ3JlZURheXNfMjAyNEZjc3QueGxzeF1TaW11bGF0aW9uUmVzdWx0czEyQ0REIVIxNEMxMj1AU2ltdWxhdGlvbkhpc3RvZ3JhbUJpbiggREFUQSFSWzY0XUNbMl0sIDIxLCAxMCwgVFJVRSApIC9AIFNpbXVsYXRpb25UcmlhbHMoKX0AAABbTW9udGVDYXJsb19EZWdyZWVEYXlzXzIwMjRGY3N0Lnhsc3hdU2ltdWxhdGlvblJlc3VsdHMxMUhERCFSMTBDOD1AU2ltdWxhdGlvbkhpc3RvZ3JhbUJpbkxhYmVsKCBEQVRBIVJbMjhdQ1s1XSwgMjEsIDYsIFRSVUUgKXkAAABbTW9udGVDYXJsb19EZWdyZWVEYXlzXzIwMjRGY3N0Lnhsc3hdU2ltdWxhdGlvblJlc3VsdHMxMUNERCFSMTlDOT1AU2ltdWxhdGlvbkhpc3RvZ3JhbUJpbiggREFUQSFSWzU5XUNbNF0sIDIxLCAxNSwgVFJVRSApUwAAAFtNb250ZUNhcmxvX0RlZ3JlZURheXNfMjAyNEZjc3QueGxzeF1TaW11bGF0aW9uUmVzdWx0czFDREQhUjVDMz1AU2ltdWxhdGlvblRyaWFscygpbQAAAFtNb250ZUNhcmxvX0RlZ3JlZURheXNfMjAyNEZjc3QueGxzeF1TaW11bGF0aW9uUmVzdWx0czRIREQhUjE3QzY9QFNpbXVsYXRpb25QZXJjZW50aWxlKCBEQVRBIVJbMjFdQywgUkNbLTFdICl7AAAAW01vbnRlQ2FybG9fRGVncmVlRGF5c18yMDI0RmNzdC54bHN4XVNpbXVsYXRpb25SZXN1bHRzNiFSMTNDMTE9QFNpbXVsYXRpb25IaXN0b2dyYW1CaW5MYWJlbCggREFUQSFSWzY1XUNbLTNdLCAyMSwgOSwgVFJVRSApfwAAAFtNb250ZUNhcmxvX0RlZ3JlZURheXNfMjAyNEZjc3QueGxzeF1TaW11bGF0aW9uUmVzdWx0czJIREQhUjIxQzExPUBTaW11bGF0aW9uSGlzdG9ncmFtQmluTGFiZWwoIERBVEEhUlsxN11DWy03XSwgMjEsIDE3LCBUUlVFIClxAAAAW01vbnRlQ2FybG9fRGVncmVlRGF5c18yMDI0RmNzdC54bHN4XVNpbXVsYXRpb25SZXN1bHRzMTFIREQhUjEzQzM9QFNpbXVsYXRpb25TdGFuZGFyZERldmlhdGlvbiggREFUQSFSWzI1XUNbMTBdICl3AAAAW01vbnRlQ2FybG9fRGVncmVlRGF5c18yMDI0RmNzdC54bHN4XVNpbXVsYXRpb25SZXN1bHRzMTJDREQhUjhDOT1AU2ltdWxhdGlvbkhpc3RvZ3JhbUJpbiggREFUQSFSWzcwXUNbNV0sIDIxLCA0LCBUUlVFICmOAAAAW01vbnRlQ2FybG9fRGVncmVlRGF5c18yMDI0RmNzdC54bHN4XVNpbXVsYXRpb25SZXN1bHRzNENERCFSN0MxMj1AU2ltdWxhdGlvbkhpc3RvZ3JhbUJpbiggREFUQSFSWzcxXUNbLTZdLCAyMSwgMywgVFJVRSApIC9AIFNpbXVsYXRpb25UcmlhbHMoKY4AAABbTW9udGVDYXJsb19EZWdyZWVEYXlzXzIwMjRGY3N0Lnhsc3hdU2ltdWxhdGlvblJlc3VsdHM0Q0REIVI3QzEyPUBTaW11bGF0aW9uSGlzdG9ncmFtQmluKCBEQVRBIVJbNzFdQ1stNl0sIDIxLCAzLCBUUlVFICkgL0AgU2ltdWxhdGlvblRyaWFscygpewAAAFtNb250ZUNhcmxvX0RlZ3JlZURheXNfMjAyNEZjc3QueGxzeF1TaW11bGF0aW9uUmVzdWx0czEwIVIxMUMxMT1AU2ltdWxhdGlvbkhpc3RvZ3JhbUJpbkxhYmVsKCBEQVRBIVJbNjddQ1sxXSwgMjEsIDcsIFRSVUUgKYsAAABbTW9udGVDYXJsb19EZWdyZWVEYXlzXzIwMjRGY3N0Lnhsc3hdU2ltdWxhdGlvblJlc3VsdHM3IVI1QzEyPUBTaW11bGF0aW9uSGlzdG9ncmFtQmluKCBEQVRBIVJbNzNdQ1stM10sIDIxLCAxLCBUUlVFICkgL0AgU2ltdWxhdGlvblRyaWFscygpiwAAAFtNb250ZUNhcmxvX0RlZ3JlZURheXNfMjAyNEZjc3QueGxzeF1TaW11bGF0aW9uUmVzdWx0czchUjVDMTI9QFNpbXVsYXRpb25IaXN0b2dyYW1CaW4oIERBVEEhUls3M11DWy0zXSwgMjEsIDEsIFRSVUUgKSAvQCBTaW11bGF0aW9uVHJpYWxzKCl/AAAAW01vbnRlQ2FybG9fRGVncmVlRGF5c18yMDI0RmNzdC54bHN4XVNpbXVsYXRpb25SZXN1bHRzMTFDREQhUjIyQzExPUBTaW11bGF0aW9uSGlzdG9ncmFtQmluTGFiZWwoIERBVEEhUls1Nl1DWzJdLCAyMSwgMTgsIFRSVUUgKX4AAABbTW9udGVDYXJsb19EZWdyZWVEYXlzXzIwMjRGY3N0Lnhsc3hdU2ltdWxhdGlvblJlc3VsdHMxMUNERCFSMTFDMTE9QFNpbXVsYXRpb25IaXN0b2dyYW1CaW5MYWJlbCggREFUQSFSWzY3XUNbMl0sIDIxLCA3LCBUUlVFICl5AAAAW01vbnRlQ2FybG9fRGVncmVlRGF5c18yMDI0RmNzdC54bHN4XVNpbXVsYXRpb25SZXN1bHRzM0hERCFSMTVDOT1AU2ltdWxhdGlvbkhpc3RvZ3JhbUJpbiggREFUQSFSWzIzXUNbLTRdLCAyMSwgMTEsIFRSVUUgKW0AAABbTW9udGVDYXJsb19EZWdyZWVEYXlzXzIwMjRGY3N0Lnhsc3hdU2ltdWxhdGlvblJlc3VsdHM0Q0REIVIyMEM2PUBTaW11bGF0aW9uUGVyY2VudGlsZSggREFUQSFSWzU4XUMsIFJDWy0xXSApfQAAAFtNb250ZUNhcmxvX0RlZ3JlZURheXNfMjAyNEZjc3QueGxzeF1TaW11bGF0aW9uUmVzdWx0czJDREQhUjEzQzg9QFNpbXVsYXRpb25IaXN0b2dyYW1CaW5MYWJlbCggREFUQSFSWzY1XUNbLTRdLCAyMSwgOSwgVFJVRSApjgAAAFtNb250ZUNhcmxvX0RlZ3JlZURheXNfMjAyNEZjc3QueGxzeF1TaW11bGF0aW9uUmVzdWx0czRDREQhUjlDMTI9QFNpbXVsYXRpb25IaXN0b2dyYW1CaW4oIERBVEEhUls2OV1DWy02XSwgMjEsIDUsIFRSVUUgKSAvQCBTaW11bGF0aW9uVHJpYWxzKCmOAAAAW01vbnRlQ2FybG9fRGVncmVlRGF5c18yMDI0RmNzdC54bHN4XVNpbXVsYXRpb25SZXN1bHRzNENERCFSOUMxMj1AU2ltdWxhdGlvbkhpc3RvZ3JhbUJpbiggREFUQSFSWzY5XUNbLTZdLCAyMSwgNSwgVFJVRSApIC9AIFNpbXVsYXRpb25UcmlhbHMoKX0AAABbTW9udGVDYXJsb19EZWdyZWVEYXlzXzIwMjRGY3N0Lnhsc3hdU2ltdWxhdGlvblJlc3VsdHM0SEREIVI5QzExPUBTaW11bGF0aW9uSGlzdG9ncmFtQmluTGFiZWwoIERBVEEhUlsyOV1DWy01XSwgMjEsIDUsIFRSVUUgKYEAAABbTW9udGVDYXJsb19EZWdyZWVEYXlzXzIwMjRGY3N0Lnhsc3hdU2ltdWxhdGlvblJlc3VsdHM4IVIxMUMzPUBTaW11bGF0aW9uTWF4KCBEQVRBIVJbNjddQ1s3XSApIC1AIFNpbXVsYXRpb25NaW4oIERBVEEhUls2N11DWzddICmBAAAAW01vbnRlQ2FybG9fRGVncmVlRGF5c18yMDI0RmNzdC54bHN4XVNpbXVsYXRpb25SZXN1bHRzOCFSMTFDMz1AU2ltdWxhdGlvbk1heCggREFUQSFSWzY3XUNbN10gKSAtQCBTaW11bGF0aW9uTWluKCBEQVRBIVJbNjddQ1s3XSApfwAAAFtNb250ZUNhcmxvX0RlZ3JlZURheXNfMjAyNEZjc3QueGxzeF1TaW11bGF0aW9uUmVzdWx0czEyQ0REIVIxNEMxMT1AU2ltdWxhdGlvbkhpc3RvZ3JhbUJpbkxhYmVsKCBEQVRBIVJbNjRdQ1szXSwgMjEsIDEwLCBUUlVFICl+AAAAW01vbnRlQ2FybG9fRGVncmVlRGF5c18yMDI0RmNzdC54bHN4XVNpbXVsYXRpb25SZXN1bHRzMTFDREQhUjE3Qzg9QFNpbXVsYXRpb25IaXN0b2dyYW1CaW5MYWJlbCggREFUQSFSWzYxXUNbNV0sIDIxLCAxMywgVFJVRSApeQAAAFtNb250ZUNhcmxvX0RlZ3JlZURheXNfMjAyNEZjc3QueGxzeF1TaW11bGF0aW9uUmVzdWx0czJIREQhUjIzQzk9QFNpbXVsYXRpb25IaXN0b2dyYW1CaW4oIERBVEEhUlsxNV1DWy01XSwgMjEsIDE5LCBUUlVFICmQAAAAW01vbnRlQ2FybG9fRGVncmVlRGF5c18yMDI0RmNzdC54bHN4XVNpbXVsYXRpb25SZXN1bHRzMkhERCFSMjBDMTI9QFNpbXVsYXRpb25IaXN0b2dyYW1CaW4oIERBVEEhUlsxOF1DWy04XSwgMjEsIDE2LCBUUlVFICkgL0AgU2ltdWxhdGlvblRyaWFscygpkAAAAFtNb250ZUNhcmxvX0RlZ3JlZURheXNfMjAyNEZjc3QueGxzeF1TaW11bGF0aW9uUmVzdWx0czJIREQhUjIwQzEyPUBTaW11bGF0aW9uSGlzdG9ncmFtQmluKCBEQVRBIVJbMThdQ1stOF0sIDIxLCAxNiwgVFJVRSApIC9AIFNpbXVsYXRpb25UcmlhbHMoKY4AAABbTW9udGVDYXJsb19EZWdyZWVEYXlzXzIwMjRGY3N0Lnhsc3hdU2ltdWxhdGlvblJlc3VsdHMxMUNERCFSOEMxMj1AU2ltdWxhdGlvbkhpc3RvZ3JhbUJpbiggREFUQSFSWzcwXUNbMV0sIDIxLCA0LCBUUlVFICkgL0AgU2ltdWxhdGlvblRyaWFscygpjgAAAFtNb250ZUNhcmxvX0RlZ3JlZURheXNfMjAyNEZjc3QueGxzeF1TaW11bGF0aW9uUmVzdWx0czExQ0REIVI4QzEyPUBTaW11bGF0aW9uSGlzdG9ncmFtQmluKCBEQVRBIVJbNzBdQ1sxXSwgMjEsIDQsIFRSVUUgKSAvQCBTaW11bGF0aW9uVHJpYWxzKCmOAAAAW01vbnRlQ2FybG9fRGVncmVlRGF5c18yMDI0RmNzdC54bHN4XVNpbXVsYXRpb25SZXN1bHRzMTJDREQhUjVDMTI9QFNpbXVsYXRpb25IaXN0b2dyYW1CaW4oIERBVEEhUls3M11DWzJdLCAyMSwgMSwgVFJVRSApIC9AIFNpbXVsYXRpb25UcmlhbHMoKY4AAABbTW9udGVDYXJsb19EZWdyZWVEYXlzXzIwMjRGY3N0Lnhsc3hdU2ltdWxhdGlvblJlc3VsdHMxMkNERCFSNUMxMj1AU2ltdWxhdGlvbkhpc3RvZ3JhbUJpbiggREFUQSFSWzczXUNbMl0sIDIxLCAxLCBUUlVFICkgL0AgU2ltdWxhdGlvblRyaWFscygpbQAAAFtNb250ZUNhcmxvX0RlZ3JlZURheXNfMjAyNEZjc3QueGxzeF1TaW11bGF0aW9uUmVzdWx0czRIREQhUjI1QzY9QFNpbXVsYXRpb25QZXJjZW50aWxlKCBEQVRBIVJbMTNdQywgUkNbLTFdICltAAAAW01vbnRlQ2FybG9fRGVncmVlRGF5c18yMDI0RmNzdC54bHN4XVNpbXVsYXRpb25SZXN1bHRzNyFSMTlDNj1AU2ltdWxhdGlvblBlcmNlbnRpbGUoIERBVEEhUls1OV1DWzNdLCBSQ1stMV0gKXEAAABbTW9udGVDYXJsb19EZWdyZWVEYXlzXzIwMjRGY3N0Lnhsc3hdU2ltdWxhdGlvblJlc3VsdHMxMkhERCFSMjBDNj1AU2ltdWxhdGlvblBlcmNlbnRpbGUoIERBVEEhUlsxOF1DWzhdLCBSQ1stMV0gKX8AAABbTW9udGVDYXJsb19EZWdyZWVEYXlzXzIwMjRGY3N0Lnhsc3hdU2ltdWxhdGlvblJlc3VsdHMxMUhERCFSMjNDMTE9QFNpbXVsYXRpb25IaXN0b2dyYW1CaW5MYWJlbCggREFUQSFSWzE1XUNbMl0sIDIxLCAxOSwgVFJVRSApeAAAAFtNb250ZUNhcmxvX0RlZ3JlZURheXNfMjAyNEZjc3QueGxzeF1TaW11bGF0aW9uUmVzdWx0czkhUjVDOD1AU2ltdWxhdGlvbkhpc3RvZ3JhbUJpbkxhYmVsKCBEQVRBIVJbNzNdQ1szXSwgMjEsIDEsIFRSVUUgKXgAAABbTW9udGVDYXJsb19EZWdyZWVEYXlzXzIwMjRGY3N0Lnhsc3hdU2ltdWxhdGlvblJlc3VsdHMySEREIVIxMUM5PUBTaW11bGF0aW9uSGlzdG9ncmFtQmluKCBEQVRBIVJbMjddQ1stNV0sIDIxLCA3LCBUUlVFICmQAAAAW01vbnRlQ2FybG9fRGVncmVlRGF5c18yMDI0RmNzdC54bHN4XVNpbXVsYXRpb25SZXN1bHRzMkhERCFSMTZDMTI9QFNpbXVsYXRpb25IaXN0b2dyYW1CaW4oIERBVEEhUlsyMl1DWy04XSwgMjEsIDEyLCBUUlVFICkgL0AgU2ltdWxhdGlvblRyaWFscygpkAAAAFtNb250ZUNhcmxvX0RlZ3JlZURheXNfMjAyNEZjc3QueGxzeF1TaW11bGF0aW9uUmVzdWx0czJIREQhUjE2QzEyPUBTaW11bGF0aW9uSGlzdG9ncmFtQmluKCBEQVRBIVJbMjJdQ1stOF0sIDIxLCAxMiwgVFJVRSApIC9AIFNpbXVsYXRpb25UcmlhbHMoKY8AAABbTW9udGVDYXJsb19EZWdyZWVEYXlzXzIwMjRGY3N0Lnhsc3hdU2ltdWxhdGlvblJlc3VsdHMxMkhERCFSMTFDMTI9QFNpbXVsYXRpb25IaXN0b2dyYW1CaW4oIERBVEEhUlsyN11DWzJdLCAyMSwgNywgVFJVRSApIC9AIFNpbXVsYXRpb25UcmlhbHMoKY8AAABbTW9udGVDYXJsb19EZWdyZWVEYXlzXzIwMjRGY3N0Lnhsc3hdU2ltdWxhdGlvblJlc3VsdHMxMkhERCFSMTFDMTI9QFNpbXVsYXRpb25IaXN0b2dyYW1CaW4oIERBVEEhUlsyN11DWzJdLCAyMSwgNywgVFJVRSApIC9AIFNpbXVsYXRpb25UcmlhbHMoKY8AAABbTW9udGVDYXJsb19EZWdyZWVEYXlzXzIwMjRGY3N0Lnhsc3hdU2ltdWxhdGlvblJlc3VsdHMxQ0REIVIxMUMxMj1AU2ltdWxhdGlvbkhpc3RvZ3JhbUJpbiggREFUQSFSWzY3XUNbLTldLCAyMSwgNywgVFJVRSApIC9AIFNpbXVsYXRpb25UcmlhbHMoKY8AAABbTW9udGVDYXJsb19EZWdyZWVEYXlzXzIwMjRGY3N0Lnhsc3hdU2ltdWxhdGlvblJlc3VsdHMxQ0REIVIxMUMxMj1AU2ltdWxhdGlvbkhpc3RvZ3JhbUJpbiggREFUQSFSWzY3XUNbLTldLCAyMSwgNywgVFJVRSApIC9AIFNpbXVsYXRpb25UcmlhbHMoKWEAAABbTW9udGVDYXJsb19EZWdyZWVEYXlzXzIwMjRGY3N0Lnhsc3hdU2ltdWxhdGlvblJlc3VsdHMySEREIVI0QzM9QFNpbXVsYXRpb25NZWFuKCBEQVRBIVJbMzRdQ1sxXSApYAAAAFtNb250ZUNhcmxvX0RlZ3JlZURheXNfMjAyNEZjc3QueGxzeF1TaW11bGF0aW9uUmVzdWx0czJIREQhUjlDMz1AU2ltdWxhdGlvbk1heCggREFUQSFSWzI5XUNbMV0gKW0AAABbTW9udGVDYXJsb19EZWdyZWVEYXlzXzIwMjRGY3N0Lnhsc3hdU2ltdWxhdGlvblJlc3VsdHM2IVIxOEM2PUBTaW11bGF0aW9uUGVyY2VudGlsZSggREFUQSFSWzYwXUNbMl0sIFJDWy0xXSApjAAAAFtNb250ZUNhcmxvX0RlZ3JlZURheXNfMjAyNEZjc3QueGxzeF1TaW11bGF0aW9uUmVzdWx0czchUjExQzEyPUBTaW11bGF0aW9uSGlzdG9ncmFtQmluKCBEQVRBIVJbNjddQ1stM10sIDIxLCA3LCBUUlVFICkgL0AgU2ltdWxhdGlvblRyaWFscygpjAAAAFtNb250ZUNhcmxvX0RlZ3JlZURheXNfMjAyNEZjc3QueGxzeF1TaW11bGF0aW9uUmVzdWx0czchUjExQzEyPUBTaW11bGF0aW9uSGlzdG9ncmFtQmluKCBEQVRBIVJbNjddQ1stM10sIDIxLCA3LCBUUlVFICkgL0AgU2ltdWxhdGlvblRyaWFscygpfwAAAFtNb250ZUNhcmxvX0RlZ3JlZURheXNfMjAyNEZjc3QueGxzeF1TaW11bGF0aW9uUmVzdWx0czEySEREIVIyM0MxMT1AU2ltdWxhdGlvbkhpc3RvZ3JhbUJpbkxhYmVsKCBEQVRBIVJbMTVdQ1szXSwgMjEsIDE5LCBUUlVFICl3AAAAW01vbnRlQ2FybG9fRGVncmVlRGF5c18yMDI0RmNzdC54bHN4XVNpbXVsYXRpb25SZXN1bHRzOSFSMTBDMTE9QFNpbXVsYXRpb25IaXN0b2dyYW1CaW5MYWJlbCggREFUQSFSWzY4XUMsIDIxLCA2LCBUUlVFICl4AAAAW01vbnRlQ2FybG9fRGVncmVlRGF5c18yMDI0RmNzdC54bHN4XVNpbXVsYXRpb25SZXN1bHRzOSFSMTZDMTE9QFNpbXVsYXRpb25IaXN0b2dyYW1CaW5MYWJlbCggREFUQSFSWzYyXUMsIDIxLCAxMiwgVFJVRSApfAAAAFtNb250ZUNhcmxvX0RlZ3JlZURheXNfMjAyNEZjc3QueGxzeF1TaW11bGF0aW9uUmVzdWx0czExSEREIVI3Qzg9QFNpbXVsYXRpb25IaXN0b2dyYW1CaW5MYWJlbCggREFUQSFSWzMxXUNbNV0sIDIxLCAzLCBUUlVFIClyAAAAW01vbnRlQ2FybG9fRGVncmVlRGF5c18yMDI0RmNzdC54bHN4XVNpbXVsYXRpb25SZXN1bHRzNyFSMjVDOT1AU2ltdWxhdGlvbkhpc3RvZ3JhbUJpbiggREFUQSFSWzUzXUMsIDIxLCAyMSwgVFJVRSApkAAAAFtNb250ZUNhcmxvX0RlZ3JlZURheXNfMjAyNEZjc3QueGxzeF1TaW11bGF0aW9uUmVzdWx0czFDREQhUjE3QzEyPUBTaW11bGF0aW9uSGlzdG9ncmFtQmluKCBEQVRBIVJbNjFdQ1stOV0sIDIxLCAxMywgVFJVRSApIC9AIFNpbXVsYXRpb25UcmlhbHMoKZAAAABbTW9udGVDYXJsb19EZWdyZWVEYXlzXzIwMjRGY3N0Lnhsc3hdU2ltdWxhdGlvblJlc3VsdHMxQ0REIVIxN0MxMj1AU2ltdWxhdGlvbkhpc3RvZ3JhbUJpbiggREFUQSFSWzYxXUNbLTldLCAyMSwgMTMsIFRSVUUgKSAvQCBTaW11bGF0aW9uVHJpYWxzKCltAAAAW01vbnRlQ2FybG9fRGVncmVlRGF5c18yMDI0RmNzdC54bHN4XVNpbXVsYXRpb25SZXN1bHRzNENERCFSMTdDNj1AU2ltdWxhdGlvblBlcmNlbnRpbGUoIERBVEEhUls2MV1DLCBSQ1stMV0gKXQAAABbTW9udGVDYXJsb19EZWdyZWVEYXlzXzIwMjRGY3N0Lnhsc3hdU2ltdWxhdGlvblJlc3VsdHMxMCFSOUM5PUBTaW11bGF0aW9uSGlzdG9ncmFtQmluKCBEQVRBIVJbNjldQ1szXSwgMjEsIDUsIFRSVUUgKXcAAABbTW9udGVDYXJsb19EZWdyZWVEYXlzXzIwMjRGY3N0Lnhsc3hdU2ltdWxhdGlvblJlc3VsdHMzSEREIVI2Qzk9QFNpbXVsYXRpb25IaXN0b2dyYW1CaW4oIERBVEEhUlszMl1DWy00XSwgMjEsIDIsIFRSVUUgKY4AAABbTW9udGVDYXJsb19EZWdyZWVEYXlzXzIwMjRGY3N0Lnhsc3hdU2ltdWxhdGlvblJlc3VsdHM0SEREIVI2QzEyPUBTaW11bGF0aW9uSGlzdG9ncmFtQmluKCBEQVRBIVJbMzJdQ1stNl0sIDIxLCAyLCBUUlVFICkgL0AgU2ltdWxhdGlvblRyaWFscygpjgAAAFtNb250ZUNhcmxvX0RlZ3JlZURheXNfMjAyNEZjc3QueGxzeF1TaW11bGF0aW9uUmVzdWx0czRIREQhUjZDMTI9QFNpbXVsYXRpb25IaXN0b2dyYW1CaW4oIERBVEEhUlszMl1DWy02XSwgMjEsIDIsIFRSVUUgKSAvQCBTaW11bGF0aW9uVHJpYWxzKCmQAAAAW01vbnRlQ2FybG9fRGVncmVlRGF5c18yMDI0RmNzdC54bHN4XVNpbXVsYXRpb25SZXN1bHRzM0hERCFSMTZDMTI9QFNpbXVsYXRpb25IaXN0b2dyYW1CaW4oIERBVEEhUlsyMl1DWy03XSwgMjEsIDEyLCBUUlVFICkgL0AgU2ltdWxhdGlvblRyaWFscygpkAAAAFtNb250ZUNhcmxvX0RlZ3JlZURheXNfMjAyNEZjc3QueGxzeF1TaW11bGF0aW9uUmVzdWx0czNIREQhUjE2QzEyPUBTaW11bGF0aW9uSGlzdG9ncmFtQmluKCBEQVRBIVJbMjJdQ1stN10sIDIxLCAxMiwgVFJVRSApIC9AIFNpbXVsYXRpb25UcmlhbHMoKX4AAABbTW9udGVDYXJsb19EZWdyZWVEYXlzXzIwMjRGY3N0Lnhsc3hdU2ltdWxhdGlvblJlc3VsdHMxMUhERCFSMThDOD1AU2ltdWxhdGlvbkhpc3RvZ3JhbUJpbkxhYmVsKCBEQVRBIVJbMjBdQ1s1XSwgMjEsIDE0LCBUUlVFICl5AAAAW01vbnRlQ2FybG9fRGVncmVlRGF5c18yMDI0RmNzdC54bHN4XVNpbXVsYXRpb25SZXN1bHRzMTJIREQhUjE5Qzk9QFNpbXVsYXRpb25IaXN0b2dyYW1CaW4oIERBVEEhUlsxOV1DWzVdLCAyMSwgMTUsIFRSVUUgKXgAAABbTW9udGVDYXJsb19EZWdyZWVEYXlzXzIwMjRGY3N0Lnhsc3hdU2ltdWxhdGlvblJlc3VsdHM0SEREIVIxMUM5PUBTaW11bGF0aW9uSGlzdG9ncmFtQmluKCBEQVRBIVJbMjddQ1stM10sIDIxLCA3LCBUUlVFICl+AAAAW01vbnRlQ2FybG9fRGVncmVlRGF5c18yMDI0RmNzdC54bHN4XVNpbXVsYXRpb25SZXN1bHRzMUhERCFSMTFDMz1AU2ltdWxhdGlvbk1heCggREFUQSFSWzI3XUMgKSAtQCBTaW11bGF0aW9uTWluKCBEQVRBIVJbMjddQyApfgAAAFtNb250ZUNhcmxvX0RlZ3JlZURheXNfMjAyNEZjc3QueGxzeF1TaW11bGF0aW9uUmVzdWx0czFIREQhUjExQzM9QFNpbXVsYXRpb25NYXgoIERBVEEhUlsyN11DICkgLUAgU2ltdWxhdGlvbk1pbiggREFUQSFSWzI3XUMgKXEAAABbTW9udGVDYXJsb19EZWdyZWVEYXlzXzIwMjRGY3N0Lnhsc3hdU2ltdWxhdGlvblJlc3VsdHMxSEREIVIxMUM2PUBTaW11bGF0aW9uUGVyY2VudGlsZSggREFUQSFSWzI3XUNbLTNdLCBSQ1stMV0gKZAAAABbTW9udGVDYXJsb19EZWdyZWVEYXlzXzIwMjRGY3N0Lnhsc3hdU2ltdWxhdGlvblJlc3VsdHMxSEREIVIxOUMxMj1AU2ltdWxhdGlvbkhpc3RvZ3JhbUJpbiggREFUQSFSWzE5XUNbLTldLCAyMSwgMTUsIFRSVUUgKSAvQCBTaW11bGF0aW9uVHJpYWxzKCmQAAAAW01vbnRlQ2FybG9fRGVncmVlRGF5c18yMDI0RmNzdC54bHN4XVNpbXVsYXRpb25SZXN1bHRzMUhERCFSMTlDMTI9QFNpbXVsYXRpb25IaXN0b2dyYW1CaW4oIERBVEEhUlsxOV1DWy05XSwgMjEsIDE1LCBUUlVFICkgL0AgU2ltdWxhdGlvblRyaWFscygpcQAAAFtNb250ZUNhcmxvX0RlZ3JlZURheXNfMjAyNEZjc3QueGxzeF1TaW11bGF0aW9uUmVzdWx0czFIREQhUjI1QzY9QFNpbXVsYXRpb25QZXJjZW50aWxlKCBEQVRBIVJbMTNdQ1stM10sIFJDWy0xXSApfwAAAFtNb250ZUNhcmxvX0RlZ3JlZURheXNfMjAyNEZjc3QueGxzeF1TaW11bGF0aW9uUmVzdWx0czFIREQhUjI1QzExPUBTaW11bGF0aW9uSGlzdG9ncmFtQmluTGFiZWwoIERBVEEhUlsxM11DWy04XSwgMjEsIDIxLCBUUlVFICl5AAAAW01vbnRlQ2FybG9fRGVncmVlRGF5c18yMDI0RmNzdC54bHN4XVNpbXVsYXRpb25SZXN1bHRzMUhERCFSMjFDOT1AU2ltdWxhdGlvbkhpc3RvZ3JhbUJpbiggREFUQSFSWzE3XUNbLTZdLCAyMSwgMTcsIFRSVUUgKX0AAABbTW9udGVDYXJsb19EZWdyZWVEYXlzXzIwMjRGY3N0Lnhsc3hdU2ltdWxhdGlvblJlc3VsdHMxSEREIVI4QzExPUBTaW11bGF0aW9uSGlzdG9ncmFtQmluTGFiZWwoIERBVEEhUlszMF1DWy04XSwgMjEsIDQsIFRSVUUgKXAAAABbTW9udGVDYXJsb19EZWdyZWVEYXlzXzIwMjRGY3N0Lnhsc3hdU2ltdWxhdGlvblJlc3VsdHMxSEREIVI2QzY9QFNpbXVsYXRpb25QZXJjZW50aWxlKCBEQVRBIVJbMzJdQ1stM10sIFJDWy0xXSApfAAAAFtNb250ZUNhcmxvX0RlZ3JlZURheXNfMjAyNEZjc3QueGxzeF1TaW11bGF0aW9uUmVzdWx0czFIREQhUjVDOD1AU2ltdWxhdGlvbkhpc3RvZ3JhbUJpbkxhYmVsKCBEQVRBIVJbMzNdQ1stNV0sIDIxLCAxLCBUUlVFICl8AAAAW01vbnRlQ2FybG9fRGVncmVlRGF5c18yMDI0RmNzdC54bHN4XVNpbXVsYXRpb25SZXN1bHRzNiFSMTVDMTE9QFNpbXVsYXRpb25IaXN0b2dyYW1CaW5MYWJlbCggREFUQSFSWzYzXUNbLTNdLCAyMSwgMTEsIFRSVUUgKXwAAABbTW9udGVDYXJsb19EZWdyZWVEYXlzXzIwMjRGY3N0Lnhsc3hdU2ltdWxhdGlvblJlc3VsdHMxMCFSMjBDMTE9QFNpbXVsYXRpb25IaXN0b2dyYW1CaW5MYWJlbCggREFUQSFSWzU4XUNbMV0sIDIxLCAxNiwgVFJVRSApegAAAFtNb250ZUNhcmxvX0RlZ3JlZURheXNfMjAyNEZjc3QueGxzeF1TaW11bGF0aW9uUmVzdWx0czUhUjEyQzg9QFNpbXVsYXRpb25IaXN0b2dyYW1CaW5MYWJlbCggREFUQSFSWzY2XUNbLTFdLCAyMSwgOCwgVFJVRSApcgAAAFtNb250ZUNhcmxvX0RlZ3JlZURheXNfMjAyNEZjc3QueGxzeF1TaW11bGF0aW9uUmVzdWx0czchUjE4Qzk9QFNpbXVsYXRpb25IaXN0b2dyYW1CaW4oIERBVEEhUls2MF1DLCAyMSwgMTQsIFRSVUUgKXoAAABbTW9udGVDYXJsb19EZWdyZWVEYXlzXzIwMjRGY3N0Lnhsc3hdU2ltdWxhdGlvblJlc3VsdHM3IVI3QzExPUBTaW11bGF0aW9uSGlzdG9ncmFtQmluTGFiZWwoIERBVEEhUls3MV1DWy0yXSwgMjEsIDMsIFRSVUUgKY8AAABbTW9udGVDYXJsb19EZWdyZWVEYXlzXzIwMjRGY3N0Lnhsc3hdU2ltdWxhdGlvblJlc3VsdHMxMkNERCFSMTJDMTI9QFNpbXVsYXRpb25IaXN0b2dyYW1CaW4oIERBVEEhUls2Nl1DWzJdLCAyMSwgOCwgVFJVRSApIC9AIFNpbXVsYXRpb25UcmlhbHMoKY8AAABbTW9udGVDYXJsb19EZWdyZWVEYXlzXzIwMjRGY3N0Lnhsc3hdU2ltdWxhdGlvblJlc3VsdHMxMkNERCFSMTJDMTI9QFNpbXVsYXRpb25IaXN0b2dyYW1CaW4oIERBVEEhUls2Nl1DWzJdLCAyMSwgOCwgVFJVRSApIC9AIFNpbXVsYXRpb25UcmlhbHMoKZAAAABbTW9udGVDYXJsb19EZWdyZWVEYXlzXzIwMjRGY3N0Lnhsc3hdU2ltdWxhdGlvblJlc3VsdHM0SEREIVIxNUMxMj1AU2ltdWxhdGlvbkhpc3RvZ3JhbUJpbiggREFUQSFSWzIzXUNbLTZdLCAyMSwgMTEsIFRSVUUgKSAvQCBTaW11bGF0aW9uVHJpYWxzKCmQAAAAW01vbnRlQ2FybG9fRGVncmVlRGF5c18yMDI0RmNzdC54bHN4XVNpbXVsYXRpb25SZXN1bHRzNEhERCFSMTVDMTI9QFNpbXVsYXRpb25IaXN0b2dyYW1CaW4oIERBVEEhUlsyM11DWy02XSwgMjEsIDExLCBUUlVFICkgL0AgU2ltdWxhdGlvblRyaWFscygpeQAAAFtNb250ZUNhcmxvX0RlZ3JlZURheXNfMjAyNEZjc3QueGxzeF1TaW11bGF0aW9uUmVzdWx0czEyQ0REIVIxNUM5PUBTaW11bGF0aW9uSGlzdG9ncmFtQmluKCBEQVRBIVJbNjNdQ1s1XSwgMjEsIDExLCBUUlVFICmQAAAAW01vbnRlQ2FybG9fRGVncmVlRGF5c18yMDI0RmNzdC54bHN4XVNpbXVsYXRpb25SZXN1bHRzM0NERCFSMjBDMTI9QFNpbXVsYXRpb25IaXN0b2dyYW1CaW4oIERBVEEhUls1OF1DWy03XSwgMjEsIDE2LCBUUlVFICkgL0AgU2ltdWxhdGlvblRyaWFscygpkAAAAFtNb250ZUNhcmxvX0RlZ3JlZURheXNfMjAyNEZjc3QueGxzeF1TaW11bGF0aW9uUmVzdWx0czNDREQhUjIwQzEyPUBTaW11bGF0aW9uSGlzdG9ncmFtQmluKCBEQVRBIVJbNThdQ1stN10sIDIxLCAxNiwgVFJVRSApIC9AIFNpbXVsYXRpb25UcmlhbHMoKY8AAABbTW9udGVDYXJsb19EZWdyZWVEYXlzXzIwMjRGY3N0Lnhsc3hdU2ltdWxhdGlvblJlc3VsdHMzSEREIVIxMEMxMj1AU2ltdWxhdGlvbkhpc3RvZ3JhbUJpbiggREFUQSFSWzI4XUNbLTddLCAyMSwgNiwgVFJVRSApIC9AIFNpbXVsYXRpb25UcmlhbHMoKY8AAABbTW9udGVDYXJsb19EZWdyZWVEYXlzXzIwMjRGY3N0Lnhsc3hdU2ltdWxhdGlvblJlc3VsdHMzSEREIVIxMEMxMj1AU2ltdWxhdGlvbkhpc3RvZ3JhbUJpbiggREFUQSFSWzI4XUNbLTddLCAyMSwgNiwgVFJVRSApIC9AIFNpbXVsYXRpb25UcmlhbHMoKZAAAABbTW9udGVDYXJsb19EZWdyZWVEYXlzXzIwMjRGY3N0Lnhsc3hdU2ltdWxhdGlvblJlc3VsdHMxMkNERCFSMThDMTI9QFNpbXVsYXRpb25IaXN0b2dyYW1CaW4oIERBVEEhUls2MF1DWzJdLCAyMSwgMTQsIFRSVUUgKSAvQCBTaW11bGF0aW9uVHJpYWxzKCmQAAAAW01vbnRlQ2FybG9fRGVncmVlRGF5c18yMDI0RmNzdC54bHN4XVNpbXVsYXRpb25SZXN1bHRzMTJDREQhUjE4QzEyPUBTaW11bGF0aW9uSGlzdG9ncmFtQmluKCBEQVRBIVJbNjBdQ1syXSwgMjEsIDE0LCBUUlVFICkgL0AgU2ltdWxhdGlvblRyaWFscygpjQAAAFtNb250ZUNhcmxvX0RlZ3JlZURheXNfMjAyNEZjc3QueGxzeF1TaW11bGF0aW9uUmVzdWx0czghUjI1QzEyPUBTaW11bGF0aW9uSGlzdG9ncmFtQmluKCBEQVRBIVJbNTNdQ1stMl0sIDIxLCAyMSwgVFJVRSApIC9AIFNpbXVsYXRpb25UcmlhbHMoKY0AAABbTW9udGVDYXJsb19EZWdyZWVEYXlzXzIwMjRGY3N0Lnhsc3hdU2ltdWxhdGlvblJlc3VsdHM4IVIyNUMxMj1AU2ltdWxhdGlvbkhpc3RvZ3JhbUJpbiggREFUQSFSWzUzXUNbLTJdLCAyMSwgMjEsIFRSVUUgKSAvQCBTaW11bGF0aW9uVHJpYWxzKCmQAAAAW01vbnRlQ2FybG9fRGVncmVlRGF5c18yMDI0RmNzdC54bHN4XVNpbXVsYXRpb25SZXN1bHRzMTFDREQhUjI1QzEyPUBTaW11bGF0aW9uSGlzdG9ncmFtQmluKCBEQVRBIVJbNTNdQ1sxXSwgMjEsIDIxLCBUUlVFICkgL0AgU2ltdWxhdGlvblRyaWFscygpkAAAAFtNb250ZUNhcmxvX0RlZ3JlZURheXNfMjAyNEZjc3QueGxzeF1TaW11bGF0aW9uUmVzdWx0czExQ0REIVIyNUMxMj1AU2ltdWxhdGlvbkhpc3RvZ3JhbUJpbiggREFUQSFSWzUzXUNbMV0sIDIxLCAyMSwgVFJVRSApIC9AIFNpbXVsYXRpb25UcmlhbHMoKXkAAABbTW9udGVDYXJsb19EZWdyZWVEYXlzXzIwMjRGY3N0Lnhsc3hdU2ltdWxhdGlvblJlc3VsdHMySEREIVIyNUM5PUBTaW11bGF0aW9uSGlzdG9ncmFtQmluKCBEQVRBIVJbMTNdQ1stNV0sIDIxLCAyMSwgVFJVRSApeQAAAFtNb250ZUNhcmxvX0RlZ3JlZURheXNfMjAyNEZjc3QueGxzeF1TaW11bGF0aW9uUmVzdWx0czEyQ0REIVIyMUM5PUBTaW11bGF0aW9uSGlzdG9ncmFtQmluKCBEQVRBIVJbNTddQ1s1XSwgMjEsIDE3LCBUUlVFICl9AAAAW01vbnRlQ2FybG9fRGVncmVlRGF5c18yMDI0RmNzdC54bHN4XVNpbXVsYXRpb25SZXN1bHRzNENERCFSMTFDOD1AU2ltdWxhdGlvbkhpc3RvZ3JhbUJpbkxhYmVsKCBEQVRBIVJbNjddQ1stMl0sIDIxLCA3LCBUUlVFICl7AAAAW01vbnRlQ2FybG9fRGVncmVlRGF5c18yMDI0RmNzdC54bHN4XVNpbXVsYXRpb25SZXN1bHRzOCFSMTJDMTE9QFNpbXVsYXRpb25IaXN0b2dyYW1CaW5MYWJlbCggREFUQSFSWzY2XUNbLTFdLCAyMSwgOCwgVFJVRSApjwAAAFtNb250ZUNhcmxvX0RlZ3JlZURheXNfMjAyNEZjc3QueGxzeF1TaW11bGF0aW9uUmVzdWx0czEySEREIVIxM0MxMj1AU2ltdWxhdGlvbkhpc3RvZ3JhbUJpbiggREFUQSFSWzI1XUNbMl0sIDIxLCA5LCBUUlVFICkgL0AgU2ltdWxhdGlvblRyaWFscygpjwAAAFtNb250ZUNhcmxvX0RlZ3JlZURheXNfMjAyNEZjc3QueGxzeF1TaW11bGF0aW9uUmVzdWx0czEySEREIVIxM0MxMj1AU2ltdWxhdGlvbkhpc3RvZ3JhbUJpbiggREFUQSFSWzI1XUNbMl0sIDIxLCA5LCBUUlVFICkgL0AgU2ltdWxhdGlvblRyaWFscygpjAAAAFtNb250ZUNhcmxvX0RlZ3JlZURheXNfMjAyNEZjc3QueGxzeF1TaW11bGF0aW9uUmVzdWx0czkhUjExQzEyPUBTaW11bGF0aW9uSGlzdG9ncmFtQmluKCBEQVRBIVJbNjddQ1stMV0sIDIxLCA3LCBUUlVFICkgL0AgU2ltdWxhdGlvblRyaWFscygpjAAAAFtNb250ZUNhcmxvX0RlZ3JlZURheXNfMjAyNEZjc3QueGxzeF1TaW11bGF0aW9uUmVzdWx0czkhUjExQzEyPUBTaW11bGF0aW9uSGlzdG9ncmFtQmluKCBEQVRBIVJbNjddQ1stMV0sIDIxLCA3LCBUUlVFICkgL0AgU2ltdWxhdGlvblRyaWFscygpdQAAAFtNb250ZUNhcmxvX0RlZ3JlZURheXNfMjAyNEZjc3QueGxzeF1TaW11bGF0aW9uUmVzdWx0czkhUjI1Qzk9QFNpbXVsYXRpb25IaXN0b2dyYW1CaW4oIERBVEEhUls1M11DWzJdLCAyMSwgMjEsIFRSVUUgKXkAAABbTW9udGVDYXJsb19EZWdyZWVEYXlzXzIwMjRGY3N0Lnhsc3hdU2ltdWxhdGlvblJlc3VsdHMxMkNERCFSMjJDOT1AU2ltdWxhdGlvbkhpc3RvZ3JhbUJpbiggREFUQSFSWzU2XUNbNV0sIDIxLCAxOCwgVFJVRSApjgAAAFtNb250ZUNhcmxvX0RlZ3JlZURheXNfMjAyNEZjc3QueGxzeF1TaW11bGF0aW9uUmVzdWx0czNDREQhUjZDMTI9QFNpbXVsYXRpb25IaXN0b2dyYW1CaW4oIERBVEEhUls3Ml1DWy03XSwgMjEsIDIsIFRSVUUgKSAvQCBTaW11bGF0aW9uVHJpYWxzKCmOAAAAW01vbnRlQ2FybG9fRGVncmVlRGF5c18yMDI0RmNzdC54bHN4XVNpbXVsYXRpb25SZXN1bHRzM0NERCFSNkMxMj1AU2ltdWxhdGlvbkhpc3RvZ3JhbUJpbiggREFUQSFSWzcyXUNbLTddLCAyMSwgMiwgVFJVRSApIC9AIFNpbXVsYXRpb25UcmlhbHMoKXAAAABbTW9udGVDYXJsb19EZWdyZWVEYXlzXzIwMjRGY3N0Lnhsc3hdU2ltdWxhdGlvblJlc3VsdHMyQ0REIVI1QzY9QFNpbXVsYXRpb25QZXJjZW50aWxlKCBEQVRBIVJbNzNdQ1stMl0sIFJDWy0xXSApbQAAAFtNb250ZUNhcmxvX0RlZ3JlZURheXNfMjAyNEZjc3QueGxzeF1TaW11bGF0aW9uUmVzdWx0czghUjEwQzY9QFNpbXVsYXRpb25QZXJjZW50aWxlKCBEQVRBIVJbNjhdQ1s0XSwgUkNbLTFdICl/AAAAW01vbnRlQ2FybG9fRGVncmVlRGF5c18yMDI0RmNzdC54bHN4XVNpbXVsYXRpb25SZXN1bHRzMkhERCFSMTdDMTE9QFNpbXVsYXRpb25IaXN0b2dyYW1CaW5MYWJlbCggREFUQSFSWzIxXUNbLTddLCAyMSwgMTMsIFRSVUUgKWMAAABbTW9udGVDYXJsb19EZWdyZWVEYXlzXzIwMjRGY3N0Lnhsc3hdU2ltdWxhdGlvblJlc3VsdHM5IVIxNkMzPUBTaW11bGF0aW9uU2tld25lc3MoIERBVEEhUls2Ml1DWzhdICl2AAAAW01vbnRlQ2FybG9fRGVncmVlRGF5c18yMDI0RmNzdC54bHN4XVNpbXVsYXRpb25SZXN1bHRzMTAhUjE4Qzk9QFNpbXVsYXRpb25IaXN0b2dyYW1CaW4oIERBVEEhUls2MF1DWzNdLCAyMSwgMTQsIFRSVUUgKXsAAABbTW9udGVDYXJsb19EZWdyZWVEYXlzXzIwMjRGY3N0Lnhsc3hdU2ltdWxhdGlvblJlc3VsdHM4IVIxMEMxMT1AU2ltdWxhdGlvbkhpc3RvZ3JhbUJpbkxhYmVsKCBEQVRBIVJbNjhdQ1stMV0sIDIxLCA2LCBUUlVFICl9AAAAW01vbnRlQ2FybG9fRGVncmVlRGF5c18yMDI0RmNzdC54bHN4XVNpbXVsYXRpb25SZXN1bHRzMTFDREQhUjEyQzg9QFNpbXVsYXRpb25IaXN0b2dyYW1CaW5MYWJlbCggREFUQSFSWzY2XUNbNV0sIDIxLCA4LCBUUlVFICmPAAAAW01vbnRlQ2FybG9fRGVncmVlRGF5c18yMDI0RmNzdC54bHN4XVNpbXVsYXRpb25SZXN1bHRzMTJDREQhUjEzQzEyPUBTaW11bGF0aW9uSGlzdG9ncmFtQmluKCBEQVRBIVJbNjVdQ1syXSwgMjEsIDksIFRSVUUgKSAvQCBTaW11bGF0aW9uVHJpYWxzKCmPAAAAW01vbnRlQ2FybG9fRGVncmVlRGF5c18yMDI0RmNzdC54bHN4XVNpbXVsYXRpb25SZXN1bHRzMTJDREQhUjEzQzEyPUBTaW11bGF0aW9uSGlzdG9ncmFtQmluKCBEQVRBIVJbNjVdQ1syXSwgMjEsIDksIFRSVUUgKSAvQCBTaW11bGF0aW9uVHJpYWxzKCl8AAAAW01vbnRlQ2FybG9fRGVncmVlRGF5c18yMDI0RmNzdC54bHN4XVNpbXVsYXRpb25SZXN1bHRzOCFSMjRDMTE9QFNpbXVsYXRpb25IaXN0b2dyYW1CaW5MYWJlbCggREFUQSFSWzU0XUNbLTFdLCAyMSwgMjAsIFRSVUUgKXMAAABbTW9udGVDYXJsb19EZWdyZWVEYXlzXzIwMjRGY3N0Lnhsc3hdU2ltdWxhdGlvblJlc3VsdHM5IVI2Qzk9QFNpbXVsYXRpb25IaXN0b2dyYW1CaW4oIERBVEEhUls3Ml1DWzJdLCAyMSwgMiwgVFJVRSApjQAAAFtNb250ZUNhcmxvX0RlZ3JlZURheXNfMjAyNEZjc3QueGxzeF1TaW11bGF0aW9uUmVzdWx0czchUjIwQzEyPUBTaW11bGF0aW9uSGlzdG9ncmFtQmluKCBEQVRBIVJbNThdQ1stM10sIDIxLCAxNiwgVFJVRSApIC9AIFNpbXVsYXRpb25UcmlhbHMoKY0AAABbTW9udGVDYXJsb19EZWdyZWVEYXlzXzIwMjRGY3N0Lnhsc3hdU2ltdWxhdGlvblJlc3VsdHM3IVIyMEMxMj1AU2ltdWxhdGlvbkhpc3RvZ3JhbUJpbiggREFUQSFSWzU4XUNbLTNdLCAyMSwgMTYsIFRSVUUgKSAvQCBTaW11bGF0aW9uVHJpYWxzKCl3AAAAW01vbnRlQ2FybG9fRGVncmVlRGF5c18yMDI0RmNzdC54bHN4XVNpbXVsYXRpb25SZXN1bHRzNENERCFSNUM5PUBTaW11bGF0aW9uSGlzdG9ncmFtQmluKCBEQVRBIVJbNzNdQ1stM10sIDIxLCAxLCBUUlVFICltAAAAW01vbnRlQ2FybG9fRGVncmVlRGF5c18yMDI0RmNzdC54bHN4XVNpbXVsYXRpb25SZXN1bHRzOSFSMjJDNj1AU2ltdWxhdGlvblBlcmNlbnRpbGUoIERBVEEhUls1Nl1DWzVdLCBSQ1stMV0gKX0AAABbTW9udGVDYXJsb19EZWdyZWVEYXlzXzIwMjRGY3N0Lnhsc3hdU2ltdWxhdGlvblJlc3VsdHMzQ0REIVI2QzExPUBTaW11bGF0aW9uSGlzdG9ncmFtQmluTGFiZWwoIERBVEEhUls3Ml1DWy02XSwgMjEsIDIsIFRSVUUgKXcAAABbTW9udGVDYXJsb19EZWdyZWVEYXlzXzIwMjRGY3N0Lnhsc3hdU2ltdWxhdGlvblJlc3VsdHM2IVIyMkM4PUBTaW11bGF0aW9uSGlzdG9ncmFtQmluTGFiZWwoIERBVEEhUls1Nl1DLCAyMSwgMTgsIFRSVUUgKXkAAABbTW9udGVDYXJsb19EZWdyZWVEYXlzXzIwMjRGY3N0Lnhsc3hdU2ltdWxhdGlvblJlc3VsdHMxMUNERCFSMjJDOT1AU2ltdWxhdGlvbkhpc3RvZ3JhbUJpbiggREFUQSFSWzU2XUNbNF0sIDIxLCAxOCwgVFJVRSApfwAAAFtNb250ZUNhcmxvX0RlZ3JlZURheXNfMjAyNEZjc3QueGxzeF1TaW11bGF0aW9uUmVzdWx0czExQ0REIVIxNkMxMT1AU2ltdWxhdGlvbkhpc3RvZ3JhbUJpbkxhYmVsKCBEQVRBIVJbNjJdQ1syXSwgMjEsIDEyLCBUUlVFICl8AAAAW01vbnRlQ2FybG9fRGVncmVlRGF5c18yMDI0RmNzdC54bHN4XVNpbXVsYXRpb25SZXN1bHRzM0hERCFSNkM4PUBTaW11bGF0aW9uSGlzdG9ncmFtQmluTGFiZWwoIERBVEEhUlszMl1DWy0zXSwgMjEsIDIsIFRSVUUgKXEAAABbTW9udGVDYXJsb19EZWdyZWVEYXlzXzIwMjRGY3N0Lnhsc3hdU2ltdWxhdGlvblJlc3VsdHMxQ0REIVIxN0M2PUBTaW11bGF0aW9uUGVyY2VudGlsZSggREFUQSFSWzYxXUNbLTNdLCBSQ1stMV0gKX8AAABbTW9udGVDYXJsb19EZWdyZWVEYXlzXzIwMjRGY3N0Lnhsc3hdU2ltdWxhdGlvblJlc3VsdHMxQ0REIVIxNUMxMT1AU2ltdWxhdGlvbkhpc3RvZ3JhbUJpbkxhYmVsKCBEQVRBIVJbNjNdQ1stOF0sIDIxLCAxMSwgVFJVRSApkAAAAFtNb250ZUNhcmxvX0RlZ3JlZURheXNfMjAyNEZjc3QueGxzeF1TaW11bGF0aW9uUmVzdWx0czNDREQhUjIyQzEyPUBTaW11bGF0aW9uSGlzdG9ncmFtQmluKCBEQVRBIVJbNTZdQ1stN10sIDIxLCAxOCwgVFJVRSApIC9AIFNpbXVsYXRpb25UcmlhbHMoKZAAAABbTW9udGVDYXJsb19EZWdyZWVEYXlzXzIwMjRGY3N0Lnhsc3hdU2ltdWxhdGlvblJlc3VsdHMzQ0REIVIyMkMxMj1AU2ltdWxhdGlvbkhpc3RvZ3JhbUJpbiggREFUQSFSWzU2XUNbLTddLCAyMSwgMTgsIFRSVUUgKSAvQCBTaW11bGF0aW9uVHJpYWxzKCl+AAAAW01vbnRlQ2FybG9fRGVncmVlRGF5c18yMDI0RmNzdC54bHN4XVNpbXVsYXRpb25SZXN1bHRzMTJIREQhUjIxQzg9QFNpbXVsYXRpb25IaXN0b2dyYW1CaW5MYWJlbCggREFUQSFSWzE3XUNbNl0sIDIxLCAxNywgVFJVRSApfwAAAFtNb250ZUNhcmxvX0RlZ3JlZURheXNfMjAyNEZjc3QueGxzeF1TaW11bGF0aW9uUmVzdWx0czEySEREIVIxOEMxMT1AU2ltdWxhdGlvbkhpc3RvZ3JhbUJpbkxhYmVsKCBEQVRBIVJbMjBdQ1szXSwgMjEsIDE0LCBUUlVFICl/AAAAW01vbnRlQ2FybG9fRGVncmVlRGF5c18yMDI0RmNzdC54bHN4XVNpbXVsYXRpb25SZXN1bHRzMTFIREQhUjE0QzExPUBTaW11bGF0aW9uSGlzdG9ncmFtQmluTGFiZWwoIERBVEEhUlsyNF1DWzJdLCAyMSwgMTAsIFRSVUUgKXYAAABbTW9udGVDYXJsb19EZWdyZWVEYXlzXzIwMjRGY3N0Lnhsc3hdU2ltdWxhdGlvblJlc3VsdHM2IVIxMEM4PUBTaW11bGF0aW9uSGlzdG9ncmFtQmluTGFiZWwoIERBVEEhUls2OF1DLCAyMSwgNiwgVFJVRSApdwAAAFtNb250ZUNhcmxvX0RlZ3JlZURheXNfMjAyNEZjc3QueGxzeF1TaW11bGF0aW9uUmVzdWx0czYhUjE3Qzg9QFNpbXVsYXRpb25IaXN0b2dyYW1CaW5MYWJlbCggREFUQSFSWzYxXUMsIDIxLCAxMywgVFJVRSApfQAAAFtNb250ZUNhcmxvX0RlZ3JlZURheXNfMjAyNEZjc3QueGxzeF1TaW11bGF0aW9uUmVzdWx0czJIREQhUjVDMTE9QFNpbXVsYXRpb25IaXN0b2dyYW1CaW5MYWJlbCggREFUQSFSWzMzXUNbLTddLCAyMSwgMSwgVFJVRSApfQAAAFtNb250ZUNhcmxvX0RlZ3JlZURheXNfMjAyNEZjc3QueGxzeF1TaW11bGF0aW9uUmVzdWx0czNDREQhUjEzQzg9QFNpbXVsYXRpb25IaXN0b2dyYW1CaW5MYWJlbCggREFUQSFSWzY1XUNbLTNdLCAyMSwgOSwgVFJVRSApYgAAAFtNb250ZUNhcmxvX0RlZ3JlZURheXNfMjAyNEZjc3QueGxzeF1TaW11bGF0aW9uUmVzdWx0czExSEREIVI4QzM9QFNpbXVsYXRpb25NaW4oIERBVEEhUlszMF1DWzEwXSApdwAAAFtNb250ZUNhcmxvX0RlZ3JlZURheXNfMjAyNEZjc3QueGxzeF1TaW11bGF0aW9uUmVzdWx0czkhUjEyQzExPUBTaW11bGF0aW9uSGlzdG9ncmFtQmluTGFiZWwoIERBVEEhUls2Nl1DLCAyMSwgOCwgVFJVRSApegAAAFtNb250ZUNhcmxvX0RlZ3JlZURheXNfMjAyNEZjc3QueGxzeF1TaW11bGF0aW9uUmVzdWx0czchUjI1Qzg9QFNpbXVsYXRpb25IaXN0b2dyYW1CaW5MYWJlbCggREFUQSFSWzUzXUNbMV0sIDIxLCAyMSwgVFJVRSApeAAAAFtNb250ZUNhcmxvX0RlZ3JlZURheXNfMjAyNEZjc3QueGxzeF1TaW11bGF0aW9uUmVzdWx0czghUjhDOD1AU2ltdWxhdGlvbkhpc3RvZ3JhbUJpbkxhYmVsKCBEQVRBIVJbNzBdQ1syXSwgMjEsIDQsIFRSVUUgKZAAAABbTW9udGVDYXJsb19EZWdyZWVEYXlzXzIwMjRGY3N0Lnhsc3hdU2ltdWxhdGlvblJlc3VsdHMySEREIVIyMUMxMj1AU2ltdWxhdGlvbkhpc3RvZ3JhbUJpbiggREFUQSFSWzE3XUNbLThdLCAyMSwgMTcsIFRSVUUgKSAvQCBTaW11bGF0aW9uVHJpYWxzKCmQAAAAW01vbnRlQ2FybG9fRGVncmVlRGF5c18yMDI0RmNzdC54bHN4XVNpbXVsYXRpb25SZXN1bHRzMkhERCFSMjFDMTI9QFNpbXVsYXRpb25IaXN0b2dyYW1CaW4oIERBVEEhUlsxN11DWy04XSwgMjEsIDE3LCBUUlVFICkgL0AgU2ltdWxhdGlvblRyaWFscygpeAAAAFtNb250ZUNhcmxvX0RlZ3JlZURheXNfMjAyNEZjc3QueGxzeF1TaW11bGF0aW9uUmVzdWx0czEyQ0REIVIxMUM5PUBTaW11bGF0aW9uSGlzdG9ncmFtQmluKCBEQVRBIVJbNjddQ1s1XSwgMjEsIDcsIFRSVUUgKX0AAABbTW9udGVDYXJsb19EZWdyZWVEYXlzXzIwMjRGY3N0Lnhsc3hdU2ltdWxhdGlvblJlc3VsdHMzSEREIVI1QzExPUBTaW11bGF0aW9uSGlzdG9ncmFtQmluTGFiZWwoIERBVEEhUlszM11DWy02XSwgMjEsIDEsIFRSVUUgKY8AAABbTW9udGVDYXJsb19EZWdyZWVEYXlzXzIwMjRGY3N0Lnhsc3hdU2ltdWxhdGlvblJlc3VsdHM0SEREIVIxMUMxMj1AU2ltdWxhdGlvbkhpc3RvZ3JhbUJpbiggREFUQSFSWzI3XUNbLTZdLCAyMSwgNywgVFJVRSApIC9AIFNpbXVsYXRpb25UcmlhbHMoKY8AAABbTW9udGVDYXJsb19EZWdyZWVEYXlzXzIwMjRGY3N0Lnhsc3hdU2ltdWxhdGlvblJlc3VsdHM0SEREIVIxMUMxMj1AU2ltdWxhdGlvbkhpc3RvZ3JhbUJpbiggREFUQSFSWzI3XUNbLTZdLCAyMSwgNywgVFJVRSApIC9AIFNpbXVsYXRpb25UcmlhbHMoKX8AAABbTW9udGVDYXJsb19EZWdyZWVEYXlzXzIwMjRGY3N0Lnhsc3hdU2ltdWxhdGlvblJlc3VsdHMySEREIVIyNUMxMT1AU2ltdWxhdGlvbkhpc3RvZ3JhbUJpbkxhYmVsKCBEQVRBIVJbMTNdQ1stN10sIDIxLCAyMSwgVFJVRSApkAAAAFtNb250ZUNhcmxvX0RlZ3JlZURheXNfMjAyNEZjc3QueGxzeF1TaW11bGF0aW9uUmVzdWx0czNIREQhUjIxQzEyPUBTaW11bGF0aW9uSGlzdG9ncmFtQmluKCBEQVRBIVJbMTddQ1stN10sIDIxLCAxNywgVFJVRSApIC9AIFNpbXVsYXRpb25UcmlhbHMoKZAAAABbTW9udGVDYXJsb19EZWdyZWVEYXlzXzIwMjRGY3N0Lnhsc3hdU2ltdWxhdGlvblJlc3VsdHMzSEREIVIyMUMxMj1AU2ltdWxhdGlvbkhpc3RvZ3JhbUJpbiggREFUQSFSWzE3XUNbLTddLCAyMSwgMTcsIFRSVUUgKSAvQCBTaW11bGF0aW9uVHJpYWxzKCltAAAAW01vbnRlQ2FybG9fRGVncmVlRGF5c18yMDI0RmNzdC54bHN4XVNpbXVsYXRpb25SZXN1bHRzOCFSMTRDNj1AU2ltdWxhdGlvblBlcmNlbnRpbGUoIERBVEEhUls2NF1DWzRdLCBSQ1stMV0gKX8AAABbTW9udGVDYXJsb19EZWdyZWVEYXlzXzIwMjRGY3N0Lnhsc3hdU2ltdWxhdGlvblJlc3VsdHMyQ0REIVIyMUMxMT1AU2ltdWxhdGlvbkhpc3RvZ3JhbUJpbkxhYmVsKCBEQVRBIVJbNTddQ1stN10sIDIxLCAxNywgVFJVRSApfAAAAFtNb250ZUNhcmxvX0RlZ3JlZURheXNfMjAyNEZjc3QueGxzeF1TaW11bGF0aW9uUmVzdWx0czNDREQhUjZDOD1AU2ltdWxhdGlvbkhpc3RvZ3JhbUJpbkxhYmVsKCBEQVRBIVJbNzJdQ1stM10sIDIxLCAyLCBUUlVFIClyAAAAW01vbnRlQ2FybG9fRGVncmVlRGF5c18yMDI0RmNzdC54bHN4XVNpbXVsYXRpb25SZXN1bHRzNyFSMjJDOT1AU2ltdWxhdGlvbkhpc3RvZ3JhbUJpbiggREFUQSFSWzU2XUMsIDIxLCAxOCwgVFJVRSApfwAAAFtNb250ZUNhcmxvX0RlZ3JlZURheXNfMjAyNEZjc3QueGxzeF1TaW11bGF0aW9uUmVzdWx0czExQ0REIVIyNEMxMT1AU2ltdWxhdGlvbkhpc3RvZ3JhbUJpbkxhYmVsKCBEQVRBIVJbNTRdQ1syXSwgMjEsIDIwLCBUUlVFICl4AAAAW01vbnRlQ2FybG9fRGVncmVlRGF5c18yMDI0RmNzdC54bHN4XVNpbXVsYXRpb25SZXN1bHRzOSFSMjRDMTE9QFNpbXVsYXRpb25IaXN0b2dyYW1CaW5MYWJlbCggREFUQSFSWzU0XUMsIDIxLCAyMCwgVFJVRSApeQAAAFtNb250ZUNhcmxvX0RlZ3JlZURheXNfMjAyNEZjc3QueGxzeF1TaW11bGF0aW9uUmVzdWx0czRIREQhUjE0Qzk9QFNpbXVsYXRpb25IaXN0b2dyYW1CaW4oIERBVEEhUlsyNF1DWy0zXSwgMjEsIDEwLCBUUlVFICl2AAAAW01vbnRlQ2FybG9fRGVncmVlRGF5c18yMDI0RmNzdC54bHN4XVNpbXVsYXRpb25SZXN1bHRzNiFSMTFDOD1AU2ltdWxhdGlvbkhpc3RvZ3JhbUJpbkxhYmVsKCBEQVRBIVJbNjddQywgMjEsIDcsIFRSVUUgKWIAAABbTW9udGVDYXJsb19EZWdyZWVEYXlzXzIwMjRGY3N0Lnhsc3hdU2ltdWxhdGlvblJlc3VsdHMxMkNERCFSOEMzPUBTaW11bGF0aW9uTWluKCBEQVRBIVJbNzBdQ1sxMV0gKXEAAABbTW9udGVDYXJsb19EZWdyZWVEYXlzXzIwMjRGY3N0Lnhsc3hdU2ltdWxhdGlvblJlc3VsdHMzQ0REIVIyMEM2PUBTaW11bGF0aW9uUGVyY2VudGlsZSggREFUQSFSWzU4XUNbLTFdLCBSQ1stMV0gKX0AAABbTW9udGVDYXJsb19EZWdyZWVEYXlzXzIwMjRGY3N0Lnhsc3hdU2ltdWxhdGlvblJlc3VsdHM0SEREIVI2QzExPUBTaW11bGF0aW9uSGlzdG9ncmFtQmluTGFiZWwoIERBVEEhUlszMl1DWy01XSwgMjEsIDIsIFRSVUUgKXcAAABbTW9udGVDYXJsb19EZWdyZWVEYXlzXzIwMjRGY3N0Lnhsc3hdU2ltdWxhdGlvblJlc3VsdHMySEREIVI3Qzk9QFNpbXVsYXRpb25IaXN0b2dyYW1CaW4oIERBVEEhUlszMV1DWy01XSwgMjEsIDMsIFRSVUUgKZAAAABbTW9udGVDYXJsb19EZWdyZWVEYXlzXzIwMjRGY3N0Lnhsc3hdU2ltdWxhdGlvblJlc3VsdHM0SEREIVIxNEMxMj1AU2ltdWxhdGlvbkhpc3RvZ3JhbUJpbiggREFUQSFSWzI0XUNbLTZdLCAyMSwgMTAsIFRSVUUgKSAvQCBTaW11bGF0aW9uVHJpYWxzKCmQAAAAW01vbnRlQ2FybG9fRGVncmVlRGF5c18yMDI0RmNzdC54bHN4XVNpbXVsYXRpb25SZXN1bHRzNEhERCFSMTRDMTI9QFNpbXVsYXRpb25IaXN0b2dyYW1CaW4oIERBVEEhUlsyNF1DWy02XSwgMjEsIDEwLCBUUlVFICkgL0AgU2ltdWxhdGlvblRyaWFscygpjQAAAFtNb250ZUNhcmxvX0RlZ3JlZURheXNfMjAyNEZjc3QueGxzeF1TaW11bGF0aW9uUmVzdWx0czYhUjE5QzEyPUBTaW11bGF0aW9uSGlzdG9ncmFtQmluKCBEQVRBIVJbNTldQ1stNF0sIDIxLCAxNSwgVFJVRSApIC9AIFNpbXVsYXRpb25UcmlhbHMoKY0AAABbTW9udGVDYXJsb19EZWdyZWVEYXlzXzIwMjRGY3N0Lnhsc3hdU2ltdWxhdGlvblJlc3VsdHM2IVIxOUMxMj1AU2ltdWxhdGlvbkhpc3RvZ3JhbUJpbiggREFUQSFSWzU5XUNbLTRdLCAyMSwgMTUsIFRSVUUgKSAvQCBTaW11bGF0aW9uVHJpYWxzKCl8AAAAW01vbnRlQ2FybG9fRGVncmVlRGF5c18yMDI0RmNzdC54bHN4XVNpbXVsYXRpb25SZXN1bHRzMTFIREQhUjlDOD1AU2ltdWxhdGlvbkhpc3RvZ3JhbUJpbkxhYmVsKCBEQVRBIVJbMjldQ1s1XSwgMjEsIDUsIFRSVUUgKYwAAABbTW9udGVDYXJsb19EZWdyZWVEYXlzXzIwMjRGY3N0Lnhsc3hdU2ltdWxhdGlvblJlc3VsdHM4IVIxMkMxMj1AU2ltdWxhdGlvbkhpc3RvZ3JhbUJpbiggREFUQSFSWzY2XUNbLTJdLCAyMSwgOCwgVFJVRSApIC9AIFNpbXVsYXRpb25UcmlhbHMoKYwAAABbTW9udGVDYXJsb19EZWdyZWVEYXlzXzIwMjRGY3N0Lnhsc3hdU2ltdWxhdGlvblJlc3VsdHM4IVIxMkMxMj1AU2ltdWxhdGlvbkhpc3RvZ3JhbUJpbiggREFUQSFSWzY2XUNbLTJdLCAyMSwgOCwgVFJVRSApIC9AIFNpbXVsYXRpb25UcmlhbHMoKXgAAABbTW9udGVDYXJsb19EZWdyZWVEYXlzXzIwMjRGY3N0Lnhsc3hdU2ltdWxhdGlvblJlc3VsdHM4IVI3Qzg9QFNpbXVsYXRpb25IaXN0b2dyYW1CaW5MYWJlbCggREFUQSFSWzcxXUNbMl0sIDIxLCAzLCBUUlVFICl8AAAAW01vbnRlQ2FybG9fRGVncmVlRGF5c18yMDI0RmNzdC54bHN4XVNpbXVsYXRpb25SZXN1bHRzMTFDREQhUjlDOD1AU2ltdWxhdGlvbkhpc3RvZ3JhbUJpbkxhYmVsKCBEQVRBIVJbNjldQ1s1XSwgMjEsIDUsIFRSVUUgKXEAAABbTW9udGVDYXJsb19EZWdyZWVEYXlzXzIwMjRGY3N0Lnhsc3hdU2ltdWxhdGlvblJlc3VsdHMxMkNERCFSMThDNj1AU2ltdWxhdGlvblBlcmNlbnRpbGUoIERBVEEhUls2MF1DWzhdLCBSQ1stMV0gKVQAAABbTW9udGVDYXJsb19EZWdyZWVEYXlzXzIwMjRGY3N0Lnhsc3hdU2ltdWxhdGlvblJlc3VsdHMxMUhERCFSNUMzPUBTaW11bGF0aW9uVHJpYWxzKCltAAAAW01vbnRlQ2FybG9fRGVncmVlRGF5c18yMDI0RmNzdC54bHN4XVNpbXVsYXRpb25SZXN1bHRzNEhERCFSMTlDNj1AU2ltdWxhdGlvblBlcmNlbnRpbGUoIERBVEEhUlsxOV1DLCBSQ1stMV0gKZAAAABbTW9udGVDYXJsb19EZWdyZWVEYXlzXzIwMjRGY3N0Lnhsc3hdU2ltdWxhdGlvblJlc3VsdHMySEREIVIyNUMxMj1AU2ltdWxhdGlvbkhpc3RvZ3JhbUJpbiggREFUQSFSWzEzXUNbLThdLCAyMSwgMjEsIFRSVUUgKSAvQCBTaW11bGF0aW9uVHJpYWxzKCmQAAAAW01vbnRlQ2FybG9fRGVncmVlRGF5c18yMDI0RmNzdC54bHN4XVNpbXVsYXRpb25SZXN1bHRzMkhERCFSMjVDMTI9QFNpbXVsYXRpb25IaXN0b2dyYW1CaW4oIERBVEEhUlsxM11DWy04XSwgMjEsIDIxLCBUUlVFICkgL0AgU2ltdWxhdGlvblRyaWFscygpkAAAAFtNb250ZUNhcmxvX0RlZ3JlZURheXNfMjAyNEZjc3QueGxzeF1TaW11bGF0aW9uUmVzdWx0czNIREQhUjI1QzEyPUBTaW11bGF0aW9uSGlzdG9ncmFtQmluKCBEQVRBIVJbMTNdQ1stN10sIDIxLCAyMSwgVFJVRSApIC9AIFNpbXVsYXRpb25UcmlhbHMoKZAAAABbTW9udGVDYXJsb19EZWdyZWVEYXlzXzIwMjRGY3N0Lnhsc3hdU2ltdWxhdGlvblJlc3VsdHMzSEREIVIyNUMxMj1AU2ltdWxhdGlvbkhpc3RvZ3JhbUJpbiggREFUQSFSWzEzXUNbLTddLCAyMSwgMjEsIFRSVUUgKSAvQCBTaW11bGF0aW9uVHJpYWxzKCl9AAAAW01vbnRlQ2FybG9fRGVncmVlRGF5c18yMDI0RmNzdC54bHN4XVNpbXVsYXRpb25SZXN1bHRzMTJIREQhUjZDMTE9QFNpbXVsYXRpb25IaXN0b2dyYW1CaW5MYWJlbCggREFUQSFSWzMyXUNbM10sIDIxLCAyLCBUUlVFICl+AAAAW01vbnRlQ2FybG9fRGVncmVlRGF5c18yMDI0RmNzdC54bHN4XVNpbXVsYXRpb25SZXN1bHRzMTJIREQhUjE1Qzg9QFNpbXVsYXRpb25IaXN0b2dyYW1CaW5MYWJlbCggREFUQSFSWzIzXUNbNl0sIDIxLCAxMSwgVFJVRSApfQAAAFtNb250ZUNhcmxvX0RlZ3JlZURheXNfMjAyNEZjc3QueGxzeF1TaW11bGF0aW9uUmVzdWx0czEyQ0REIVIxMUM4PUBTaW11bGF0aW9uSGlzdG9ncmFtQmluTGFiZWwoIERBVEEhUls2N11DWzZdLCAyMSwgNywgVFJVRSApkAAAAFtNb250ZUNhcmxvX0RlZ3JlZURheXNfMjAyNEZjc3QueGxzeF1TaW11bGF0aW9uUmVzdWx0czJDREQhUjE2QzEyPUBTaW11bGF0aW9uSGlzdG9ncmFtQmluKCBEQVRBIVJbNjJdQ1stOF0sIDIxLCAxMiwgVFJVRSApIC9AIFNpbXVsYXRpb25UcmlhbHMoKZAAAABbTW9udGVDYXJsb19EZWdyZWVEYXlzXzIwMjRGY3N0Lnhsc3hdU2ltdWxhdGlvblJlc3VsdHMyQ0REIVIxNkMxMj1AU2ltdWxhdGlvbkhpc3RvZ3JhbUJpbiggREFUQSFSWzYyXUNbLThdLCAyMSwgMTIsIFRSVUUgKSAvQCBTaW11bGF0aW9uVHJpYWxzKClzAAAAW01vbnRlQ2FybG9fRGVncmVlRGF5c18yMDI0RmNzdC54bHN4XVNpbXVsYXRpb25SZXN1bHRzOCFSOEM5PUBTaW11bGF0aW9uSGlzdG9ncmFtQmluKCBEQVRBIVJbNzBdQ1sxXSwgMjEsIDQsIFRSVUUgKXsAAABbTW9udGVDYXJsb19EZWdyZWVEYXlzXzIwMjRGY3N0Lnhsc3hdU2ltdWxhdGlvblJlc3VsdHM4IVIxM0MxMT1AU2ltdWxhdGlvbkhpc3RvZ3JhbUJpbkxhYmVsKCBEQVRBIVJbNjVdQ1stMV0sIDIxLCA5LCBUUlVFICl5AAAAW01vbnRlQ2FybG9fRGVncmVlRGF5c18yMDI0RmNzdC54bHN4XVNpbXVsYXRpb25SZXN1bHRzMTJDREQhUjIzQzk9QFNpbXVsYXRpb25IaXN0b2dyYW1CaW4oIERBVEEhUls1NV1DWzVdLCAyMSwgMTksIFRSVUUgKX0AAABbTW9udGVDYXJsb19EZWdyZWVEYXlzXzIwMjRGY3N0Lnhsc3hdU2ltdWxhdGlvblJlc3VsdHMzSEREIVI5QzExPUBTaW11bGF0aW9uSGlzdG9ncmFtQmluTGFiZWwoIERBVEEhUlsyOV1DWy02XSwgMjEsIDUsIFRSVUUgKX4AAABbTW9udGVDYXJsb19EZWdyZWVEYXlzXzIwMjRGY3N0Lnhsc3hdU2ltdWxhdGlvblJlc3VsdHMySEREIVIxMUMxMT1AU2ltdWxhdGlvbkhpc3RvZ3JhbUJpbkxhYmVsKCBEQVRBIVJbMjddQ1stN10sIDIxLCA3LCBUUlVFICl9AAAAW01vbnRlQ2FybG9fRGVncmVlRGF5c18yMDI0RmNzdC54bHN4XVNpbXVsYXRpb25SZXN1bHRzNEhERCFSMTJDOD1AU2ltdWxhdGlvbkhpc3RvZ3JhbUJpbkxhYmVsKCBEQVRBIVJbMjZdQ1stMl0sIDIxLCA4LCBUUlVFICl/AAAAW01vbnRlQ2FybG9fRGVncmVlRGF5c18yMDI0RmNzdC54bHN4XVNpbXVsYXRpb25SZXN1bHRzMTFIREQhUjE3QzExPUBTaW11bGF0aW9uSGlzdG9ncmFtQmluTGFiZWwoIERBVEEhUlsyMV1DWzJdLCAyMSwgMTMsIFRSVUUgKX8AAABbTW9udGVDYXJsb19EZWdyZWVEYXlzXzIwMjRGY3N0Lnhsc3hdU2ltdWxhdGlvblJlc3VsdHMzSEREIVIxOEMxMT1AU2ltdWxhdGlvbkhpc3RvZ3JhbUJpbkxhYmVsKCBEQVRBIVJbMjBdQ1stNl0sIDIxLCAxNCwgVFJVRSApfgAAAFtNb250ZUNhcmxvX0RlZ3JlZURheXNfMjAyNEZjc3QueGxzeF1TaW11bGF0aW9uUmVzdWx0czEySEREIVIyMEM4PUBTaW11bGF0aW9uSGlzdG9ncmFtQmluTGFiZWwoIERBVEEhUlsxOF1DWzZdLCAyMSwgMTYsIFRSVUUgKXkAAABbTW9udGVDYXJsb19EZWdyZWVEYXlzXzIwMjRGY3N0Lnhsc3hdU2ltdWxhdGlvblJlc3VsdHMyQ0REIVIyNEM5PUBTaW11bGF0aW9uSGlzdG9ncmFtQmluKCBEQVRBIVJbNTRdQ1stNV0sIDIxLCAyMCwgVFJVRSApcAAAAFtNb250ZUNhcmxvX0RlZ3JlZURheXNfMjAyNEZjc3QueGxzeF1TaW11bGF0aW9uUmVzdWx0czJIREQhUjZDNj1AU2ltdWxhdGlvblBlcmNlbnRpbGUoIERBVEEhUlszMl1DWy0yXSwgUkNbLTFdICl9AAAAW01vbnRlQ2FybG9fRGVncmVlRGF5c18yMDI0RmNzdC54bHN4XVNpbXVsYXRpb25SZXN1bHRzM0hERCFSMTBDOD1AU2ltdWxhdGlvbkhpc3RvZ3JhbUJpbkxhYmVsKCBEQVRBIVJbMjhdQ1stM10sIDIxLCA2LCBUUlVFICmQAAAAW01vbnRlQ2FybG9fRGVncmVlRGF5c18yMDI0RmNzdC54bHN4XVNpbXVsYXRpb25SZXN1bHRzMTJDREQhUjE5QzEyPUBTaW11bGF0aW9uSGlzdG9ncmFtQmluKCBEQVRBIVJbNTldQ1syXSwgMjEsIDE1LCBUUlVFICkgL0AgU2ltdWxhdGlvblRyaWFscygpkAAAAFtNb250ZUNhcmxvX0RlZ3JlZURheXNfMjAyNEZjc3QueGxzeF1TaW11bGF0aW9uUmVzdWx0czEyQ0REIVIxOUMxMj1AU2ltdWxhdGlvbkhpc3RvZ3JhbUJpbiggREFUQSFSWzU5XUNbMl0sIDIxLCAxNSwgVFJVRSApIC9AIFNpbXVsYXRpb25UcmlhbHMoKXgAAABbTW9udGVDYXJsb19EZWdyZWVEYXlzXzIwMjRGY3N0Lnhsc3hdU2ltdWxhdGlvblJlc3VsdHMzQ0REIVIxM0M5PUBTaW11bGF0aW9uSGlzdG9ncmFtQmluKCBEQVRBIVJbNjVdQ1stNF0sIDIxLCA5LCBUUlVFICl7AAAAW01vbnRlQ2FybG9fRGVncmVlRGF5c18yMDI0RmNzdC54bHN4XVNpbXVsYXRpb25SZXN1bHRzNSFSMTZDOD1AU2ltdWxhdGlvbkhpc3RvZ3JhbUJpbkxhYmVsKCBEQVRBIVJbNjJdQ1stMV0sIDIxLCAxMiwgVFJVRSApZgAAAFtNb250ZUNhcmxvX0RlZ3JlZURheXNfMjAyNEZjc3QueGxzeF1TaW11bGF0aW9uUmVzdWx0czJDREQhUjE2QzM9QFNpbXVsYXRpb25Ta2V3bmVzcyggREFUQSFSWzYyXUNbMV0gKYwAAABbTW9udGVDYXJsb19EZWdyZWVEYXlzXzIwMjRGY3N0Lnhsc3hdU2ltdWxhdGlvblJlc3VsdHM3IVIxM0MxMj1AU2ltdWxhdGlvbkhpc3RvZ3JhbUJpbiggREFUQSFSWzY1XUNbLTNdLCAyMSwgOSwgVFJVRSApIC9AIFNpbXVsYXRpb25UcmlhbHMoKYwAAABbTW9udGVDYXJsb19EZWdyZWVEYXlzXzIwMjRGY3N0Lnhsc3hdU2ltdWxhdGlvblJlc3VsdHM3IVIxM0MxMj1AU2ltdWxhdGlvbkhpc3RvZ3JhbUJpbiggREFUQSFSWzY1XUNbLTNdLCAyMSwgOSwgVFJVRSApIC9AIFNpbXVsYXRpb25UcmlhbHMoKW0AAABbTW9udGVDYXJsb19EZWdyZWVEYXlzXzIwMjRGY3N0Lnhsc3hdU2ltdWxhdGlvblJlc3VsdHM2IVIyMkM2PUBTaW11bGF0aW9uUGVyY2VudGlsZSggREFUQSFSWzU2XUNbMl0sIFJDWy0xXSApcQAAAFtNb250ZUNhcmxvX0RlZ3JlZURheXNfMjAyNEZjc3QueGxzeF1TaW11bGF0aW9uUmVzdWx0czEyQ0REIVIxMkM2PUBTaW11bGF0aW9uUGVyY2VudGlsZSggREFUQSFSWzY2XUNbOF0sIFJDWy0xXSApeQAAAFtNb250ZUNhcmxvX0RlZ3JlZURheXNfMjAyNEZjc3QueGxzeF1TaW11bGF0aW9uUmVzdWx0czchUjExQzg9QFNpbXVsYXRpb25IaXN0b2dyYW1CaW5MYWJlbCggREFUQSFSWzY3XUNbMV0sIDIxLCA3LCBUUlVFIClwAAAAW01vbnRlQ2FybG9fRGVncmVlRGF5c18yMDI0RmNzdC54bHN4XVNpbXVsYXRpb25SZXN1bHRzMTJDREQhUjlDNj1AU2ltdWxhdGlvblBlcmNlbnRpbGUoIERBVEEhUls2OV1DWzhdLCBSQ1stMV0gKXwAAABbTW9udGVDYXJsb19EZWdyZWVEYXlzXzIwMjRGY3N0Lnhsc3hdU2ltdWxhdGlvblJlc3VsdHM0SEREIVI4Qzg9QFNpbXVsYXRpb25IaXN0b2dyYW1CaW5MYWJlbCggREFUQSFSWzMwXUNbLTJdLCAyMSwgNCwgVFJVRSApjwAAAFtNb250ZUNhcmxvX0RlZ3JlZURheXNfMjAyNEZjc3QueGxzeF1TaW11bGF0aW9uUmVzdWx0czJIREQhUjEwQzEyPUBTaW11bGF0aW9uSGlzdG9ncmFtQmluKCBEQVRBIVJbMjhdQ1stOF0sIDIxLCA2LCBUUlVFICkgL0AgU2ltdWxhdGlvblRyaWFscygpjwAAAFtNb250ZUNhcmxvX0RlZ3JlZURheXNfMjAyNEZjc3QueGxzeF1TaW11bGF0aW9uUmVzdWx0czJIREQhUjEwQzEyPUBTaW11bGF0aW9uSGlzdG9ncmFtQmluKCBEQVRBIVJbMjhdQ1stOF0sIDIxLCA2LCBUUlVFICkgL0AgU2ltdWxhdGlvblRyaWFscygpcAAAAFtNb250ZUNhcmxvX0RlZ3JlZURheXNfMjAyNEZjc3QueGxzeF1TaW11bGF0aW9uUmVzdWx0czJIREQhUjVDNj1AU2ltdWxhdGlvblBlcmNlbnRpbGUoIERBVEEhUlszM11DWy0yXSwgUkNbLTFdICloAAAAW01vbnRlQ2FybG9fRGVncmVlRGF5c18yMDI0RmNzdC54bHN4XVNpbXVsYXRpb25SZXN1bHRzMTJIREQhUjE0QzM9QFNpbXVsYXRpb25WYXJpYW5jZSggREFUQSFSWzI0XUNbMTFdICmMAAAAW01vbnRlQ2FybG9fRGVncmVlRGF5c18yMDI0RmNzdC54bHN4XVNpbXVsYXRpb25SZXN1bHRzNSFSMTFDMTI9QFNpbXVsYXRpb25IaXN0b2dyYW1CaW4oIERBVEEhUls2N11DWy01XSwgMjEsIDcsIFRSVUUgKSAvQCBTaW11bGF0aW9uVHJpYWxzKCmMAAAAW01vbnRlQ2FybG9fRGVncmVlRGF5c18yMDI0RmNzdC54bHN4XVNpbXVsYXRpb25SZXN1bHRzNSFSMTFDMTI9QFNpbXVsYXRpb25IaXN0b2dyYW1CaW4oIERBVEEhUls2N11DWy01XSwgMjEsIDcsIFRSVUUgKSAvQCBTaW11bGF0aW9uVHJpYWxzKCl9AAAAW01vbnRlQ2FybG9fRGVncmVlRGF5c18yMDI0RmNzdC54bHN4XVNpbXVsYXRpb25SZXN1bHRzMTFIREQhUjhDMTE9QFNpbXVsYXRpb25IaXN0b2dyYW1CaW5MYWJlbCggREFUQSFSWzMwXUNbMl0sIDIxLCA0LCBUUlVFICl/AAAAW01vbnRlQ2FybG9fRGVncmVlRGF5c18yMDI0RmNzdC54bHN4XVNpbXVsYXRpb25SZXN1bHRzMTFDREQhUjE3QzExPUBTaW11bGF0aW9uSGlzdG9ncmFtQmluTGFiZWwoIERBVEEhUls2MV1DWzJdLCAyMSwgMTMsIFRSVUUgKXkAAABbTW9udGVDYXJsb19EZWdyZWVEYXlzXzIwMjRGY3N0Lnhsc3hdU2ltdWxhdGlvblJlc3VsdHMxMkhERCFSMjRDOT1AU2ltdWxhdGlvbkhpc3RvZ3JhbUJpbiggREFUQSFSWzE0XUNbNV0sIDIxLCAyMCwgVFJVRSApfwAAAFtNb250ZUNhcmxvX0RlZ3JlZURheXNfMjAyNEZjc3QueGxzeF1TaW11bGF0aW9uUmVzdWx0czExQ0REIVIyMUMxMT1AU2ltdWxhdGlvbkhpc3RvZ3JhbUJpbkxhYmVsKCBEQVRBIVJbNTddQ1syXSwgMjEsIDE3LCBUUlVFICl3AAAAW01vbnRlQ2FybG9fRGVncmVlRGF5c18yMDI0RmNzdC54bHN4XVNpbXVsYXRpb25SZXN1bHRzMTJIREQhUjVDOT1AU2ltdWxhdGlvbkhpc3RvZ3JhbUJpbiggREFUQSFSWzMzXUNbNV0sIDIxLCAxLCBUUlVFICmPAAAAW01vbnRlQ2FybG9fRGVncmVlRGF5c18yMDI0RmNzdC54bHN4XVNpbXVsYXRpb25SZXN1bHRzNENERCFSMTBDMTI9QFNpbXVsYXRpb25IaXN0b2dyYW1CaW4oIERBVEEhUls2OF1DWy02XSwgMjEsIDYsIFRSVUUgKSAvQCBTaW11bGF0aW9uVHJpYWxzKCmPAAAAW01vbnRlQ2FybG9fRGVncmVlRGF5c18yMDI0RmNzdC54bHN4XVNpbXVsYXRpb25SZXN1bHRzNENERCFSMTBDMTI9QFNpbXVsYXRpb25IaXN0b2dyYW1CaW4oIERBVEEhUls2OF1DWy02XSwgMjEsIDYsIFRSVUUgKSAvQCBTaW11bGF0aW9uVHJpYWxzKCl5AAAAW01vbnRlQ2FybG9fRGVncmVlRGF5c18yMDI0RmNzdC54bHN4XVNpbXVsYXRpb25SZXN1bHRzMTFIREQhUjE5Qzk9QFNpbXVsYXRpb25IaXN0b2dyYW1CaW4oIERBVEEhUlsxOV1DWzRdLCAyMSwgMTUsIFRSVUUgKXkAAABbTW9udGVDYXJsb19EZWdyZWVEYXlzXzIwMjRGY3N0Lnhsc3hdU2ltdWxhdGlvblJlc3VsdHMzSEREIVIyNUM5PUBTaW11bGF0aW9uSGlzdG9ncmFtQmluKCBEQVRBIVJbMTNdQ1stNF0sIDIxLCAyMSwgVFJVRSApfwAAAFtNb250ZUNhcmxvX0RlZ3JlZURheXNfMjAyNEZjc3QueGxzeF1TaW11bGF0aW9uUmVzdWx0czJIREQhUjE5QzExPUBTaW11bGF0aW9uSGlzdG9ncmFtQmluTGFiZWwoIERBVEEhUlsxOV1DWy03XSwgMjEsIDE1LCBUUlVFICltAAAAW01vbnRlQ2FybG9fRGVncmVlRGF5c18yMDI0RmNzdC54bHN4XVNpbXVsYXRpb25SZXN1bHRzOSFSMTZDNj1AU2ltdWxhdGlvblBlcmNlbnRpbGUoIERBVEEhUls2Ml1DWzVdLCBSQ1stMV0gKX8AAABbTW9udGVDYXJsb19EZWdyZWVEYXlzXzIwMjRGY3N0Lnhsc3hdU2ltdWxhdGlvblJlc3VsdHMxMUhERCFSMThDMTE9QFNpbXVsYXRpb25IaXN0b2dyYW1CaW5MYWJlbCggREFUQSFSWzIwXUNbMl0sIDIxLCAxNCwgVFJVRSApiwAAAFtNb250ZUNhcmxvX0RlZ3JlZURheXNfMjAyNEZjc3QueGxzeF1TaW11bGF0aW9uUmVzdWx0czghUjdDMTI9QFNpbXVsYXRpb25IaXN0b2dyYW1CaW4oIERBVEEhUls3MV1DWy0yXSwgMjEsIDMsIFRSVUUgKSAvQCBTaW11bGF0aW9uVHJpYWxzKCmLAAAAW01vbnRlQ2FybG9fRGVncmVlRGF5c18yMDI0RmNzdC54bHN4XVNpbXVsYXRpb25SZXN1bHRzOCFSN0MxMj1AU2ltdWxhdGlvbkhpc3RvZ3JhbUJpbiggREFUQSFSWzcxXUNbLTJdLCAyMSwgMywgVFJVRSApIC9AIFNpbXVsYXRpb25UcmlhbHMoKX4AAABbTW9udGVDYXJsb19EZWdyZWVEYXlzXzIwMjRGY3N0Lnhsc3hdU2ltdWxhdGlvblJlc3VsdHM0SEREIVIxM0MxMT1AU2ltdWxhdGlvbkhpc3RvZ3JhbUJpbkxhYmVsKCBEQVRBIVJbMjVdQ1stNV0sIDIxLCA5LCBUUlVFICltAAAAW01vbnRlQ2FybG9fRGVncmVlRGF5c18yMDI0RmNzdC54bHN4XVNpbXVsYXRpb25SZXN1bHRzOCFSMjBDNj1AU2ltdWxhdGlvblBlcmNlbnRpbGUoIERBVEEhUls1OF1DWzRdLCBSQ1stMV0gKX0AAABbTW9udGVDYXJsb19EZWdyZWVEYXlzXzIwMjRGY3N0Lnhsc3hdU2ltdWxhdGlvblJlc3VsdHMxMUhERCFSOUMxMT1AU2ltdWxhdGlvbkhpc3RvZ3JhbUJpbkxhYmVsKCBEQVRBIVJbMjldQ1syXSwgMjEsIDUsIFRSVUUgKXkAAABbTW9udGVDYXJsb19EZWdyZWVEYXlzXzIwMjRGY3N0Lnhsc3hdU2ltdWxhdGlvblJlc3VsdHMxMkNERCFSMjVDOT1AU2ltdWxhdGlvbkhpc3RvZ3JhbUJpbiggREFUQSFSWzUzXUNbNV0sIDIxLCAyMSwgVFJVRSApfQAAAFtNb250ZUNhcmxvX0RlZ3JlZURheXNfMjAyNEZjc3QueGxzeF1TaW11bGF0aW9uUmVzdWx0czEySEREIVI3QzExPUBTaW11bGF0aW9uSGlzdG9ncmFtQmluTGFiZWwoIERBVEEhUlszMV1DWzNdLCAyMSwgMywgVFJVRSApfgAAAFtNb250ZUNhcmxvX0RlZ3JlZURheXNfMjAyNEZjc3QueGxzeF1TaW11bGF0aW9uUmVzdWx0czNIREQhUjIwQzg9QFNpbXVsYXRpb25IaXN0b2dyYW1CaW5MYWJlbCggREFUQSFSWzE4XUNbLTNdLCAyMSwgMTYsIFRSVUUgKXEAAABbTW9udGVDYXJsb19EZWdyZWVEYXlzXzIwMjRGY3N0Lnhsc3hdU2ltdWxhdGlvblJlc3VsdHM3IVIxM0M5PUBTaW11bGF0aW9uSGlzdG9ncmFtQmluKCBEQVRBIVJbNjVdQywgMjEsIDksIFRSVUUgKXEAAABbTW9udGVDYXJsb19EZWdyZWVEYXlzXzIwMjRGY3N0Lnhsc3hdU2ltdWxhdGlvblJlc3VsdHMzQ0REIVIxOUM2PUBTaW11bGF0aW9uUGVyY2VudGlsZSggREFUQSFSWzU5XUNbLTFdLCBSQ1stMV0gKXcAAABbTW9udGVDYXJsb19EZWdyZWVEYXlzXzIwMjRGY3N0Lnhsc3hdU2ltdWxhdGlvblJlc3VsdHMxMUhERCFSOUM5PUBTaW11bGF0aW9uSGlzdG9ncmFtQmluKCBEQVRBIVJbMjldQ1s0XSwgMjEsIDUsIFRSVUUgKXwAAABbTW9udGVDYXJsb19EZWdyZWVEYXlzXzIwMjRGY3N0Lnhsc3hdU2ltdWxhdGlvblJlc3VsdHMxMCFSMjVDMTE9QFNpbXVsYXRpb25IaXN0b2dyYW1CaW5MYWJlbCggREFUQSFSWzUzXUNbMV0sIDIxLCAyMSwgVFJVRSApcQAAAFtNb250ZUNhcmxvX0RlZ3JlZURheXNfMjAyNEZjc3QueGxzeF1TaW11bGF0aW9uUmVzdWx0czExSEREIVIyNUM2PUBTaW11bGF0aW9uUGVyY2VudGlsZSggREFUQSFSWzEzXUNbN10sIFJDWy0xXSApjwAAAFtNb250ZUNhcmxvX0RlZ3JlZURheXNfMjAyNEZjc3QueGxzeF1TaW11bGF0aW9uUmVzdWx0czJDREQhUjExQzEyPUBTaW11bGF0aW9uSGlzdG9ncmFtQmluKCBEQVRBIVJbNjddQ1stOF0sIDIxLCA3LCBUUlVFICkgL0AgU2ltdWxhdGlvblRyaWFscygpjwAAAFtNb250ZUNhcmxvX0RlZ3JlZURheXNfMjAyNEZjc3QueGxzeF1TaW11bGF0aW9uUmVzdWx0czJDREQhUjExQzEyPUBTaW11bGF0aW9uSGlzdG9ncmFtQmluKCBEQVRBIVJbNjddQ1stOF0sIDIxLCA3LCBUUlVFICkgL0AgU2ltdWxhdGlvblRyaWFscygpcQAAAFtNb250ZUNhcmxvX0RlZ3JlZURheXNfMjAyNEZjc3QueGxzeF1TaW11bGF0aW9uUmVzdWx0czExQ0REIVIxNUM2PUBTaW11bGF0aW9uUGVyY2VudGlsZSggREFUQSFSWzYzXUNbN10sIFJDWy0xXSApbAAAAFtNb250ZUNhcmxvX0RlZ3JlZURheXNfMjAyNEZjc3QueGxzeF1TaW11bGF0aW9uUmVzdWx0czchUjdDNj1AU2ltdWxhdGlvblBlcmNlbnRpbGUoIERBVEEhUls3MV1DWzNdLCBSQ1stMV0gKXkAAABbTW9udGVDYXJsb19EZWdyZWVEYXlzXzIwMjRGY3N0Lnhsc3hdU2ltdWxhdGlvblJlc3VsdHMyQ0REIVIyM0M5PUBTaW11bGF0aW9uSGlzdG9ncmFtQmluKCBEQVRBIVJbNTVdQ1stNV0sIDIxLCAxOSwgVFJVRSApjQAAAFtNb250ZUNhcmxvX0RlZ3JlZURheXNfMjAyNEZjc3QueGxzeF1TaW11bGF0aW9uUmVzdWx0czchUjE5QzEyPUBTaW11bGF0aW9uSGlzdG9ncmFtQmluKCBEQVRBIVJbNTldQ1stM10sIDIxLCAxNSwgVFJVRSApIC9AIFNpbXVsYXRpb25UcmlhbHMoKY0AAABbTW9udGVDYXJsb19EZWdyZWVEYXlzXzIwMjRGY3N0Lnhsc3hdU2ltdWxhdGlvblJlc3VsdHM3IVIxOUMxMj1AU2ltdWxhdGlvbkhpc3RvZ3JhbUJpbiggREFUQSFSWzU5XUNbLTNdLCAyMSwgMTUsIFRSVUUgKSAvQCBTaW11bGF0aW9uVHJpYWxzKCmQAAAAW01vbnRlQ2FybG9fRGVncmVlRGF5c18yMDI0RmNzdC54bHN4XVNpbXVsYXRpb25SZXN1bHRzM0NERCFSMjFDMTI9QFNpbXVsYXRpb25IaXN0b2dyYW1CaW4oIERBVEEhUls1N11DWy03XSwgMjEsIDE3LCBUUlVFICkgL0AgU2ltdWxhdGlvblRyaWFscygpkAAAAFtNb250ZUNhcmxvX0RlZ3JlZURheXNfMjAyNEZjc3QueGxzeF1TaW11bGF0aW9uUmVzdWx0czNDREQhUjIxQzEyPUBTaW11bGF0aW9uSGlzdG9ncmFtQmluKCBEQVRBIVJbNTddQ1stN10sIDIxLCAxNywgVFJVRSApIC9AIFNpbXVsYXRpb25UcmlhbHMoKXkAAABbTW9udGVDYXJsb19EZWdyZWVEYXlzXzIwMjRGY3N0Lnhsc3hdU2ltdWxhdGlvblJlc3VsdHMxQ0REIVIxNEM5PUBTaW11bGF0aW9uSGlzdG9ncmFtQmluKCBEQVRBIVJbNjRdQ1stNl0sIDIxLCAxMCwgVFJVRSApjQAAAFtNb250ZUNhcmxvX0RlZ3JlZURheXNfMjAyNEZjc3QueGxzeF1TaW11bGF0aW9uUmVzdWx0czchUjE1QzEyPUBTaW11bGF0aW9uSGlzdG9ncmFtQmluKCBEQVRBIVJbNjNdQ1stM10sIDIxLCAxMSwgVFJVRSApIC9AIFNpbXVsYXRpb25UcmlhbHMoKY0AAABbTW9udGVDYXJsb19EZWdyZWVEYXlzXzIwMjRGY3N0Lnhsc3hdU2ltdWxhdGlvblJlc3VsdHM3IVIxNUMxMj1AU2ltdWxhdGlvbkhpc3RvZ3JhbUJpbiggREFUQSFSWzYzXUNbLTNdLCAyMSwgMTEsIFRSVUUgKSAvQCBTaW11bGF0aW9uVHJpYWxzKClxAAAAW01vbnRlQ2FybG9fRGVncmVlRGF5c18yMDI0RmNzdC54bHN4XVNpbXVsYXRpb25SZXN1bHRzMkNERCFSMTBDNj1AU2ltdWxhdGlvblBlcmNlbnRpbGUoIERBVEEhUls2OF1DWy0yXSwgUkNbLTFdICltAAAAW01vbnRlQ2FybG9fRGVncmVlRGF5c18yMDI0RmNzdC54bHN4XVNpbXVsYXRpb25SZXN1bHRzNENERCFSMThDNj1AU2ltdWxhdGlvblBlcmNlbnRpbGUoIERBVEEhUls2MF1DLCBSQ1stMV0gKXEAAABbTW9udGVDYXJsb19EZWdyZWVEYXlzXzIwMjRGY3N0Lnhsc3hdU2ltdWxhdGlvblJlc3VsdHMyQ0REIVIyMEM2PUBTaW11bGF0aW9uUGVyY2VudGlsZSggREFUQSFSWzU4XUNbLTJdLCBSQ1stMV0gKXoAAABbTW9udGVDYXJsb19EZWdyZWVEYXlzXzIwMjRGY3N0Lnhsc3hdU2ltdWxhdGlvblJlc3VsdHM1IVI4QzExPUBTaW11bGF0aW9uSGlzdG9ncmFtQmluTGFiZWwoIERBVEEhUls3MF1DWy00XSwgMjEsIDQsIFRSVUUgKXwAAABbTW9udGVDYXJsb19EZWdyZWVEYXlzXzIwMjRGY3N0Lnhsc3hdU2ltdWxhdGlvblJlc3VsdHM2IVIxOUMxMT1AU2ltdWxhdGlvbkhpc3RvZ3JhbUJpbkxhYmVsKCBEQVRBIVJbNTldQ1stM10sIDIxLCAxNSwgVFJVRSApZgAAAFtNb250ZUNhcmxvX0RlZ3JlZURheXNfMjAyNEZjc3QueGxzeF1TaW11bGF0aW9uUmVzdWx0czNDREQhUjE0QzM9QFNpbXVsYXRpb25WYXJpYW5jZSggREFUQSFSWzY0XUNbMl0gKXAAAABbTW9udGVDYXJsb19EZWdyZWVEYXlzXzIwMjRGY3N0Lnhsc3hdU2ltdWxhdGlvblJlc3VsdHMxMUNERCFSNUM2PUBTaW11bGF0aW9uUGVyY2VudGlsZSggREFUQSFSWzczXUNbN10sIFJDWy0xXSApYAAAAFtNb250ZUNhcmxvX0RlZ3JlZURheXNfMjAyNEZjc3QueGxzeF1TaW11bGF0aW9uUmVzdWx0czJDREQhUjlDMz1AU2ltdWxhdGlvbk1heCggREFUQSFSWzY5XUNbMV0gKX4AAABbTW9udGVDYXJsb19EZWdyZWVEYXlzXzIwMjRGY3N0Lnhsc3hdU2ltdWxhdGlvblJlc3VsdHMxQ0REIVIxNEM4PUBTaW11bGF0aW9uSGlzdG9ncmFtQmluTGFiZWwoIERBVEEhUls2NF1DWy01XSwgMjEsIDEwLCBUUlVFICmQAAAAW01vbnRlQ2FybG9fRGVncmVlRGF5c18yMDI0RmNzdC54bHN4XVNpbXVsYXRpb25SZXN1bHRzM0NERCFSMTlDMTI9QFNpbXVsYXRpb25IaXN0b2dyYW1CaW4oIERBVEEhUls1OV1DWy03XSwgMjEsIDE1LCBUUlVFICkgL0AgU2ltdWxhdGlvblRyaWFscygpkAAAAFtNb250ZUNhcmxvX0RlZ3JlZURheXNfMjAyNEZjc3QueGxzeF1TaW11bGF0aW9uUmVzdWx0czNDREQhUjE5QzEyPUBTaW11bGF0aW9uSGlzdG9ncmFtQmluKCBEQVRBIVJbNTldQ1stN10sIDIxLCAxNSwgVFJVRSApIC9AIFNpbXVsYXRpb25UcmlhbHMoKXQAAABbTW9udGVDYXJsb19EZWdyZWVEYXlzXzIwMjRGY3N0Lnhsc3hdU2ltdWxhdGlvblJlc3VsdHMxMCFSN0M5PUBTaW11bGF0aW9uSGlzdG9ncmFtQmluKCBEQVRBIVJbNzFdQ1szXSwgMjEsIDMsIFRSVUUgKXkAAABbTW9udGVDYXJsb19EZWdyZWVEYXlzXzIwMjRGY3N0Lnhsc3hdU2ltdWxhdGlvblJlc3VsdHMzQ0REIVIyNUM5PUBTaW11bGF0aW9uSGlzdG9ncmFtQmluKCBEQVRBIVJbNTNdQ1stNF0sIDIxLCAyMSwgVFJVRSApcAAAAFtNb250ZUNhcmxvX0RlZ3JlZURheXNfMjAyNEZjc3QueGxzeF1TaW11bGF0aW9uUmVzdWx0czchUjdDOT1AU2ltdWxhdGlvbkhpc3RvZ3JhbUJpbiggREFUQSFSWzcxXUMsIDIxLCAzLCBUUlVFICl6AAAAW01vbnRlQ2FybG9fRGVncmVlRGF5c18yMDI0RmNzdC54bHN4XVNpbXVsYXRpb25SZXN1bHRzOCFSMjRDOD1AU2ltdWxhdGlvbkhpc3RvZ3JhbUJpbkxhYmVsKCBEQVRBIVJbNTRdQ1syXSwgMjEsIDIwLCBUUlVFICl+AAAAW01vbnRlQ2FybG9fRGVncmVlRGF5c18yMDI0RmNzdC54bHN4XVNpbXVsYXRpb25SZXN1bHRzMTJIREQhUjE2Qzg9QFNpbXVsYXRpb25IaXN0b2dyYW1CaW5MYWJlbCggREFUQSFSWzIyXUNbNl0sIDIxLCAxMiwgVFJVRSApYwAAAFtNb250ZUNhcmxvX0RlZ3JlZURheXNfMjAyNEZjc3QueGxzeF1TaW11bGF0aW9uUmVzdWx0czUhUjE2QzM9QFNpbXVsYXRpb25Ta2V3bmVzcyggREFUQSFSWzYyXUNbNF0gKWwAAABbTW9udGVDYXJsb19EZWdyZWVEYXlzXzIwMjRGY3N0Lnhsc3hdU2ltdWxhdGlvblJlc3VsdHM4IVI5QzY9QFNpbXVsYXRpb25QZXJjZW50aWxlKCBEQVRBIVJbNjldQ1s0XSwgUkNbLTFdICl6AAAAW01vbnRlQ2FybG9fRGVncmVlRGF5c18yMDI0RmNzdC54bHN4XVNpbXVsYXRpb25SZXN1bHRzOCFSOUMxMT1AU2ltdWxhdGlvbkhpc3RvZ3JhbUJpbkxhYmVsKCBEQVRBIVJbNjldQ1stMV0sIDIxLCA1LCBUUlVFICmPAAAAW01vbnRlQ2FybG9fRGVncmVlRGF5c18yMDI0RmNzdC54bHN4XVNpbXVsYXRpb25SZXN1bHRzMkNERCFSMTBDMTI9QFNpbXVsYXRpb25IaXN0b2dyYW1CaW4oIERBVEEhUls2OF1DWy04XSwgMjEsIDYsIFRSVUUgKSAvQCBTaW11bGF0aW9uVHJpYWxzKCmPAAAAW01vbnRlQ2FybG9fRGVncmVlRGF5c18yMDI0RmNzdC54bHN4XVNpbXVsYXRpb25SZXN1bHRzMkNERCFSMTBDMTI9QFNpbXVsYXRpb25IaXN0b2dyYW1CaW4oIERBVEEhUls2OF1DWy04XSwgMjEsIDYsIFRSVUUgKSAvQCBTaW11bGF0aW9uVHJpYWxzKCl8AAAAW01vbnRlQ2FybG9fRGVncmVlRGF5c18yMDI0RmNzdC54bHN4XVNpbXVsYXRpb25SZXN1bHRzNENERCFSN0M4PUBTaW11bGF0aW9uSGlzdG9ncmFtQmluTGFiZWwoIERBVEEhUls3MV1DWy0yXSwgMjEsIDMsIFRSVUUgKXEAAABbTW9udGVDYXJsb19EZWdyZWVEYXlzXzIwMjRGY3N0Lnhsc3hdU2ltdWxhdGlvblJlc3VsdHMzSEREIVIxNEM2PUBTaW11bGF0aW9uUGVyY2VudGlsZSggREFUQSFSWzI0XUNbLTFdLCBSQ1stMV0gKXkAAABbTW9udGVDYXJsb19EZWdyZWVEYXlzXzIwMjRGY3N0Lnhsc3hdU2ltdWxhdGlvblJlc3VsdHMyQ0REIVIyMEM5PUBTaW11bGF0aW9uSGlzdG9ncmFtQmluKCBEQVRBIVJbNThdQ1stNV0sIDIxLCAxNiwgVFJVRSApcQAAAFtNb250ZUNhcmxvX0RlZ3JlZURheXNfMjAyNEZjc3QueGxzeF1TaW11bGF0aW9uUmVzdWx0czNIREQhUjExQzY9QFNpbXVsYXRpb25QZXJjZW50aWxlKCBEQVRBIVJbMjddQ1stMV0sIFJDWy0xXSApcQAAAFtNb250ZUNhcmxvX0RlZ3JlZURheXNfMjAyNEZjc3QueGxzeF1TaW11bGF0aW9uUmVzdWx0czNDREQhUjIyQzY9QFNpbXVsYXRpb25QZXJjZW50aWxlKCBEQVRBIVJbNTZdQ1stMV0sIFJDWy0xXSApegAAAFtNb250ZUNhcmxvX0RlZ3JlZURheXNfMjAyNEZjc3QueGxzeF1TaW11bGF0aW9uUmVzdWx0czchUjE3Qzg9QFNpbXVsYXRpb25IaXN0b2dyYW1CaW5MYWJlbCggREFUQSFSWzYxXUNbMV0sIDIxLCAxMywgVFJVRSApbgAAAFtNb250ZUNhcmxvX0RlZ3JlZURheXNfMjAyNEZjc3QueGxzeF1TaW11bGF0aW9uUmVzdWx0czEwIVIyMkM2PUBTaW11bGF0aW9uUGVyY2VudGlsZSggREFUQSFSWzU2XUNbNl0sIFJDWy0xXSApkAAAAFtNb250ZUNhcmxvX0RlZ3JlZURheXNfMjAyNEZjc3QueGxzeF1TaW11bGF0aW9uUmVzdWx0czJDREQhUjE1QzEyPUBTaW11bGF0aW9uSGlzdG9ncmFtQmluKCBEQVRBIVJbNjNdQ1stOF0sIDIxLCAxMSwgVFJVRSApIC9AIFNpbXVsYXRpb25UcmlhbHMoKZAAAABbTW9udGVDYXJsb19EZWdyZWVEYXlzXzIwMjRGY3N0Lnhsc3hdU2ltdWxhdGlvblJlc3VsdHMyQ0REIVIxNUMxMj1AU2ltdWxhdGlvbkhpc3RvZ3JhbUJpbiggREFUQSFSWzYzXUNbLThdLCAyMSwgMTEsIFRSVUUgKSAvQCBTaW11bGF0aW9uVHJpYWxzKCl+AAAAW01vbnRlQ2FybG9fRGVncmVlRGF5c18yMDI0RmNzdC54bHN4XVNpbXVsYXRpb25SZXN1bHRzM0NERCFSMTVDOD1AU2ltdWxhdGlvbkhpc3RvZ3JhbUJpbkxhYmVsKCBEQVRBIVJbNjNdQ1stM10sIDIxLCAxMSwgVFJVRSApbQAAAFtNb250ZUNhcmxvX0RlZ3JlZURheXNfMjAyNEZjc3QueGxzeF1TaW11bGF0aW9uUmVzdWx0czEwIVI1QzY9QFNpbXVsYXRpb25QZXJjZW50aWxlKCBEQVRBIVJbNzNdQ1s2XSwgUkNbLTFdICl3AAAAW01vbnRlQ2FybG9fRGVncmVlRGF5c18yMDI0RmNzdC54bHN4XVNpbXVsYXRpb25SZXN1bHRzMkNERCFSN0M5PUBTaW11bGF0aW9uSGlzdG9ncmFtQmluKCBEQVRBIVJbNzFdQ1stNV0sIDIxLCAzLCBUUlVFICl6AAAAW01vbnRlQ2FybG9fRGVncmVlRGF5c18yMDI0RmNzdC54bHN4XVNpbXVsYXRpb25SZXN1bHRzNSFSOUMxMT1AU2ltdWxhdGlvbkhpc3RvZ3JhbUJpbkxhYmVsKCBEQVRBIVJbNjldQ1stNF0sIDIxLCA1LCBUUlVFICl5AAAAW01vbnRlQ2FybG9fRGVncmVlRGF5c18yMDI0RmNzdC54bHN4XVNpbXVsYXRpb25SZXN1bHRzMUNERCFSMThDOT1AU2ltdWxhdGlvbkhpc3RvZ3JhbUJpbiggREFUQSFSWzYwXUNbLTZdLCAyMSwgMTQsIFRSVUUgKWQAAABbTW9udGVDYXJsb19EZWdyZWVEYXlzXzIwMjRGY3N0Lnhsc3hdU2ltdWxhdGlvblJlc3VsdHMySEREIVIxMEMzPUBTaW11bGF0aW9uTWVkaWFuKCBEQVRBIVJbMjhdQ1sxXSApcQAAAFtNb250ZUNhcmxvX0RlZ3JlZURheXNfMjAyNEZjc3QueGxzeF1TaW11bGF0aW9uUmVzdWx0czJDREQhUjI0QzY9QFNpbXVsYXRpb25QZXJjZW50aWxlKCBEQVRBIVJbNTRdQ1stMl0sIFJDWy0xXSApgQAAAFtNb250ZUNhcmxvX0RlZ3JlZURheXNfMjAyNEZjc3QueGxzeF1TaW11bGF0aW9uUmVzdWx0czUhUjExQzM9QFNpbXVsYXRpb25NYXgoIERBVEEhUls2N11DWzRdICkgLUAgU2ltdWxhdGlvbk1pbiggREFUQSFSWzY3XUNbNF0gKYEAAABbTW9udGVDYXJsb19EZWdyZWVEYXlzXzIwMjRGY3N0Lnhsc3hdU2ltdWxhdGlvblJlc3VsdHM1IVIxMUMzPUBTaW11bGF0aW9uTWF4KCBEQVRBIVJbNjddQ1s0XSApIC1AIFNpbXVsYXRpb25NaW4oIERBVEEhUls2N11DWzRdIClxAAAAW01vbnRlQ2FybG9fRGVncmVlRGF5c18yMDI0RmNzdC54bHN4XVNpbXVsYXRpb25SZXN1bHRzMkhERCFSMjBDNj1AU2ltdWxhdGlvblBlcmNlbnRpbGUoIERBVEEhUlsxOF1DWy0yXSwgUkNbLTFdICl8AAAAW01vbnRlQ2FybG9fRGVncmVlRGF5c18yMDI0RmNzdC54bHN4XVNpbXVsYXRpb25SZXN1bHRzMUNERCFSNkM4PUBTaW11bGF0aW9uSGlzdG9ncmFtQmluTGFiZWwoIERBVEEhUls3Ml1DWy01XSwgMjEsIDIsIFRSVUUgKZAAAABbTW9udGVDYXJsb19EZWdyZWVEYXlzXzIwMjRGY3N0Lnhsc3hdU2ltdWxhdGlvblJlc3VsdHM0Q0REIVIyMEMxMj1AU2ltdWxhdGlvbkhpc3RvZ3JhbUJpbiggREFUQSFSWzU4XUNbLTZdLCAyMSwgMTYsIFRSVUUgKSAvQCBTaW11bGF0aW9uVHJpYWxzKCmQAAAAW01vbnRlQ2FybG9fRGVncmVlRGF5c18yMDI0RmNzdC54bHN4XVNpbXVsYXRpb25SZXN1bHRzNENERCFSMjBDMTI9QFNpbXVsYXRpb25IaXN0b2dyYW1CaW4oIERBVEEhUls1OF1DWy02XSwgMjEsIDE2LCBUUlVFICkgL0AgU2ltdWxhdGlvblRyaWFscygpfQAAAFtNb250ZUNhcmxvX0RlZ3JlZURheXNfMjAyNEZjc3QueGxzeF1TaW11bGF0aW9uUmVzdWx0czFDREQhUjExQzg9QFNpbXVsYXRpb25IaXN0b2dyYW1CaW5MYWJlbCggREFUQSFSWzY3XUNbLTVdLCAyMSwgNywgVFJVRSApUAAAAFtNb250ZUNhcmxvX0RlZ3JlZURheXNfMjAyNEZjc3QueGxzeF1TaW11bGF0aW9uUmVzdWx0czUhUjVDMz1AU2ltdWxhdGlvblRyaWFscygpcQAAAFtNb250ZUNhcmxvX0RlZ3JlZURheXNfMjAyNEZjc3QueGxzeF1TaW11bGF0aW9uUmVzdWx0czJDREQhUjE1QzY9QFNpbXVsYXRpb25QZXJjZW50aWxlKCBEQVRBIVJbNjNdQ1stMl0sIFJDWy0xXSApbQAAAFtNb250ZUNhcmxvX0RlZ3JlZURheXNfMjAyNEZjc3QueGxzeF1TaW11bGF0aW9uUmVzdWx0czUhUjExQzY9QFNpbXVsYXRpb25QZXJjZW50aWxlKCBEQVRBIVJbNjddQ1sxXSwgUkNbLTFdICl1AAAAW01vbnRlQ2FybG9fRGVncmVlRGF5c18yMDI0RmNzdC54bHN4XVNpbXVsYXRpb25SZXN1bHRzOCFSMjNDOT1AU2ltdWxhdGlvbkhpc3RvZ3JhbUJpbiggREFUQSFSWzU1XUNbMV0sIDIxLCAxOSwgVFJVRSApegAAAFtNb250ZUNhcmxvX0RlZ3JlZURheXNfMjAyNEZjc3QueGxzeF1TaW11bGF0aW9uUmVzdWx0czghUjE1Qzg9QFNpbXVsYXRpb25IaXN0b2dyYW1CaW5MYWJlbCggREFUQSFSWzYzXUNbMl0sIDIxLCAxMSwgVFJVRSApfQAAAFtNb250ZUNhcmxvX0RlZ3JlZURheXNfMjAyNEZjc3QueGxzeF1TaW11bGF0aW9uUmVzdWx0czFDREQhUjZDMTE9QFNpbXVsYXRpb25IaXN0b2dyYW1CaW5MYWJlbCggREFUQSFSWzcyXUNbLThdLCAyMSwgMiwgVFJVRSApfAAAAFtNb250ZUNhcmxvX0RlZ3JlZURheXNfMjAyNEZjc3QueGxzeF1TaW11bGF0aW9uUmVzdWx0czRDREQhUjVDOD1AU2ltdWxhdGlvbkhpc3RvZ3JhbUJpbkxhYmVsKCBEQVRBIVJbNzNdQ1stMl0sIDIxLCAxLCBUUlVFICmQAAAAW01vbnRlQ2FybG9fRGVncmVlRGF5c18yMDI0RmNzdC54bHN4XVNpbXVsYXRpb25SZXN1bHRzMUNERCFSMThDMTI9QFNpbXVsYXRpb25IaXN0b2dyYW1CaW4oIERBVEEhUls2MF1DWy05XSwgMjEsIDE0LCBUUlVFICkgL0AgU2ltdWxhdGlvblRyaWFscygpkAAAAFtNb250ZUNhcmxvX0RlZ3JlZURheXNfMjAyNEZjc3QueGxzeF1TaW11bGF0aW9uUmVzdWx0czFDREQhUjE4QzEyPUBTaW11bGF0aW9uSGlzdG9ncmFtQmluKCBEQVRBIVJbNjBdQ1stOV0sIDIxLCAxNCwgVFJVRSApIC9AIFNpbXVsYXRpb25UcmlhbHMoKVQAAABbTW9udGVDYXJsb19EZWdyZWVEYXlzXzIwMjRGY3N0Lnhsc3hdU2ltdWxhdGlvblJlc3VsdHMxMkNERCFSNUMzPUBTaW11bGF0aW9uVHJpYWxzKClxAAAAW01vbnRlQ2FybG9fRGVncmVlRGF5c18yMDI0RmNzdC54bHN4XVNpbXVsYXRpb25SZXN1bHRzMUNERCFSMTJDNj1AU2ltdWxhdGlvblBlcmNlbnRpbGUoIERBVEEhUls2Nl1DWy0zXSwgUkNbLTFdICltAAAAW01vbnRlQ2FybG9fRGVncmVlRGF5c18yMDI0RmNzdC54bHN4XVNpbXVsYXRpb25SZXN1bHRzNENERCFSMTFDNj1AU2ltdWxhdGlvblBlcmNlbnRpbGUoIERBVEEhUls2N11DLCBSQ1stMV0gKXUAAABbTW9udGVDYXJsb19EZWdyZWVEYXlzXzIwMjRGY3N0Lnhsc3hdU2ltdWxhdGlvblJlc3VsdHM4IVIyMkM5PUBTaW11bGF0aW9uSGlzdG9ncmFtQmluKCBEQVRBIVJbNTZdQ1sxXSwgMjEsIDE4LCBUUlVFICl0AAAAW01vbnRlQ2FybG9fRGVncmVlRGF5c18yMDI0RmNzdC54bHN4XVNpbXVsYXRpb25SZXN1bHRzMTAhUjVDOT1AU2ltdWxhdGlvbkhpc3RvZ3JhbUJpbiggREFUQSFSWzczXUNbM10sIDIxLCAxLCBUUlVFICl+AAAAW01vbnRlQ2FybG9fRGVncmVlRGF5c18yMDI0RmNzdC54bHN4XVNpbXVsYXRpb25SZXN1bHRzM0NERCFSMTRDOD1AU2ltdWxhdGlvbkhpc3RvZ3JhbUJpbkxhYmVsKCBEQVRBIVJbNjRdQ1stM10sIDIxLCAxMCwgVFJVRSApZwAAAFtNb250ZUNhcmxvX0RlZ3JlZURheXNfMjAyNEZjc3QueGxzeF1TaW11bGF0aW9uUmVzdWx0czYhUjZDMz1AU2ltdWxhdGlvblN0YW5kYXJkRXJyb3IoIERBVEEhUls3Ml1DWzVdICl3AAAAW01vbnRlQ2FybG9fRGVncmVlRGF5c18yMDI0RmNzdC54bHN4XVNpbXVsYXRpb25SZXN1bHRzNEhERCFSOUM5PUBTaW11bGF0aW9uSGlzdG9ncmFtQmluKCBEQVRBIVJbMjldQ1stM10sIDIxLCA1LCBUUlVFIClxAAAAW01vbnRlQ2FybG9fRGVncmVlRGF5c18yMDI0RmNzdC54bHN4XVNpbXVsYXRpb25SZXN1bHRzM0NERCFSMThDNj1AU2ltdWxhdGlvblBlcmNlbnRpbGUoIERBVEEhUls2MF1DWy0xXSwgUkNbLTFdICl2AAAAW01vbnRlQ2FybG9fRGVncmVlRGF5c18yMDI0RmNzdC54bHN4XVNpbXVsYXRpb25SZXN1bHRzNSFSMThDOT1AU2ltdWxhdGlvbkhpc3RvZ3JhbUJpbiggREFUQSFSWzYwXUNbLTJdLCAyMSwgMTQsIFRSVUUgKXkAAABbTW9udGVDYXJsb19EZWdyZWVEYXlzXzIwMjRGY3N0Lnhsc3hdU2ltdWxhdGlvblJlc3VsdHM0Q0REIVIyMEM5PUBTaW11bGF0aW9uSGlzdG9ncmFtQmluKCBEQVRBIVJbNThdQ1stM10sIDIxLCAxNiwgVFJVRSApcAAAAFtNb250ZUNhcmxvX0RlZ3JlZURheXNfMjAyNEZjc3QueGxzeF1TaW11bGF0aW9uUmVzdWx0czJIREQhUjdDNj1AU2ltdWxhdGlvblBlcmNlbnRpbGUoIERBVEEhUlszMV1DWy0yXSwgUkNbLTFdIClwAAAAW01vbnRlQ2FybG9fRGVncmVlRGF5c18yMDI0RmNzdC54bHN4XVNpbXVsYXRpb25SZXN1bHRzM0NERCFSNkM2PUBTaW11bGF0aW9uUGVyY2VudGlsZSggREFUQSFSWzcyXUNbLTFdLCBSQ1stMV0gKXkAAABbTW9udGVDYXJsb19EZWdyZWVEYXlzXzIwMjRGY3N0Lnhsc3hdU2ltdWxhdGlvblJlc3VsdHMzQ0REIVIxOEM5PUBTaW11bGF0aW9uSGlzdG9ncmFtQmluKCBEQVRBIVJbNjBdQ1stNF0sIDIxLCAxNCwgVFJVRSApfQAAAFtNb250ZUNhcmxvX0RlZ3JlZURheXNfMjAyNEZjc3QueGxzeF1TaW11bGF0aW9uUmVzdWx0czJDREQhUjEyQzg9QFNpbXVsYXRpb25IaXN0b2dyYW1CaW5MYWJlbCggREFUQSFSWzY2XUNbLTRdLCAyMSwgOCwgVFJVRSApfgAAAFtNb250ZUNhcmxvX0RlZ3JlZURheXNfMjAyNEZjc3QueGxzeF1TaW11bGF0aW9uUmVzdWx0czRIREQhUjIwQzg9QFNpbXVsYXRpb25IaXN0b2dyYW1CaW5MYWJlbCggREFUQSFSWzE4XUNbLTJdLCAyMSwgMTYsIFRSVUUgKXMAAABbTW9udGVDYXJsb19EZWdyZWVEYXlzXzIwMjRGY3N0Lnhsc3hdU2ltdWxhdGlvblJlc3VsdHM5IVI1Qzk9QFNpbXVsYXRpb25IaXN0b2dyYW1CaW4oIERBVEEhUls3M11DWzJdLCAyMSwgMSwgVFJVRSApeQAAAFtNb250ZUNhcmxvX0RlZ3JlZURheXNfMjAyNEZjc3QueGxzeF1TaW11bGF0aW9uUmVzdWx0czNIREQhUjIwQzk9QFNpbXVsYXRpb25IaXN0b2dyYW1CaW4oIERBVEEhUlsxOF1DWy00XSwgMjEsIDE2LCBUUlVFIClsAAAAW01vbnRlQ2FybG9fRGVncmVlRGF5c18yMDI0RmNzdC54bHN4XVNpbXVsYXRpb25SZXN1bHRzNyFSMTNDMz1AU2ltdWxhdGlvblN0YW5kYXJkRGV2aWF0aW9uKCBEQVRBIVJbNjVdQ1s2XSApfgAAAFtNb250ZUNhcmxvX0RlZ3JlZURheXNfMjAyNEZjc3QueGxzeF1TaW11bGF0aW9uUmVzdWx0czNDREQhUjIxQzg9QFNpbXVsYXRpb25IaXN0b2dyYW1CaW5MYWJlbCggREFUQSFSWzU3XUNbLTNdLCAyMSwgMTcsIFRSVUUgKXkAAABbTW9udGVDYXJsb19EZWdyZWVEYXlzXzIwMjRGY3N0Lnhsc3hdU2ltdWxhdGlvblJlc3VsdHMxMCFSNUM4PUBTaW11bGF0aW9uSGlzdG9ncmFtQmluTGFiZWwoIERBVEEhUls3M11DWzRdLCAyMSwgMSwgVFJVRSApkAAAAFtNb250ZUNhcmxvX0RlZ3JlZURheXNfMjAyNEZjc3QueGxzeF1TaW11bGF0aW9uUmVzdWx0czRDREQhUjE3QzEyPUBTaW11bGF0aW9uSGlzdG9ncmFtQmluKCBEQVRBIVJbNjFdQ1stNl0sIDIxLCAxMywgVFJVRSApIC9AIFNpbXVsYXRpb25UcmlhbHMoKZAAAABbTW9udGVDYXJsb19EZWdyZWVEYXlzXzIwMjRGY3N0Lnhsc3hdU2ltdWxhdGlvblJlc3VsdHM0Q0REIVIxN0MxMj1AU2ltdWxhdGlvbkhpc3RvZ3JhbUJpbiggREFUQSFSWzYxXUNbLTZdLCAyMSwgMTMsIFRSVUUgKSAvQCBTaW11bGF0aW9uVHJpYWxzKCmPAAAAW01vbnRlQ2FybG9fRGVncmVlRGF5c18yMDI0RmNzdC54bHN4XVNpbXVsYXRpb25SZXN1bHRzM0NERCFSMTFDMTI9QFNpbXVsYXRpb25IaXN0b2dyYW1CaW4oIERBVEEhUls2N11DWy03XSwgMjEsIDcsIFRSVUUgKSAvQCBTaW11bGF0aW9uVHJpYWxzKCmPAAAAW01vbnRlQ2FybG9fRGVncmVlRGF5c18yMDI0RmNzdC54bHN4XVNpbXVsYXRpb25SZXN1bHRzM0NERCFSMTFDMTI9QFNpbXVsYXRpb25IaXN0b2dyYW1CaW4oIERBVEEhUls2N11DWy03XSwgMjEsIDcsIFRSVUUgKSAvQCBTaW11bGF0aW9uVHJpYWxzKClxAAAAW01vbnRlQ2FybG9fRGVncmVlRGF5c18yMDI0RmNzdC54bHN4XVNpbXVsYXRpb25SZXN1bHRzMTJIREQhUjE0QzY9QFNpbXVsYXRpb25QZXJjZW50aWxlKCBEQVRBIVJbMjRdQ1s4XSwgUkNbLTFdIClsAAAAW01vbnRlQ2FybG9fRGVncmVlRGF5c18yMDI0RmNzdC54bHN4XVNpbXVsYXRpb25SZXN1bHRzOSFSMTNDMz1AU2ltdWxhdGlvblN0YW5kYXJkRGV2aWF0aW9uKCBEQVRBIVJbNjVdQ1s4XSApfQAAAFtNb250ZUNhcmxvX0RlZ3JlZURheXNfMjAyNEZjc3QueGxzeF1TaW11bGF0aW9uUmVzdWx0czExQ0REIVI1QzExPUBTaW11bGF0aW9uSGlzdG9ncmFtQmluTGFiZWwoIERBVEEhUls3M11DWzJdLCAyMSwgMSwgVFJVRSApYQAAAFtNb250ZUNhcmxvX0RlZ3JlZURheXNfMjAyNEZjc3QueGxzeF1TaW11bGF0aW9uUmVzdWx0czRDREQhUjRDMz1AU2ltdWxhdGlvbk1lYW4oIERBVEEhUls3NF1DWzNdIClxAAAAW01vbnRlQ2FybG9fRGVncmVlRGF5c18yMDI0RmNzdC54bHN4XVNpbXVsYXRpb25SZXN1bHRzMTJIREQhUjIxQzY9QFNpbXVsYXRpb25QZXJjZW50aWxlKCBEQVRBIVJbMTddQ1s4XSwgUkNbLTFdICl6AAAAW01vbnRlQ2FybG9fRGVncmVlRGF5c18yMDI0RmNzdC54bHN4XVNpbXVsYXRpb25SZXN1bHRzOCFSN0MxMT1AU2ltdWxhdGlvbkhpc3RvZ3JhbUJpbkxhYmVsKCBEQVRBIVJbNzFdQ1stMV0sIDIxLCAzLCBUUlVFICl8AAAAW01vbnRlQ2FybG9fRGVncmVlRGF5c18yMDI0RmNzdC54bHN4XVNpbXVsYXRpb25SZXN1bHRzM0hERCFSNUM4PUBTaW11bGF0aW9uSGlzdG9ncmFtQmluTGFiZWwoIERBVEEhUlszM11DWy0zXSwgMjEsIDEsIFRSVUUgKXYAAABbTW9udGVDYXJsb19EZWdyZWVEYXlzXzIwMjRGY3N0Lnhsc3hdU2ltdWxhdGlvblJlc3VsdHM2IVIxN0M5PUBTaW11bGF0aW9uSGlzdG9ncmFtQmluKCBEQVRBIVJbNjFdQ1stMV0sIDIxLCAxMywgVFJVRSApeQAAAFtNb250ZUNhcmxvX0RlZ3JlZURheXNfMjAyNEZjc3QueGxzeF1TaW11bGF0aW9uUmVzdWx0czNIREQhUjE4Qzk9QFNpbXVsYXRpb25IaXN0b2dyYW1CaW4oIERBVEEhUlsyMF1DWy00XSwgMjEsIDE0LCBUUlVFICl3AAAAW01vbnRlQ2FybG9fRGVncmVlRGF5c18yMDI0RmNzdC54bHN4XVNpbXVsYXRpb25SZXN1bHRzMTFDREQhUjhDOT1AU2ltdWxhdGlvbkhpc3RvZ3JhbUJpbiggREFUQSFSWzcwXUNbNF0sIDIxLCA0LCBUUlVFICl3AAAAW01vbnRlQ2FybG9fRGVncmVlRGF5c18yMDI0RmNzdC54bHN4XVNpbXVsYXRpb25SZXN1bHRzM0hERCFSOEM5PUBTaW11bGF0aW9uSGlzdG9ncmFtQmluKCBEQVRBIVJbMzBdQ1stNF0sIDIxLCA0LCBUUlVFICl4AAAAW01vbnRlQ2FybG9fRGVncmVlRGF5c18yMDI0RmNzdC54bHN4XVNpbXVsYXRpb25SZXN1bHRzMUNERCFSMTBDOT1AU2ltdWxhdGlvbkhpc3RvZ3JhbUJpbiggREFUQSFSWzY4XUNbLTZdLCAyMSwgNiwgVFJVRSApfQAAAFtNb250ZUNhcmxvX0RlZ3JlZURheXNfMjAyNEZjc3QueGxzeF1TaW11bGF0aW9uUmVzdWx0czJIREQhUjdDMTE9QFNpbXVsYXRpb25IaXN0b2dyYW1CaW5MYWJlbCggREFUQSFSWzMxXUNbLTddLCAyMSwgMywgVFJVRSApeAAAAFtNb250ZUNhcmxvX0RlZ3JlZURheXNfMjAyNEZjc3QueGxzeF1TaW11bGF0aW9uUmVzdWx0czEyQ0REIVIxMkM5PUBTaW11bGF0aW9uSGlzdG9ncmFtQmluKCBEQVRBIVJbNjZdQ1s1XSwgMjEsIDgsIFRSVUUgKX4AAABbTW9udGVDYXJsb19EZWdyZWVEYXlzXzIwMjRGY3N0Lnhsc3hdU2ltdWxhdGlvblJlc3VsdHM0SEREIVIxNEM4PUBTaW11bGF0aW9uSGlzdG9ncmFtQmluTGFiZWwoIERBVEEhUlsyNF1DWy0yXSwgMjEsIDEwLCBUUlVFICl+AAAAW01vbnRlQ2FybG9fRGVncmVlRGF5c18yMDI0RmNzdC54bHN4XVNpbXVsYXRpb25SZXN1bHRzNENERCFSMjFDOD1AU2ltdWxhdGlvbkhpc3RvZ3JhbUJpbkxhYmVsKCBEQVRBIVJbNTddQ1stMl0sIDIxLCAxNywgVFJVRSApfwAAAFtNb250ZUNhcmxvX0RlZ3JlZURheXNfMjAyNEZjc3QueGxzeF1TaW11bGF0aW9uUmVzdWx0czNIREQhUjIxQzExPUBTaW11bGF0aW9uSGlzdG9ncmFtQmluTGFiZWwoIERBVEEhUlsxN11DWy02XSwgMjEsIDE3LCBUUlVFICl5AAAAW01vbnRlQ2FybG9fRGVncmVlRGF5c18yMDI0RmNzdC54bHN4XVNpbXVsYXRpb25SZXN1bHRzMTFDREQhUjIxQzk9QFNpbXVsYXRpb25IaXN0b2dyYW1CaW4oIERBVEEhUls1N11DWzRdLCAyMSwgMTcsIFRSVUUgKXsAAABbTW9udGVDYXJsb19EZWdyZWVEYXlzXzIwMjRGY3N0Lnhsc3hdU2ltdWxhdGlvblJlc3VsdHMxMCFSMjRDOD1AU2ltdWxhdGlvbkhpc3RvZ3JhbUJpbkxhYmVsKCBEQVRBIVJbNTRdQ1s0XSwgMjEsIDIwLCBUUlVFICmQAAAAW01vbnRlQ2FybG9fRGVncmVlRGF5c18yMDI0RmNzdC54bHN4XVNpbXVsYXRpb25SZXN1bHRzMTJDREQhUjE2QzEyPUBTaW11bGF0aW9uSGlzdG9ncmFtQmluKCBEQVRBIVJbNjJdQ1syXSwgMjEsIDEyLCBUUlVFICkgL0AgU2ltdWxhdGlvblRyaWFscygpkAAAAFtNb250ZUNhcmxvX0RlZ3JlZURheXNfMjAyNEZjc3QueGxzeF1TaW11bGF0aW9uUmVzdWx0czEyQ0REIVIxNkMxMj1AU2ltdWxhdGlvbkhpc3RvZ3JhbUJpbiggREFUQSFSWzYyXUNbMl0sIDIxLCAxMiwgVFJVRSApIC9AIFNpbXVsYXRpb25UcmlhbHMoKXwAAABbTW9udGVDYXJsb19EZWdyZWVEYXlzXzIwMjRGY3N0Lnhsc3hdU2ltdWxhdGlvblJlc3VsdHM2IVIyNEMxMT1AU2ltdWxhdGlvbkhpc3RvZ3JhbUJpbkxhYmVsKCBEQVRBIVJbNTRdQ1stM10sIDIxLCAyMCwgVFJVRSApfwAAAFtNb250ZUNhcmxvX0RlZ3JlZURheXNfMjAyNEZjc3QueGxzeF1TaW11bGF0aW9uUmVzdWx0czRDREQhUjI0QzExPUBTaW11bGF0aW9uSGlzdG9ncmFtQmluTGFiZWwoIERBVEEhUls1NF1DWy01XSwgMjEsIDIwLCBUUlVFICl8AAAAW01vbnRlQ2FybG9fRGVncmVlRGF5c18yMDI0RmNzdC54bHN4XVNpbXVsYXRpb25SZXN1bHRzOCFSMThDMTE9QFNpbXVsYXRpb25IaXN0b2dyYW1CaW5MYWJlbCggREFUQSFSWzYwXUNbLTFdLCAyMSwgMTQsIFRSVUUgKY0AAABbTW9udGVDYXJsb19EZWdyZWVEYXlzXzIwMjRGY3N0Lnhsc3hdU2ltdWxhdGlvblJlc3VsdHM3IVIyM0MxMj1AU2ltdWxhdGlvbkhpc3RvZ3JhbUJpbiggREFUQSFSWzU1XUNbLTNdLCAyMSwgMTksIFRSVUUgKSAvQCBTaW11bGF0aW9uVHJpYWxzKCmNAAAAW01vbnRlQ2FybG9fRGVncmVlRGF5c18yMDI0RmNzdC54bHN4XVNpbXVsYXRpb25SZXN1bHRzNyFSMjNDMTI9QFNpbXVsYXRpb25IaXN0b2dyYW1CaW4oIERBVEEhUls1NV1DWy0zXSwgMjEsIDE5LCBUUlVFICkgL0AgU2ltdWxhdGlvblRyaWFscygpXwAAAFtNb250ZUNhcmxvX0RlZ3JlZURheXNfMjAyNEZjc3QueGxzeF1TaW11bGF0aW9uUmVzdWx0czEwIVI0QzM9QFNpbXVsYXRpb25NZWFuKCBEQVRBIVJbNzRdQ1s5XSApcQAAAFtNb250ZUNhcmxvX0RlZ3JlZURheXNfMjAyNEZjc3QueGxzeF1TaW11bGF0aW9uUmVzdWx0czEyQ0REIVIxNkM2PUBTaW11bGF0aW9uUGVyY2VudGlsZSggREFUQSFSWzYyXUNbOF0sIFJDWy0xXSApeQAAAFtNb250ZUNhcmxvX0RlZ3JlZURheXNfMjAyNEZjc3QueGxzeF1TaW11bGF0aW9uUmVzdWx0czRDREQhUjE4Qzk9QFNpbXVsYXRpb25IaXN0b2dyYW1CaW4oIERBVEEhUls2MF1DWy0zXSwgMjEsIDE0LCBUUlVFIClxAAAAW01vbnRlQ2FybG9fRGVncmVlRGF5c18yMDI0RmNzdC54bHN4XVNpbXVsYXRpb25SZXN1bHRzM0NERCFSMTJDNj1AU2ltdWxhdGlvblBlcmNlbnRpbGUoIERBVEEhUls2Nl1DWy0xXSwgUkNbLTFdIClhAAAAW01vbnRlQ2FybG9fRGVncmVlRGF5c18yMDI0RmNzdC54bHN4XVNpbXVsYXRpb25SZXN1bHRzNEhERCFSNEMzPUBTaW11bGF0aW9uTWVhbiggREFUQSFSWzM0XUNbM10gKX4AAABbTW9udGVDYXJsb19EZWdyZWVEYXlzXzIwMjRGY3N0Lnhsc3hdU2ltdWxhdGlvblJlc3VsdHMxMUhERCFSMTRDOD1AU2ltdWxhdGlvbkhpc3RvZ3JhbUJpbkxhYmVsKCBEQVRBIVJbMjRdQ1s1XSwgMjEsIDEwLCBUUlVFICmQAAAAW01vbnRlQ2FybG9fRGVncmVlRGF5c18yMDI0RmNzdC54bHN4XVNpbXVsYXRpb25SZXN1bHRzMUNERCFSMjNDMTI9QFNpbXVsYXRpb25IaXN0b2dyYW1CaW4oIERBVEEhUls1NV1DWy05XSwgMjEsIDE5LCBUUlVFICkgL0AgU2ltdWxhdGlvblRyaWFscygpkAAAAFtNb250ZUNhcmxvX0RlZ3JlZURheXNfMjAyNEZjc3QueGxzeF1TaW11bGF0aW9uUmVzdWx0czFDREQhUjIzQzEyPUBTaW11bGF0aW9uSGlzdG9ncmFtQmluKCBEQVRBIVJbNTVdQ1stOV0sIDIxLCAxOSwgVFJVRSApIC9AIFNpbXVsYXRpb25UcmlhbHMoKW0AAABbTW9udGVDYXJsb19EZWdyZWVEYXlzXzIwMjRGY3N0Lnhsc3hdU2ltdWxhdGlvblJlc3VsdHM5IVIyMUM2PUBTaW11bGF0aW9uUGVyY2VudGlsZSggREFUQSFSWzU3XUNbNV0sIFJDWy0xXSApfQAAAFtNb250ZUNhcmxvX0RlZ3JlZURheXNfMjAyNEZjc3QueGxzeF1TaW11bGF0aW9uUmVzdWx0czRDREQhUjhDMTE9QFNpbXVsYXRpb25IaXN0b2dyYW1CaW5MYWJlbCggREFUQSFSWzcwXUNbLTVdLCAyMSwgNCwgVFJVRSApZgAAAFtNb250ZUNhcmxvX0RlZ3JlZURheXNfMjAyNEZjc3QueGxzeF1TaW11bGF0aW9uUmVzdWx0czNIREQhUjE0QzM9QFNpbXVsYXRpb25WYXJpYW5jZSggREFUQSFSWzI0XUNbMl0gKXEAAABbTW9udGVDYXJsb19EZWdyZWVEYXlzXzIwMjRGY3N0Lnhsc3hdU2ltdWxhdGlvblJlc3VsdHMxMUhERCFSMThDNj1AU2ltdWxhdGlvblBlcmNlbnRpbGUoIERBVEEhUlsyMF1DWzddLCBSQ1stMV0gKWoAAABbTW9udGVDYXJsb19EZWdyZWVEYXlzXzIwMjRGY3N0Lnhsc3hdU2ltdWxhdGlvblJlc3VsdHM0SEREIVI2QzM9QFNpbXVsYXRpb25TdGFuZGFyZEVycm9yKCBEQVRBIVJbMzJdQ1szXSApeQAAAFtNb250ZUNhcmxvX0RlZ3JlZURheXNfMjAyNEZjc3QueGxzeF1TaW11bGF0aW9uUmVzdWx0czNDREQhUjE2Qzk9QFNpbXVsYXRpb25IaXN0b2dyYW1CaW4oIERBVEEhUls2Ml1DWy00XSwgMjEsIDEyLCBUUlVFICl7AAAAW01vbnRlQ2FybG9fRGVncmVlRGF5c18yMDI0RmNzdC54bHN4XVNpbXVsYXRpb25SZXN1bHRzNSFSMjVDOD1AU2ltdWxhdGlvbkhpc3RvZ3JhbUJpbkxhYmVsKCBEQVRBIVJbNTNdQ1stMV0sIDIxLCAyMSwgVFJVRSApbQAAAFtNb250ZUNhcmxvX0RlZ3JlZURheXNfMjAyNEZjc3QueGxzeF1TaW11bGF0aW9uUmVzdWx0czRIREQhUjE2QzY9QFNpbXVsYXRpb25QZXJjZW50aWxlKCBEQVRBIVJbMjJdQywgUkNbLTFdIClsAAAAW01vbnRlQ2FybG9fRGVncmVlRGF5c18yMDI0RmNzdC54bHN4XVNpbXVsYXRpb25SZXN1bHRzNiFSNkM2PUBTaW11bGF0aW9uUGVyY2VudGlsZSggREFUQSFSWzcyXUNbMl0sIFJDWy0xXSApZAAAAFtNb250ZUNhcmxvX0RlZ3JlZURheXNfMjAyNEZjc3QueGxzeF1TaW11bGF0aW9uUmVzdWx0czNIREQhUjEwQzM9QFNpbXVsYXRpb25NZWRpYW4oIERBVEEhUlsyOF1DWzJdICluAAAAW01vbnRlQ2FybG9fRGVncmVlRGF5c18yMDI0RmNzdC54bHN4XVNpbXVsYXRpb25SZXN1bHRzMTAhUjEwQzY9QFNpbXVsYXRpb25QZXJjZW50aWxlKCBEQVRBIVJbNjhdQ1s2XSwgUkNbLTFdICl3AAAAW01vbnRlQ2FybG9fRGVncmVlRGF5c18yMDI0RmNzdC54bHN4XVNpbXVsYXRpb25SZXN1bHRzMkNERCFSOUM5PUBTaW11bGF0aW9uSGlzdG9ncmFtQmluKCBEQVRBIVJbNjldQ1stNV0sIDIxLCA1LCBUUlVFICl6AAAAW01vbnRlQ2FybG9fRGVncmVlRGF5c18yMDI0RmNzdC54bHN4XVNpbXVsYXRpb25SZXN1bHRzOSFSMTlDOD1AU2ltdWxhdGlvbkhpc3RvZ3JhbUJpbkxhYmVsKCBEQVRBIVJbNTldQ1szXSwgMjEsIDE1LCBUUlVFICl8AAAAW01vbnRlQ2FybG9fRGVncmVlRGF5c18yMDI0RmNzdC54bHN4XVNpbXVsYXRpb25SZXN1bHRzMkNERCFSNUM4PUBTaW11bGF0aW9uSGlzdG9ncmFtQmluTGFiZWwoIERBVEEhUls3M11DWy00XSwgMjEsIDEsIFRSVUUgKZAAAABbTW9udGVDYXJsb19EZWdyZWVEYXlzXzIwMjRGY3N0Lnhsc3hdU2ltdWxhdGlvblJlc3VsdHMxMkhERCFSMThDMTI9QFNpbXVsYXRpb25IaXN0b2dyYW1CaW4oIERBVEEhUlsyMF1DWzJdLCAyMSwgMTQsIFRSVUUgKSAvQCBTaW11bGF0aW9uVHJpYWxzKCmQAAAAW01vbnRlQ2FybG9fRGVncmVlRGF5c18yMDI0RmNzdC54bHN4XVNpbXVsYXRpb25SZXN1bHRzMTJIREQhUjE4QzEyPUBTaW11bGF0aW9uSGlzdG9ncmFtQmluKCBEQVRBIVJbMjBdQ1syXSwgMjEsIDE0LCBUUlVFICkgL0AgU2ltdWxhdGlvblRyaWFscygpeAAAAFtNb250ZUNhcmxvX0RlZ3JlZURheXNfMjAyNEZjc3QueGxzeF1TaW11bGF0aW9uUmVzdWx0czEySEREIVIxMEM5PUBTaW11bGF0aW9uSGlzdG9ncmFtQmluKCBEQVRBIVJbMjhdQ1s1XSwgMjEsIDYsIFRSVUUgKX8AAABbTW9udGVDYXJsb19EZWdyZWVEYXlzXzIwMjRGY3N0Lnhsc3hdU2ltdWxhdGlvblJlc3VsdHMxMUhERCFSMTVDMTE9QFNpbXVsYXRpb25IaXN0b2dyYW1CaW5MYWJlbCggREFUQSFSWzIzXUNbMl0sIDIxLCAxMSwgVFJVRSApcQAAAFtNb250ZUNhcmxvX0RlZ3JlZURheXNfMjAyNEZjc3QueGxzeF1TaW11bGF0aW9uUmVzdWx0czEySEREIVIxOEM2PUBTaW11bGF0aW9uUGVyY2VudGlsZSggREFUQSFSWzIwXUNbOF0sIFJDWy0xXSApYAAAAFtNb250ZUNhcmxvX0RlZ3JlZURheXNfMjAyNEZjc3QueGxzeF1TaW11bGF0aW9uUmVzdWx0czRDREQhUjlDMz1AU2ltdWxhdGlvbk1heCggREFUQSFSWzY5XUNbM10gKXkAAABbTW9udGVDYXJsb19EZWdyZWVEYXlzXzIwMjRGY3N0Lnhsc3hdU2ltdWxhdGlvblJlc3VsdHM3IVIxMkM4PUBTaW11bGF0aW9uSGlzdG9ncmFtQmluTGFiZWwoIERBVEEhUls2Nl1DWzFdLCAyMSwgOCwgVFJVRSApcQAAAFtNb250ZUNhcmxvX0RlZ3JlZURheXNfMjAyNEZjc3QueGxzeF1TaW11bGF0aW9uUmVzdWx0czExQ0REIVIxMkM2PUBTaW11bGF0aW9uUGVyY2VudGlsZSggREFUQSFSWzY2XUNbN10sIFJDWy0xXSApeQAAAFtNb250ZUNhcmxvX0RlZ3JlZURheXNfMjAyNEZjc3QueGxzeF1TaW11bGF0aW9uUmVzdWx0czJDREQhUjE5Qzk9QFNpbXVsYXRpb25IaXN0b2dyYW1CaW4oIERBVEEhUls1OV1DWy01XSwgMjEsIDE1LCBUUlVFICmOAAAAW01vbnRlQ2FybG9fRGVncmVlRGF5c18yMDI0RmNzdC54bHN4XVNpbXVsYXRpb25SZXN1bHRzM0NERCFSN0MxMj1AU2ltdWxhdGlvbkhpc3RvZ3JhbUJpbiggREFUQSFSWzcxXUNbLTddLCAyMSwgMywgVFJVRSApIC9AIFNpbXVsYXRpb25UcmlhbHMoKY4AAABbTW9udGVDYXJsb19EZWdyZWVEYXlzXzIwMjRGY3N0Lnhsc3hdU2ltdWxhdGlvblJlc3VsdHMzQ0REIVI3QzEyPUBTaW11bGF0aW9uSGlzdG9ncmFtQmluKCBEQVRBIVJbNzFdQ1stN10sIDIxLCAzLCBUUlVFICkgL0AgU2ltdWxhdGlvblRyaWFscygpcQAAAFtNb250ZUNhcmxvX0RlZ3JlZURheXNfMjAyNEZjc3QueGxzeF1TaW11bGF0aW9uUmVzdWx0czExQ0REIVIyMEM2PUBTaW11bGF0aW9uUGVyY2VudGlsZSggREFUQSFSWzU4XUNbN10sIFJDWy0xXSApcQAAAFtNb250ZUNhcmxvX0RlZ3JlZURheXNfMjAyNEZjc3QueGxzeF1TaW11bGF0aW9uUmVzdWx0czExSEREIVIxM0M2PUBTaW11bGF0aW9uUGVyY2VudGlsZSggREFUQSFSWzI1XUNbN10sIFJDWy0xXSApeQAAAFtNb250ZUNhcmxvX0RlZ3JlZURheXNfMjAyNEZjc3QueGxzeF1TaW11bGF0aW9uUmVzdWx0czUhUjZDOD1AU2ltdWxhdGlvbkhpc3RvZ3JhbUJpbkxhYmVsKCBEQVRBIVJbNzJdQ1stMV0sIDIxLCAyLCBUUlVFIClsAAAAW01vbnRlQ2FybG9fRGVncmVlRGF5c18yMDI0RmNzdC54bHN4XVNpbXVsYXRpb25SZXN1bHRzNiFSMTNDMz1AU2ltdWxhdGlvblN0YW5kYXJkRGV2aWF0aW9uKCBEQVRBIVJbNjVdQ1s1XSApcQAAAFtNb250ZUNhcmxvX0RlZ3JlZURheXNfMjAyNEZjc3QueGxzeF1TaW11bGF0aW9uUmVzdWx0czEyQ0REIVIyNUM2PUBTaW11bGF0aW9uUGVyY2VudGlsZSggREFUQSFSWzUzXUNbOF0sIFJDWy0xXSApfQAAAFtNb250ZUNhcmxvX0RlZ3JlZURheXNfMjAyNEZjc3QueGxzeF1TaW11bGF0aW9uUmVzdWx0czFDREQhUjlDMTE9QFNpbXVsYXRpb25IaXN0b2dyYW1CaW5MYWJlbCggREFUQSFSWzY5XUNbLThdLCAyMSwgNSwgVFJVRSApbQAAAFtNb250ZUNhcmxvX0RlZ3JlZURheXNfMjAyNEZjc3QueGxzeF1TaW11bGF0aW9uUmVzdWx0czYhUjI0QzY9QFNpbXVsYXRpb25QZXJjZW50aWxlKCBEQVRBIVJbNTRdQ1syXSwgUkNbLTFdIClxAAAAW01vbnRlQ2FybG9fRGVncmVlRGF5c18yMDI0RmNzdC54bHN4XVNpbXVsYXRpb25SZXN1bHRzMTFDREQhUjI1QzY9QFNpbXVsYXRpb25QZXJjZW50aWxlKCBEQVRBIVJbNTNdQ1s3XSwgUkNbLTFdICl5AAAAW01vbnRlQ2FybG9fRGVncmVlRGF5c18yMDI0RmNzdC54bHN4XVNpbXVsYXRpb25SZXN1bHRzM0NERCFSMjFDOT1AU2ltdWxhdGlvbkhpc3RvZ3JhbUJpbiggREFUQSFSWzU3XUNbLTRdLCAyMSwgMTcsIFRSVUUgKWIAAABbTW9udGVDYXJsb19EZWdyZWVEYXlzXzIwMjRGY3N0Lnhsc3hdU2ltdWxhdGlvblJlc3VsdHMxMCFSMTBDMz1AU2ltdWxhdGlvbk1lZGlhbiggREFUQSFSWzY4XUNbOV0gKX0AAABbTW9udGVDYXJsb19EZWdyZWVEYXlzXzIwMjRGY3N0Lnhsc3hdU2ltdWxhdGlvblJlc3VsdHM0Q0REIVI5QzExPUBTaW11bGF0aW9uSGlzdG9ncmFtQmluTGFiZWwoIERBVEEhUls2OV1DWy01XSwgMjEsIDUsIFRSVUUgKW0AAABbTW9udGVDYXJsb19EZWdyZWVEYXlzXzIwMjRGY3N0Lnhsc3hdU2ltdWxhdGlvblJlc3VsdHM0SEREIVIyMUM2PUBTaW11bGF0aW9uUGVyY2VudGlsZSggREFUQSFSWzE3XUMsIFJDWy0xXSApbAAAAFtNb250ZUNhcmxvX0RlZ3JlZURheXNfMjAyNEZjc3QueGxzeF1TaW11bGF0aW9uUmVzdWx0czFDREQhUjEzQzM9QFNpbXVsYXRpb25TdGFuZGFyZERldmlhdGlvbiggREFUQSFSWzY1XUMgKXYAAABbTW9udGVDYXJsb19EZWdyZWVEYXlzXzIwMjRGY3N0Lnhsc3hdU2ltdWxhdGlvblJlc3VsdHM2IVIxMkM4PUBTaW11bGF0aW9uSGlzdG9ncmFtQmluTGFiZWwoIERBVEEhUls2Nl1DLCAyMSwgOCwgVFJVRSApggAAAFtNb250ZUNhcmxvX0RlZ3JlZURheXNfMjAyNEZjc3QueGxzeF1TaW11bGF0aW9uUmVzdWx0czEwIVIxMUMzPUBTaW11bGF0aW9uTWF4KCBEQVRBIVJbNjddQ1s5XSApIC1AIFNpbXVsYXRpb25NaW4oIERBVEEhUls2N11DWzldICmCAAAAW01vbnRlQ2FybG9fRGVncmVlRGF5c18yMDI0RmNzdC54bHN4XVNpbXVsYXRpb25SZXN1bHRzMTAhUjExQzM9QFNpbXVsYXRpb25NYXgoIERBVEEhUls2N11DWzldICkgLUAgU2ltdWxhdGlvbk1pbiggREFUQSFSWzY3XUNbOV0gKX0AAABbTW9udGVDYXJsb19EZWdyZWVEYXlzXzIwMjRGY3N0Lnhsc3hdU2ltdWxhdGlvblJlc3VsdHMzQ0REIVI5QzExPUBTaW11bGF0aW9uSGlzdG9ncmFtQmluTGFiZWwoIERBVEEhUls2OV1DWy02XSwgMjEsIDUsIFRSVUUgKV0AAABbTW9udGVDYXJsb19EZWdyZWVEYXlzXzIwMjRGY3N0Lnhsc3hdU2ltdWxhdGlvblJlc3VsdHM5IVI4QzM9QFNpbXVsYXRpb25NaW4oIERBVEEhUls3MF1DWzhdICmQAAAAW01vbnRlQ2FybG9fRGVncmVlRGF5c18yMDI0RmNzdC54bHN4XVNpbXVsYXRpb25SZXN1bHRzNENERCFSMjFDMTI9QFNpbXVsYXRpb25IaXN0b2dyYW1CaW4oIERBVEEhUls1N11DWy02XSwgMjEsIDE3LCBUUlVFICkgL0AgU2ltdWxhdGlvblRyaWFscygpkAAAAFtNb250ZUNhcmxvX0RlZ3JlZURheXNfMjAyNEZjc3QueGxzeF1TaW11bGF0aW9uUmVzdWx0czRDREQhUjIxQzEyPUBTaW11bGF0aW9uSGlzdG9ncmFtQmluKCBEQVRBIVJbNTddQ1stNl0sIDIxLCAxNywgVFJVRSApIC9AIFNpbXVsYXRpb25UcmlhbHMoKWYAAABbTW9udGVDYXJsb19EZWdyZWVEYXlzXzIwMjRGY3N0Lnhsc3hdU2ltdWxhdGlvblJlc3VsdHMzSEREIVIxN0MzPUBTaW11bGF0aW9uS3VydG9zaXMoIERBVEEhUlsyMV1DWzJdIClxAAAAW01vbnRlQ2FybG9fRGVncmVlRGF5c18yMDI0RmNzdC54bHN4XVNpbXVsYXRpb25SZXN1bHRzMTJIREQhUjE2QzY9QFNpbXVsYXRpb25QZXJjZW50aWxlKCBEQVRBIVJbMjJdQ1s4XSwgUkNbLTFdICmMAAAAW01vbnRlQ2FybG9fRGVncmVlRGF5c18yMDI0RmNzdC54bHN4XVNpbXVsYXRpb25SZXN1bHRzNiFSMTJDMTI9QFNpbXVsYXRpb25IaXN0b2dyYW1CaW4oIERBVEEhUls2Nl1DWy00XSwgMjEsIDgsIFRSVUUgKSAvQCBTaW11bGF0aW9uVHJpYWxzKCmMAAAAW01vbnRlQ2FybG9fRGVncmVlRGF5c18yMDI0RmNzdC54bHN4XVNpbXVsYXRpb25SZXN1bHRzNiFSMTJDMTI9QFNpbXVsYXRpb25IaXN0b2dyYW1CaW4oIERBVEEhUls2Nl1DWy00XSwgMjEsIDgsIFRSVUUgKSAvQCBTaW11bGF0aW9uVHJpYWxzKCl7AAAAW01vbnRlQ2FybG9fRGVncmVlRGF5c18yMDI0RmNzdC54bHN4XVNpbXVsYXRpb25SZXN1bHRzNSFSMjJDOD1AU2ltdWxhdGlvbkhpc3RvZ3JhbUJpbkxhYmVsKCBEQVRBIVJbNTZdQ1stMV0sIDIxLCAxOCwgVFJVRSApbgAAAFtNb250ZUNhcmxvX0RlZ3JlZURheXNfMjAyNEZjc3QueGxzeF1TaW11bGF0aW9uUmVzdWx0czEwIVIxM0M2PUBTaW11bGF0aW9uUGVyY2VudGlsZSggREFUQSFSWzY1XUNbNl0sIFJDWy0xXSApfwAAAFtNb250ZUNhcmxvX0RlZ3JlZURheXNfMjAyNEZjc3QueGxzeF1TaW11bGF0aW9uUmVzdWx0czJDREQhUjE3QzExPUBTaW11bGF0aW9uSGlzdG9ncmFtQmluTGFiZWwoIERBVEEhUls2MV1DWy03XSwgMjEsIDEzLCBUUlVFICltAAAAW01vbnRlQ2FybG9fRGVncmVlRGF5c18yMDI0RmNzdC54bHN4XVNpbXVsYXRpb25SZXN1bHRzOSFSMTdDNj1AU2ltdWxhdGlvblBlcmNlbnRpbGUoIERBVEEhUls2MV1DWzVdLCBSQ1stMV0gKXkAAABbTW9udGVDYXJsb19EZWdyZWVEYXlzXzIwMjRGY3N0Lnhsc3hdU2ltdWxhdGlvblJlc3VsdHM0Q0REIVIyMkM5PUBTaW11bGF0aW9uSGlzdG9ncmFtQmluKCBEQVRBIVJbNTZdQ1stM10sIDIxLCAxOCwgVFJVRSApYQAAAFtNb250ZUNhcmxvX0RlZ3JlZURheXNfMjAyNEZjc3QueGxzeF1TaW11bGF0aW9uUmVzdWx0czNIREQhUjRDMz1AU2ltdWxhdGlvbk1lYW4oIERBVEEhUlszNF1DWzJdIClxAAAAW01vbnRlQ2FybG9fRGVncmVlRGF5c18yMDI0RmNzdC54bHN4XVNpbXVsYXRpb25SZXN1bHRzMTJIREQhUjI0QzY9QFNpbXVsYXRpb25QZXJjZW50aWxlKCBEQVRBIVJbMTRdQ1s4XSwgUkNbLTFdICmNAAAAW01vbnRlQ2FybG9fRGVncmVlRGF5c18yMDI0RmNzdC54bHN4XVNpbXVsYXRpb25SZXN1bHRzNiFSMTdDMTI9QFNpbXVsYXRpb25IaXN0b2dyYW1CaW4oIERBVEEhUls2MV1DWy00XSwgMjEsIDEzLCBUUlVFICkgL0AgU2ltdWxhdGlvblRyaWFscygpjQAAAFtNb250ZUNhcmxvX0RlZ3JlZURheXNfMjAyNEZjc3QueGxzeF1TaW11bGF0aW9uUmVzdWx0czYhUjE3QzEyPUBTaW11bGF0aW9uSGlzdG9ncmFtQmluKCBEQVRBIVJbNjFdQ1stNF0sIDIxLCAxMywgVFJVRSApIC9AIFNpbXVsYXRpb25UcmlhbHMoKXAAAABbTW9udGVDYXJsb19EZWdyZWVEYXlzXzIwMjRGY3N0Lnhsc3hdU2ltdWxhdGlvblJlc3VsdHMxMkhERCFSNUM2PUBTaW11bGF0aW9uUGVyY2VudGlsZSggREFUQSFSWzMzXUNbOF0sIFJDWy0xXSApVAAAAFtNb250ZUNhcmxvX0RlZ3JlZURheXNfMjAyNEZjc3QueGxzeF1TaW11bGF0aW9uUmVzdWx0czExQ0REIVI1QzM9QFNpbXVsYXRpb25UcmlhbHMoKX4AAABbTW9udGVDYXJsb19EZWdyZWVEYXlzXzIwMjRGY3N0Lnhsc3hdU2ltdWxhdGlvblJlc3VsdHMySEREIVIxNkM4PUBTaW11bGF0aW9uSGlzdG9ncmFtQmluTGFiZWwoIERBVEEhUlsyMl1DWy00XSwgMjEsIDEyLCBUUlVFICl8AAAAW01vbnRlQ2FybG9fRGVncmVlRGF5c18yMDI0RmNzdC54bHN4XVNpbXVsYXRpb25SZXN1bHRzNiFSMTZDMTE9QFNpbXVsYXRpb25IaXN0b2dyYW1CaW5MYWJlbCggREFUQSFSWzYyXUNbLTNdLCAyMSwgMTIsIFRSVUUgKXUAAABbTW9udGVDYXJsb19EZWdyZWVEYXlzXzIwMjRGY3N0Lnhsc3hdU2ltdWxhdGlvblJlc3VsdHM5IVIyMEM5PUBTaW11bGF0aW9uSGlzdG9ncmFtQmluKCBEQVRBIVJbNThdQ1syXSwgMjEsIDE2LCBUUlVFICl+AAAAW01vbnRlQ2FybG9fRGVncmVlRGF5c18yMDI0RmNzdC54bHN4XVNpbXVsYXRpb25SZXN1bHRzMkNERCFSMTFDMTE9QFNpbXVsYXRpb25IaXN0b2dyYW1CaW5MYWJlbCggREFUQSFSWzY3XUNbLTddLCAyMSwgNywgVFJVRSApeAAAAFtNb250ZUNhcmxvX0RlZ3JlZURheXNfMjAyNEZjc3QueGxzeF1TaW11bGF0aW9uUmVzdWx0czJDREQhUjEwQzk9QFNpbXVsYXRpb25IaXN0b2dyYW1CaW4oIERBVEEhUls2OF1DWy01XSwgMjEsIDYsIFRSVUUgKZAAAABbTW9udGVDYXJsb19EZWdyZWVEYXlzXzIwMjRGY3N0Lnhsc3hdU2ltdWxhdGlvblJlc3VsdHMxMkNERCFSMTdDMTI9QFNpbXVsYXRpb25IaXN0b2dyYW1CaW4oIERBVEEhUls2MV1DWzJdLCAyMSwgMTMsIFRSVUUgKSAvQCBTaW11bGF0aW9uVHJpYWxzKCmQAAAAW01vbnRlQ2FybG9fRGVncmVlRGF5c18yMDI0RmNzdC54bHN4XVNpbXVsYXRpb25SZXN1bHRzMTJDREQhUjE3QzEyPUBTaW11bGF0aW9uSGlzdG9ncmFtQmluKCBEQVRBIVJbNjFdQ1syXSwgMjEsIDEzLCBUUlVFICkgL0AgU2ltdWxhdGlvblRyaWFscygpewAAAFtNb250ZUNhcmxvX0RlZ3JlZURheXNfMjAyNEZjc3QueGxzeF1TaW11bGF0aW9uUmVzdWx0czUhUjExQzExPUBTaW11bGF0aW9uSGlzdG9ncmFtQmluTGFiZWwoIERBVEEhUls2N11DWy00XSwgMjEsIDcsIFRSVUUgKXcAAABbTW9udGVDYXJsb19EZWdyZWVEYXlzXzIwMjRGY3N0Lnhsc3hdU2ltdWxhdGlvblJlc3VsdHMzQ0REIVI5Qzk9QFNpbXVsYXRpb25IaXN0b2dyYW1CaW4oIERBVEEhUls2OV1DWy00XSwgMjEsIDUsIFRSVUUgKX8AAABbTW9udGVDYXJsb19EZWdyZWVEYXlzXzIwMjRGY3N0Lnhsc3hdU2ltdWxhdGlvblJlc3VsdHMyQ0REIVIyNEMxMT1AU2ltdWxhdGlvbkhpc3RvZ3JhbUJpbkxhYmVsKCBEQVRBIVJbNTRdQ1stN10sIDIxLCAyMCwgVFJVRSApbAAAAFtNb250ZUNhcmxvX0RlZ3JlZURheXNfMjAyNEZjc3QueGxzeF1TaW11bGF0aW9uUmVzdWx0czkhUjVDNj1AU2ltdWxhdGlvblBlcmNlbnRpbGUoIERBVEEhUls3M11DWzVdLCBSQ1stMV0gKXgAAABbTW9udGVDYXJsb19EZWdyZWVEYXlzXzIwMjRGY3N0Lnhsc3hdU2ltdWxhdGlvblJlc3VsdHM5IVIxOUMxMT1AU2ltdWxhdGlvbkhpc3RvZ3JhbUJpbkxhYmVsKCBEQVRBIVJbNTldQywgMjEsIDE1LCBUUlVFICl+AAAAW01vbnRlQ2FybG9fRGVncmVlRGF5c18yMDI0RmNzdC54bHN4XVNpbXVsYXRpb25SZXN1bHRzMTJDREQhUjE1Qzg9QFNpbXVsYXRpb25IaXN0b2dyYW1CaW5MYWJlbCggREFUQSFSWzYzXUNbNl0sIDIxLCAxMSwgVFJVRSApfAAAAFtNb250ZUNhcmxvX0RlZ3JlZURheXNfMjAyNEZjc3QueGxzeF1TaW11bGF0aW9uUmVzdWx0czchUjE5QzExPUBTaW11bGF0aW9uSGlzdG9ncmFtQmluTGFiZWwoIERBVEEhUls1OV1DWy0yXSwgMjEsIDE1LCBUUlVFICl8AAAAW01vbnRlQ2FybG9fRGVncmVlRGF5c18yMDI0RmNzdC54bHN4XVNpbXVsYXRpb25SZXN1bHRzMkNERCFSNkM4PUBTaW11bGF0aW9uSGlzdG9ncmFtQmluTGFiZWwoIERBVEEhUls3Ml1DWy00XSwgMjEsIDIsIFRSVUUgKW0AAABbTW9udGVDYXJsb19EZWdyZWVEYXlzXzIwMjRGY3N0Lnhsc3hdU2ltdWxhdGlvblJlc3VsdHM3IVIyMEM2PUBTaW11bGF0aW9uUGVyY2VudGlsZSggREFUQSFSWzU4XUNbM10sIFJDWy0xXSApdQAAAFtNb250ZUNhcmxvX0RlZ3JlZURheXNfMjAyNEZjc3QueGxzeF1TaW11bGF0aW9uUmVzdWx0czEwIVIxMUM5PUBTaW11bGF0aW9uSGlzdG9ncmFtQmluKCBEQVRBIVJbNjddQ1szXSwgMjEsIDcsIFRSVUUgKXEAAABbTW9udGVDYXJsb19EZWdyZWVEYXlzXzIwMjRGY3N0Lnhsc3hdU2ltdWxhdGlvblJlc3VsdHMxQ0REIVIyMEM2PUBTaW11bGF0aW9uUGVyY2VudGlsZSggREFUQSFSWzU4XUNbLTNdLCBSQ1stMV0gKXAAAABbTW9udGVDYXJsb19EZWdyZWVEYXlzXzIwMjRGY3N0Lnhsc3hdU2ltdWxhdGlvblJlc3VsdHMySEREIVI4QzY9QFNpbXVsYXRpb25QZXJjZW50aWxlKCBEQVRBIVJbMzBdQ1stMl0sIFJDWy0xXSApjwAAAFtNb250ZUNhcmxvX0RlZ3JlZURheXNfMjAyNEZjc3QueGxzeF1TaW11bGF0aW9uUmVzdWx0czNDREQhUjEzQzEyPUBTaW11bGF0aW9uSGlzdG9ncmFtQmluKCBEQVRBIVJbNjVdQ1stN10sIDIxLCA5LCBUUlVFICkgL0AgU2ltdWxhdGlvblRyaWFscygpjwAAAFtNb250ZUNhcmxvX0RlZ3JlZURheXNfMjAyNEZjc3QueGxzeF1TaW11bGF0aW9uUmVzdWx0czNDREQhUjEzQzEyPUBTaW11bGF0aW9uSGlzdG9ncmFtQmluKCBEQVRBIVJbNjVdQ1stN10sIDIxLCA5LCBUUlVFICkgL0AgU2ltdWxhdGlvblRyaWFscygpfAAAAFtNb250ZUNhcmxvX0RlZ3JlZURheXNfMjAyNEZjc3QueGxzeF1TaW11bGF0aW9uUmVzdWx0czNDREQhUjhDOD1AU2ltdWxhdGlvbkhpc3RvZ3JhbUJpbkxhYmVsKCBEQVRBIVJbNzBdQ1stM10sIDIxLCA0LCBUUlVFICljAAAAW01vbnRlQ2FybG9fRGVncmVlRGF5c18yMDI0RmNzdC54bHN4XVNpbXVsYXRpb25SZXN1bHRzOCFSMTRDMz1AU2ltdWxhdGlvblZhcmlhbmNlKCBEQVRBIVJbNjRdQ1s3XSApiwAAAFtNb250ZUNhcmxvX0RlZ3JlZURheXNfMjAyNEZjc3QueGxzeF1TaW11bGF0aW9uUmVzdWx0czYhUjdDMTI9QFNpbXVsYXRpb25IaXN0b2dyYW1CaW4oIERBVEEhUls3MV1DWy00XSwgMjEsIDMsIFRSVUUgKSAvQCBTaW11bGF0aW9uVHJpYWxzKCmLAAAAW01vbnRlQ2FybG9fRGVncmVlRGF5c18yMDI0RmNzdC54bHN4XVNpbXVsYXRpb25SZXN1bHRzNiFSN0MxMj1AU2ltdWxhdGlvbkhpc3RvZ3JhbUJpbiggREFUQSFSWzcxXUNbLTRdLCAyMSwgMywgVFJVRSApIC9AIFNpbXVsYXRpb25UcmlhbHMoKX8AAABbTW9udGVDYXJsb19EZWdyZWVEYXlzXzIwMjRGY3N0Lnhsc3hdU2ltdWxhdGlvblJlc3VsdHMxQ0REIVIyMEMxMT1AU2ltdWxhdGlvbkhpc3RvZ3JhbUJpbkxhYmVsKCBEQVRBIVJbNThdQ1stOF0sIDIxLCAxNiwgVFJVRSApfwAAAFtNb250ZUNhcmxvX0RlZ3JlZURheXNfMjAyNEZjc3QueGxzeF1TaW11bGF0aW9uUmVzdWx0czExSEREIVIyNEMxMT1AU2ltdWxhdGlvbkhpc3RvZ3JhbUJpbkxhYmVsKCBEQVRBIVJbMTRdQ1syXSwgMjEsIDIwLCBUUlVFICmNAAAAW01vbnRlQ2FybG9fRGVncmVlRGF5c18yMDI0RmNzdC54bHN4XVNpbXVsYXRpb25SZXN1bHRzNiFSMjVDMTI9QFNpbXVsYXRpb25IaXN0b2dyYW1CaW4oIERBVEEhUls1M11DWy00XSwgMjEsIDIxLCBUUlVFICkgL0AgU2ltdWxhdGlvblRyaWFscygpjQAAAFtNb250ZUNhcmxvX0RlZ3JlZURheXNfMjAyNEZjc3QueGxzeF1TaW11bGF0aW9uUmVzdWx0czYhUjI1QzEyPUBTaW11bGF0aW9uSGlzdG9ncmFtQmluKCBEQVRBIVJbNTNdQ1stNF0sIDIxLCAyMSwgVFJVRSApIC9AIFNpbXVsYXRpb25UcmlhbHMoKXwAAABbTW9udGVDYXJsb19EZWdyZWVEYXlzXzIwMjRGY3N0Lnhsc3hdU2ltdWxhdGlvblJlc3VsdHMySEREIVI3Qzg9QFNpbXVsYXRpb25IaXN0b2dyYW1CaW5MYWJlbCggREFUQSFSWzMxXUNbLTRdLCAyMSwgMywgVFJVRSApeQAAAFtNb250ZUNhcmxvX0RlZ3JlZURheXNfMjAyNEZjc3QueGxzeF1TaW11bGF0aW9uUmVzdWx0czExQ0REIVIyM0M5PUBTaW11bGF0aW9uSGlzdG9ncmFtQmluKCBEQVRBIVJbNTVdQ1s0XSwgMjEsIDE5LCBUUlVFICl8AAAAW01vbnRlQ2FybG9fRGVncmVlRGF5c18yMDI0RmNzdC54bHN4XVNpbXVsYXRpb25SZXN1bHRzNiFSMTdDMTE9QFNpbXVsYXRpb25IaXN0b2dyYW1CaW5MYWJlbCggREFUQSFSWzYxXUNbLTNdLCAyMSwgMTMsIFRSVUUgKXkAAABbTW9udGVDYXJsb19EZWdyZWVEYXlzXzIwMjRGY3N0Lnhsc3hdU2ltdWxhdGlvblJlc3VsdHMxQ0REIVIxNkM5PUBTaW11bGF0aW9uSGlzdG9ncmFtQmluKCBEQVRBIVJbNjJdQ1stNl0sIDIxLCAxMiwgVFJVRSApfAAAAFtNb250ZUNhcmxvX0RlZ3JlZURheXNfMjAyNEZjc3QueGxzeF1TaW11bGF0aW9uUmVzdWx0czYhUjE0QzExPUBTaW11bGF0aW9uSGlzdG9ncmFtQmluTGFiZWwoIERBVEEhUls2NF1DWy0zXSwgMjEsIDEwLCBUUlVFICl1AAAAW01vbnRlQ2FybG9fRGVncmVlRGF5c18yMDI0RmNzdC54bHN4XVNpbXVsYXRpb25SZXN1bHRzOCFSMTVDOT1AU2ltdWxhdGlvbkhpc3RvZ3JhbUJpbiggREFUQSFSWzYzXUNbMV0sIDIxLCAxMSwgVFJVRSApegAAAFtNb250ZUNhcmxvX0RlZ3JlZURheXNfMjAyNEZjc3QueGxzeF1TaW11bGF0aW9uUmVzdWx0czEwIVIxM0M4PUBTaW11bGF0aW9uSGlzdG9ncmFtQmluTGFiZWwoIERBVEEhUls2NV1DWzRdLCAyMSwgOSwgVFJVRSApewAAAFtNb250ZUNhcmxvX0RlZ3JlZURheXNfMjAyNEZjc3QueGxzeF1TaW11bGF0aW9uUmVzdWx0czUhUjEwQzExPUBTaW11bGF0aW9uSGlzdG9ncmFtQmluTGFiZWwoIERBVEEhUls2OF1DWy00XSwgMjEsIDYsIFRSVUUgKXkAAABbTW9udGVDYXJsb19EZWdyZWVEYXlzXzIwMjRGY3N0Lnhsc3hdU2ltdWxhdGlvblJlc3VsdHM0SEREIVIxOEM5PUBTaW11bGF0aW9uSGlzdG9ncmFtQmluKCBEQVRBIVJbMjBdQ1stM10sIDIxLCAxNCwgVFJVRSApjAAAAFtNb250ZUNhcmxvX0RlZ3JlZURheXNfMjAyNEZjc3QueGxzeF1TaW11bGF0aW9uUmVzdWx0czghUjEzQzEyPUBTaW11bGF0aW9uSGlzdG9ncmFtQmluKCBEQVRBIVJbNjVdQ1stMl0sIDIxLCA5LCBUUlVFICkgL0AgU2ltdWxhdGlvblRyaWFscygpjAAAAFtNb250ZUNhcmxvX0RlZ3JlZURheXNfMjAyNEZjc3QueGxzeF1TaW11bGF0aW9uUmVzdWx0czghUjEzQzEyPUBTaW11bGF0aW9uSGlzdG9ncmFtQmluKCBEQVRBIVJbNjVdQ1stMl0sIDIxLCA5LCBUUlVFICkgL0AgU2ltdWxhdGlvblRyaWFscygpjQAAAFtNb250ZUNhcmxvX0RlZ3JlZURheXNfMjAyNEZjc3QueGxzeF1TaW11bGF0aW9uUmVzdWx0czghUjE1QzEyPUBTaW11bGF0aW9uSGlzdG9ncmFtQmluKCBEQVRBIVJbNjNdQ1stMl0sIDIxLCAxMSwgVFJVRSApIC9AIFNpbXVsYXRpb25UcmlhbHMoKY0AAABbTW9udGVDYXJsb19EZWdyZWVEYXlzXzIwMjRGY3N0Lnhsc3hdU2ltdWxhdGlvblJlc3VsdHM4IVIxNUMxMj1AU2ltdWxhdGlvbkhpc3RvZ3JhbUJpbiggREFUQSFSWzYzXUNbLTJdLCAyMSwgMTEsIFRSVUUgKSAvQCBTaW11bGF0aW9uVHJpYWxzKCl0AAAAW01vbnRlQ2FybG9fRGVncmVlRGF5c18yMDI0RmNzdC54bHN4XVNpbXVsYXRpb25SZXN1bHRzMTAhUjhDOT1AU2ltdWxhdGlvbkhpc3RvZ3JhbUJpbiggREFUQSFSWzcwXUNbM10sIDIxLCA0LCBUUlVFICl1AAAAW01vbnRlQ2FybG9fRGVncmVlRGF5c18yMDI0RmNzdC54bHN4XVNpbXVsYXRpb25SZXN1bHRzNSFSMTNDOT1AU2ltdWxhdGlvbkhpc3RvZ3JhbUJpbiggREFUQSFSWzY1XUNbLTJdLCAyMSwgOSwgVFJVRSApbAAAAFtNb250ZUNhcmxvX0RlZ3JlZURheXNfMjAyNEZjc3QueGxzeF1TaW11bGF0aW9uUmVzdWx0czchUjVDNj1AU2ltdWxhdGlvblBlcmNlbnRpbGUoIERBVEEhUls3M11DWzNdLCBSQ1stMV0gKXsAAABbTW9udGVDYXJsb19EZWdyZWVEYXlzXzIwMjRGY3N0Lnhsc3hdU2ltdWxhdGlvblJlc3VsdHM1IVIyM0M4PUBTaW11bGF0aW9uSGlzdG9ncmFtQmluTGFiZWwoIERBVEEhUls1NV1DWy0xXSwgMjEsIDE5LCBUUlVFICl1AAAAW01vbnRlQ2FybG9fRGVncmVlRGF5c18yMDI0RmNzdC54bHN4XVNpbXVsYXRpb25SZXN1bHRzOCFSMTlDOT1AU2ltdWxhdGlvbkhpc3RvZ3JhbUJpbiggREFUQSFSWzU5XUNbMV0sIDIxLCAxNSwgVFJVRSApXgAAAFtNb250ZUNhcmxvX0RlZ3JlZURheXNfMjAyNEZjc3QueGxzeF1TaW11bGF0aW9uUmVzdWx0czUhUjRDMz1AU2ltdWxhdGlvbk1lYW4oIERBVEEhUls3NF1DWzRdIClsAAAAW01vbnRlQ2FybG9fRGVncmVlRGF5c18yMDI0RmNzdC54bHN4XVNpbXVsYXRpb25SZXN1bHRzNyFSNkM2PUBTaW11bGF0aW9uUGVyY2VudGlsZSggREFUQSFSWzcyXUNbM10sIFJDWy0xXSApfgAAAFtNb250ZUNhcmxvX0RlZ3JlZURheXNfMjAyNEZjc3QueGxzeF1TaW11bGF0aW9uUmVzdWx0czNDREQhUjE5Qzg9QFNpbXVsYXRpb25IaXN0b2dyYW1CaW5MYWJlbCggREFUQSFSWzU5XUNbLTNdLCAyMSwgMTUsIFRSVUUgKWYAAABbTW9udGVDYXJsb19EZWdyZWVEYXlzXzIwMjRGY3N0Lnhsc3hdU2ltdWxhdGlvblJlc3VsdHM0SEREIVIxN0MzPUBTaW11bGF0aW9uS3VydG9zaXMoIERBVEEhUlsyMV1DWzNdICl/AAAAW01vbnRlQ2FybG9fRGVncmVlRGF5c18yMDI0RmNzdC54bHN4XVNpbXVsYXRpb25SZXN1bHRzMTJDREQhUjE5QzExPUBTaW11bGF0aW9uSGlzdG9ncmFtQmluTGFiZWwoIERBVEEhUls1OV1DWzNdLCAyMSwgMTUsIFRSVUUgKW4AAABbTW9udGVDYXJsb19EZWdyZWVEYXlzXzIwMjRGY3N0Lnhsc3hdU2ltdWxhdGlvblJlc3VsdHMxMCFSMTJDNj1AU2ltdWxhdGlvblBlcmNlbnRpbGUoIERBVEEhUls2Nl1DWzZdLCBSQ1stMV0gKWwAAABbTW9udGVDYXJsb19EZWdyZWVEYXlzXzIwMjRGY3N0Lnhsc3hdU2ltdWxhdGlvblJlc3VsdHM1IVIxM0MzPUBTaW11bGF0aW9uU3RhbmRhcmREZXZpYXRpb24oIERBVEEhUls2NV1DWzRdICl+AAAAW01vbnRlQ2FybG9fRGVncmVlRGF5c18yMDI0RmNzdC54bHN4XVNpbXVsYXRpb25SZXN1bHRzMkNERCFSMThDOD1AU2ltdWxhdGlvbkhpc3RvZ3JhbUJpbkxhYmVsKCBEQVRBIVJbNjBdQ1stNF0sIDIxLCAxNCwgVFJVRSApegAAAFtNb250ZUNhcmxvX0RlZ3JlZURheXNfMjAyNEZjc3QueGxzeF1TaW11bGF0aW9uUmVzdWx0czUhUjZDMTE9QFNpbXVsYXRpb25IaXN0b2dyYW1CaW5MYWJlbCggREFUQSFSWzcyXUNbLTRdLCAyMSwgMiwgVFJVRSApjQAAAFtNb250ZUNhcmxvX0RlZ3JlZURheXNfMjAyNEZjc3QueGxzeF1TaW11bGF0aW9uUmVzdWx0czUhUjE5QzEyPUBTaW11bGF0aW9uSGlzdG9ncmFtQmluKCBEQVRBIVJbNTldQ1stNV0sIDIxLCAxNSwgVFJVRSApIC9AIFNpbXVsYXRpb25UcmlhbHMoKY0AAABbTW9udGVDYXJsb19EZWdyZWVEYXlzXzIwMjRGY3N0Lnhsc3hdU2ltdWxhdGlvblJlc3VsdHM1IVIxOUMxMj1AU2ltdWxhdGlvbkhpc3RvZ3JhbUJpbiggREFUQSFSWzU5XUNbLTVdLCAyMSwgMTUsIFRSVUUgKSAvQCBTaW11bGF0aW9uVHJpYWxzKCl8AAAAW01vbnRlQ2FybG9fRGVncmVlRGF5c18yMDI0RmNzdC54bHN4XVNpbXVsYXRpb25SZXN1bHRzMTAhUjE3QzExPUBTaW11bGF0aW9uSGlzdG9ncmFtQmluTGFiZWwoIERBVEEhUls2MV1DWzFdLCAyMSwgMTMsIFRSVUUgKXEAAABbTW9udGVDYXJsb19EZWdyZWVEYXlzXzIwMjRGY3N0Lnhsc3hdU2ltdWxhdGlvblJlc3VsdHMxMUNERCFSMjFDNj1AU2ltdWxhdGlvblBlcmNlbnRpbGUoIERBVEEhUls1N11DWzddLCBSQ1stMV0gKXwAAABbTW9udGVDYXJsb19EZWdyZWVEYXlzXzIwMjRGY3N0Lnhsc3hdU2ltdWxhdGlvblJlc3VsdHMzQ0REIVI1Qzg9QFNpbXVsYXRpb25IaXN0b2dyYW1CaW5MYWJlbCggREFUQSFSWzczXUNbLTNdLCAyMSwgMSwgVFJVRSApfQAAAFtNb250ZUNhcmxvX0RlZ3JlZURheXNfMjAyNEZjc3QueGxzeF1TaW11bGF0aW9uUmVzdWx0czRDREQhUjEyQzg9QFNpbXVsYXRpb25IaXN0b2dyYW1CaW5MYWJlbCggREFUQSFSWzY2XUNbLTJdLCAyMSwgOCwgVFJVRSApcAAAAFtNb250ZUNhcmxvX0RlZ3JlZURheXNfMjAyNEZjc3QueGxzeF1TaW11bGF0aW9uUmVzdWx0czFDREQhUjdDNj1AU2ltdWxhdGlvblBlcmNlbnRpbGUoIERBVEEhUls3MV1DWy0zXSwgUkNbLTFdICl4AAAAW01vbnRlQ2FybG9fRGVncmVlRGF5c18yMDI0RmNzdC54bHN4XVNpbXVsYXRpb25SZXN1bHRzNyFSOUM4PUBTaW11bGF0aW9uSGlzdG9ncmFtQmluTGFiZWwoIERBVEEhUls2OV1DWzFdLCAyMSwgNSwgVFJVRSApXgAAAFtNb250ZUNhcmxvX0RlZ3JlZURheXNfMjAyNEZjc3QueGxzeF1TaW11bGF0aW9uUmVzdWx0czYhUjRDMz1AU2ltdWxhdGlvbk1lYW4oIERBVEEhUls3NF1DWzVdIClxAAAAW01vbnRlQ2FybG9fRGVncmVlRGF5c18yMDI0RmNzdC54bHN4XVNpbXVsYXRpb25SZXN1bHRzMTFDREQhUjEwQzY9QFNpbXVsYXRpb25QZXJjZW50aWxlKCBEQVRBIVJbNjhdQ1s3XSwgUkNbLTFdIClwAAAAW01vbnRlQ2FybG9fRGVncmVlRGF5c18yMDI0RmNzdC54bHN4XVNpbXVsYXRpb25SZXN1bHRzNyFSNkM5PUBTaW11bGF0aW9uSGlzdG9ncmFtQmluKCBEQVRBIVJbNzJdQywgMjEsIDIsIFRSVUUgKWMAAABbTW9udGVDYXJsb19EZWdyZWVEYXlzXzIwMjRGY3N0Lnhsc3hdU2ltdWxhdGlvblJlc3VsdHMxMUNERCFSNEMzPUBTaW11bGF0aW9uTWVhbiggREFUQSFSWzc0XUNbMTBdICl/AAAAW01vbnRlQ2FybG9fRGVncmVlRGF5c18yMDI0RmNzdC54bHN4XVNpbXVsYXRpb25SZXN1bHRzNEhERCFSMTdDMTE9QFNpbXVsYXRpb25IaXN0b2dyYW1CaW5MYWJlbCggREFUQSFSWzIxXUNbLTVdLCAyMSwgMTMsIFRSVUUgKX4AAABbTW9udGVDYXJsb19EZWdyZWVEYXlzXzIwMjRGY3N0Lnhsc3hdU2ltdWxhdGlvblJlc3VsdHM0SEREIVIxMEMxMT1AU2ltdWxhdGlvbkhpc3RvZ3JhbUJpbkxhYmVsKCBEQVRBIVJbMjhdQ1stNV0sIDIxLCA2LCBUUlVFICl/AAAAW01vbnRlQ2FybG9fRGVncmVlRGF5c18yMDI0RmNzdC54bHN4XVNpbXVsYXRpb25SZXN1bHRzMkhERCFSMThDMTE9QFNpbXVsYXRpb25IaXN0b2dyYW1CaW5MYWJlbCggREFUQSFSWzIwXUNbLTddLCAyMSwgMTQsIFRSVUUgKXEAAABbTW9udGVDYXJsb19EZWdyZWVEYXlzXzIwMjRGY3N0Lnhsc3hdU2ltdWxhdGlvblJlc3VsdHMySEREIVIxNkM2PUBTaW11bGF0aW9uUGVyY2VudGlsZSggREFUQSFSWzIyXUNbLTJdLCBSQ1stMV0gKWIAAABbTW9udGVDYXJsb19EZWdyZWVEYXlzXzIwMjRGY3N0Lnhsc3hdU2ltdWxhdGlvblJlc3VsdHMxMUhERCFSOUMzPUBTaW11bGF0aW9uTWF4KCBEQVRBIVJbMjldQ1sxMF0gKY0AAABbTW9udGVDYXJsb19EZWdyZWVEYXlzXzIwMjRGY3N0Lnhsc3hdU2ltdWxhdGlvblJlc3VsdHM1IVIyM0MxMj1AU2ltdWxhdGlvbkhpc3RvZ3JhbUJpbiggREFUQSFSWzU1XUNbLTVdLCAyMSwgMTksIFRSVUUgKSAvQCBTaW11bGF0aW9uVHJpYWxzKCmNAAAAW01vbnRlQ2FybG9fRGVncmVlRGF5c18yMDI0RmNzdC54bHN4XVNpbXVsYXRpb25SZXN1bHRzNSFSMjNDMTI9QFNpbXVsYXRpb25IaXN0b2dyYW1CaW4oIERBVEEhUls1NV1DWy01XSwgMjEsIDE5LCBUUlVFICkgL0AgU2ltdWxhdGlvblRyaWFscygpbAAAAFtNb250ZUNhcmxvX0RlZ3JlZURheXNfMjAyNEZjc3QueGxzeF1TaW11bGF0aW9uUmVzdWx0czYhUjhDNj1AU2ltdWxhdGlvblBlcmNlbnRpbGUoIERBVEEhUls3MF1DWzJdLCBSQ1stMV0gKXkAAABbTW9udGVDYXJsb19EZWdyZWVEYXlzXzIwMjRGY3N0Lnhsc3hdU2ltdWxhdGlvblJlc3VsdHMxQ0REIVIxOUM5PUBTaW11bGF0aW9uSGlzdG9ncmFtQmluKCBEQVRBIVJbNTldQ1stNl0sIDIxLCAxNSwgVFJVRSApkAAAAFtNb250ZUNhcmxvX0RlZ3JlZURheXNfMjAyNEZjc3QueGxzeF1TaW11bGF0aW9uUmVzdWx0czJDREQhUjE0QzEyPUBTaW11bGF0aW9uSGlzdG9ncmFtQmluKCBEQVRBIVJbNjRdQ1stOF0sIDIxLCAxMCwgVFJVRSApIC9AIFNpbXVsYXRpb25UcmlhbHMoKZAAAABbTW9udGVDYXJsb19EZWdyZWVEYXlzXzIwMjRGY3N0Lnhsc3hdU2ltdWxhdGlvblJlc3VsdHMyQ0REIVIxNEMxMj1AU2ltdWxhdGlvbkhpc3RvZ3JhbUJpbiggREFUQSFSWzY0XUNbLThdLCAyMSwgMTAsIFRSVUUgKSAvQCBTaW11bGF0aW9uVHJpYWxzKCmBAAAAW01vbnRlQ2FybG9fRGVncmVlRGF5c18yMDI0RmNzdC54bHN4XVNpbXVsYXRpb25SZXN1bHRzNiFSMTFDMz1AU2ltdWxhdGlvbk1heCggREFUQSFSWzY3XUNbNV0gKSAtQCBTaW11bGF0aW9uTWluKCBEQVRBIVJbNjddQ1s1XSApgQAAAFtNb250ZUNhcmxvX0RlZ3JlZURheXNfMjAyNEZjc3QueGxzeF1TaW11bGF0aW9uUmVzdWx0czYhUjExQzM9QFNpbXVsYXRpb25NYXgoIERBVEEhUls2N11DWzVdICkgLUAgU2ltdWxhdGlvbk1pbiggREFUQSFSWzY3XUNbNV0gKXcAAABbTW9udGVDYXJsb19EZWdyZWVEYXlzXzIwMjRGY3N0Lnhsc3hdU2ltdWxhdGlvblJlc3VsdHM2IVIyNUM4PUBTaW11bGF0aW9uSGlzdG9ncmFtQmluTGFiZWwoIERBVEEhUls1M11DLCAyMSwgMjEsIFRSVUUgKXkAAABbTW9udGVDYXJsb19EZWdyZWVEYXlzXzIwMjRGY3N0Lnhsc3hdU2ltdWxhdGlvblJlc3VsdHMzQ0REIVIyNEM5PUBTaW11bGF0aW9uSGlzdG9ncmFtQmluKCBEQVRBIVJbNTRdQ1stNF0sIDIxLCAyMCwgVFJVRSApcQAAAFtNb250ZUNhcmxvX0RlZ3JlZURheXNfMjAyNEZjc3QueGxzeF1TaW11bGF0aW9uUmVzdWx0czFDREQhUjE1QzY9QFNpbXVsYXRpb25QZXJjZW50aWxlKCBEQVRBIVJbNjNdQ1stM10sIFJDWy0xXSApgQAAAFtNb250ZUNhcmxvX0RlZ3JlZURheXNfMjAyNEZjc3QueGxzeF1TaW11bGF0aW9uUmVzdWx0czchUjExQzM9QFNpbXVsYXRpb25NYXgoIERBVEEhUls2N11DWzZdICkgLUAgU2ltdWxhdGlvbk1pbiggREFUQSFSWzY3XUNbNl0gKYEAAABbTW9udGVDYXJsb19EZWdyZWVEYXlzXzIwMjRGY3N0Lnhsc3hdU2ltdWxhdGlvblJlc3VsdHM3IVIxMUMzPUBTaW11bGF0aW9uTWF4KCBEQVRBIVJbNjddQ1s2XSApIC1AIFNpbXVsYXRpb25NaW4oIERBVEEhUls2N11DWzZdIClwAAAAW01vbnRlQ2FybG9fRGVncmVlRGF5c18yMDI0RmNzdC54bHN4XVNpbXVsYXRpb25SZXN1bHRzMTFDREQhUjhDNj1AU2ltdWxhdGlvblBlcmNlbnRpbGUoIERBVEEhUls3MF1DWzddLCBSQ1stMV0gKXAAAABbTW9udGVDYXJsb19EZWdyZWVEYXlzXzIwMjRGY3N0Lnhsc3hdU2ltdWxhdGlvblJlc3VsdHMxQ0REIVI5QzY9QFNpbXVsYXRpb25QZXJjZW50aWxlKCBEQVRBIVJbNjldQ1stM10sIFJDWy0xXSApdAAAAFtNb250ZUNhcmxvX0RlZ3JlZURheXNfMjAyNEZjc3QueGxzeF1TaW11bGF0aW9uUmVzdWx0czghUjExQzk9QFNpbXVsYXRpb25IaXN0b2dyYW1CaW4oIERBVEEhUls2N11DWzFdLCAyMSwgNywgVFJVRSApYQAAAFtNb250ZUNhcmxvX0RlZ3JlZURheXNfMjAyNEZjc3QueGxzeF1TaW11bGF0aW9uUmVzdWx0czYhUjEwQzM9QFNpbXVsYXRpb25NZWRpYW4oIERBVEEhUls2OF1DWzVdICl+AAAAW01vbnRlQ2FybG9fRGVncmVlRGF5c18yMDI0RmNzdC54bHN4XVNpbXVsYXRpb25SZXN1bHRzMUNERCFSMjJDOD1AU2ltdWxhdGlvbkhpc3RvZ3JhbUJpbkxhYmVsKCBEQVRBIVJbNTZdQ1stNV0sIDIxLCAxOCwgVFJVRSApYwAAAFtNb250ZUNhcmxvX0RlZ3JlZURheXNfMjAyNEZjc3QueGxzeF1TaW11bGF0aW9uUmVzdWx0czUhUjE0QzM9QFNpbXVsYXRpb25WYXJpYW5jZSggREFUQSFSWzY0XUNbNF0gKXgAAABbTW9udGVDYXJsb19EZWdyZWVEYXlzXzIwMjRGY3N0Lnhsc3hdU2ltdWxhdGlvblJlc3VsdHMzQ0REIVIxMEM5PUBTaW11bGF0aW9uSGlzdG9ncmFtQmluKCBEQVRBIVJbNjhdQ1stNF0sIDIxLCA2LCBUUlVFICl5AAAAW01vbnRlQ2FybG9fRGVncmVlRGF5c18yMDI0RmNzdC54bHN4XVNpbXVsYXRpb25SZXN1bHRzNSFSN0M4PUBTaW11bGF0aW9uSGlzdG9ncmFtQmluTGFiZWwoIERBVEEhUls3MV1DWy0xXSwgMjEsIDMsIFRSVUUgKXAAAABbTW9udGVDYXJsb19EZWdyZWVEYXlzXzIwMjRGY3N0Lnhsc3hdU2ltdWxhdGlvblJlc3VsdHMySEREIVI5QzY9QFNpbXVsYXRpb25QZXJjZW50aWxlKCBEQVRBIVJbMjldQ1stMl0sIFJDWy0xXSApjQAAAFtNb250ZUNhcmxvX0RlZ3JlZURheXNfMjAyNEZjc3QueGxzeF1TaW11bGF0aW9uUmVzdWx0czUhUjE0QzEyPUBTaW11bGF0aW9uSGlzdG9ncmFtQmluKCBEQVRBIVJbNjRdQ1stNV0sIDIxLCAxMCwgVFJVRSApIC9AIFNpbXVsYXRpb25UcmlhbHMoKY0AAABbTW9udGVDYXJsb19EZWdyZWVEYXlzXzIwMjRGY3N0Lnhsc3hdU2ltdWxhdGlvblJlc3VsdHM1IVIxNEMxMj1AU2ltdWxhdGlvbkhpc3RvZ3JhbUJpbiggREFUQSFSWzY0XUNbLTVdLCAyMSwgMTAsIFRSVUUgKSAvQCBTaW11bGF0aW9uVHJpYWxzKClyAAAAW01vbnRlQ2FybG9fRGVncmVlRGF5c18yMDI0RmNzdC54bHN4XVNpbXVsYXRpb25SZXN1bHRzNyFSMTdDOT1AU2ltdWxhdGlvbkhpc3RvZ3JhbUJpbiggREFUQSFSWzYxXUMsIDIxLCAxMywgVFJVRSApbQAAAFtNb250ZUNhcmxvX0RlZ3JlZURheXNfMjAyNEZjc3QueGxzeF1TaW11bGF0aW9uUmVzdWx0czUhUjE4QzY9QFNpbXVsYXRpb25QZXJjZW50aWxlKCBEQVRBIVJbNjBdQ1sxXSwgUkNbLTFdICl+AAAAW01vbnRlQ2FybG9fRGVncmVlRGF5c18yMDI0RmNzdC54bHN4XVNpbXVsYXRpb25SZXN1bHRzMUNERCFSMTVDOD1AU2ltdWxhdGlvbkhpc3RvZ3JhbUJpbkxhYmVsKCBEQVRBIVJbNjNdQ1stNV0sIDIxLCAxMSwgVFJVRSApbAAAAFtNb250ZUNhcmxvX0RlZ3JlZURheXNfMjAyNEZjc3QueGxzeF1TaW11bGF0aW9uUmVzdWx0czRDREQhUjVDNj1AU2ltdWxhdGlvblBlcmNlbnRpbGUoIERBVEEhUls3M11DLCBSQ1stMV0gKX4AAABbTW9udGVDYXJsb19EZWdyZWVEYXlzXzIwMjRGY3N0Lnhsc3hdU2ltdWxhdGlvblJlc3VsdHMyQ0REIVIyM0M4PUBTaW11bGF0aW9uSGlzdG9ncmFtQmluTGFiZWwoIERBVEEhUls1NV1DWy00XSwgMjEsIDE5LCBUUlVFICl3AAAAW01vbnRlQ2FybG9fRGVncmVlRGF5c18yMDI0RmNzdC54bHN4XVNpbXVsYXRpb25SZXN1bHRzNENERCFSNkM5PUBTaW11bGF0aW9uSGlzdG9ncmFtQmluKCBEQVRBIVJbNzJdQ1stM10sIDIxLCAyLCBUUlVFIClTAAAAW01vbnRlQ2FybG9fRGVncmVlRGF5c18yMDI0RmNzdC54bHN4XVNpbXVsYXRpb25SZXN1bHRzNEhERCFSNUMzPUBTaW11bGF0aW9uVHJpYWxzKCl+AAAAW01vbnRlQ2FybG9fRGVncmVlRGF5c18yMDI0RmNzdC54bHN4XVNpbXVsYXRpb25SZXN1bHRzNENERCFSMTRDOD1AU2ltdWxhdGlvbkhpc3RvZ3JhbUJpbkxhYmVsKCBEQVRBIVJbNjRdQ1stMl0sIDIxLCAxMCwgVFJVRSApfAAAAFtNb250ZUNhcmxvX0RlZ3JlZURheXNfMjAyNEZjc3QueGxzeF1TaW11bGF0aW9uUmVzdWx0czchUjE4QzExPUBTaW11bGF0aW9uSGlzdG9ncmFtQmluTGFiZWwoIERBVEEhUls2MF1DWy0yXSwgMjEsIDE0LCBUUlVFICltAAAAW01vbnRlQ2FybG9fRGVncmVlRGF5c18yMDI0RmNzdC54bHN4XVNpbXVsYXRpb25SZXN1bHRzNSFSMjBDNj1AU2ltdWxhdGlvblBlcmNlbnRpbGUoIERBVEEhUls1OF1DWzFdLCBSQ1stMV0gKX4AAABbTW9udGVDYXJsb19EZWdyZWVEYXlzXzIwMjRGY3N0Lnhsc3hdU2ltdWxhdGlvblJlc3VsdHMxQ0REIVIxNkM4PUBTaW11bGF0aW9uSGlzdG9ncmFtQmluTGFiZWwoIERBVEEhUls2Ml1DWy01XSwgMjEsIDEyLCBUUlVFIClsAAAAW01vbnRlQ2FybG9fRGVncmVlRGF5c18yMDI0RmNzdC54bHN4XVNpbXVsYXRpb25SZXN1bHRzNENERCFSN0M2PUBTaW11bGF0aW9uUGVyY2VudGlsZSggREFUQSFSWzcxXUMsIFJDWy0xXSApeQAAAFtNb250ZUNhcmxvX0RlZ3JlZURheXNfMjAyNEZjc3QueGxzeF1TaW11bGF0aW9uUmVzdWx0czJDREQhUjE1Qzk9QFNpbXVsYXRpb25IaXN0b2dyYW1CaW4oIERBVEEhUls2M11DWy01XSwgMjEsIDExLCBUUlVFICl+AAAAW01vbnRlQ2FybG9fRGVncmVlRGF5c18yMDI0RmNzdC54bHN4XVNpbXVsYXRpb25SZXN1bHRzNENERCFSMjNDOD1AU2ltdWxhdGlvbkhpc3RvZ3JhbUJpbkxhYmVsKCBEQVRBIVJbNTVdQ1stMl0sIDIxLCAxOSwgVFJVRSApUAAAAFtNb250ZUNhcmxvX0RlZ3JlZURheXNfMjAyNEZjc3QueGxzeF1TaW11bGF0aW9uUmVzdWx0czghUjVDMz1AU2ltdWxhdGlvblRyaWFscygpeAAAAFtNb250ZUNhcmxvX0RlZ3JlZURheXNfMjAyNEZjc3QueGxzeF1TaW11bGF0aW9uUmVzdWx0czRDREQhUjExQzk9QFNpbXVsYXRpb25IaXN0b2dyYW1CaW4oIERBVEEhUls2N11DWy0zXSwgMjEsIDcsIFRSVUUgKXkAAABbTW9udGVDYXJsb19EZWdyZWVEYXlzXzIwMjRGY3N0Lnhsc3hdU2ltdWxhdGlvblJlc3VsdHMzQ0REIVIyMkM5PUBTaW11bGF0aW9uSGlzdG9ncmFtQmluKCBEQVRBIVJbNTZdQ1stNF0sIDIxLCAxOCwgVFJVRSApdgAAAFtNb250ZUNhcmxvX0RlZ3JlZURheXNfMjAyNEZjc3QueGxzeF1TaW11bGF0aW9uUmVzdWx0czkhUjZDMTE9QFNpbXVsYXRpb25IaXN0b2dyYW1CaW5MYWJlbCggREFUQSFSWzcyXUMsIDIxLCAyLCBUUlVFICmLAAAAW01vbnRlQ2FybG9fRGVncmVlRGF5c18yMDI0RmNzdC54bHN4XVNpbXVsYXRpb25SZXN1bHRzOCFSOEMxMj1AU2ltdWxhdGlvbkhpc3RvZ3JhbUJpbiggREFUQSFSWzcwXUNbLTJdLCAyMSwgNCwgVFJVRSApIC9AIFNpbXVsYXRpb25UcmlhbHMoKYsAAABbTW9udGVDYXJsb19EZWdyZWVEYXlzXzIwMjRGY3N0Lnhsc3hdU2ltdWxhdGlvblJlc3VsdHM4IVI4QzEyPUBTaW11bGF0aW9uSGlzdG9ncmFtQmluKCBEQVRBIVJbNzBdQ1stMl0sIDIxLCA0LCBUUlVFICkgL0AgU2ltdWxhdGlvblRyaWFscygpdAAAAFtNb250ZUNhcmxvX0RlZ3JlZURheXNfMjAyNEZjc3QueGxzeF1TaW11bGF0aW9uUmVzdWx0czYhUjlDOT1AU2ltdWxhdGlvbkhpc3RvZ3JhbUJpbiggREFUQSFSWzY5XUNbLTFdLCAyMSwgNSwgVFJVRSApfAAAAFtNb250ZUNhcmxvX0RlZ3JlZURheXNfMjAyNEZjc3QueGxzeF1TaW11bGF0aW9uUmVzdWx0czchUjE3QzExPUBTaW11bGF0aW9uSGlzdG9ncmFtQmluTGFiZWwoIERBVEEhUls2MV1DWy0yXSwgMjEsIDEzLCBUUlVFICl+AAAAW01vbnRlQ2FybG9fRGVncmVlRGF5c18yMDI0RmNzdC54bHN4XVNpbXVsYXRpb25SZXN1bHRzMkNERCFSMTZDOD1AU2ltdWxhdGlvbkhpc3RvZ3JhbUJpbkxhYmVsKCBEQVRBIVJbNjJdQ1stNF0sIDIxLCAxMiwgVFJVRSApfgAAAFtNb250ZUNhcmxvX0RlZ3JlZURheXNfMjAyNEZjc3QueGxzeF1TaW11bGF0aW9uUmVzdWx0czNDREQhUjIwQzg9QFNpbXVsYXRpb25IaXN0b2dyYW1CaW5MYWJlbCggREFUQSFSWzU4XUNbLTNdLCAyMSwgMTYsIFRSVUUgKX0AAABbTW9udGVDYXJsb19EZWdyZWVEYXlzXzIwMjRGY3N0Lnhsc3hdU2ltdWxhdGlvblJlc3VsdHMyQ0REIVIxMEM4PUBTaW11bGF0aW9uSGlzdG9ncmFtQmluTGFiZWwoIERBVEEhUls2OF1DWy00XSwgMjEsIDYsIFRSVUUgKXYAAABbTW9udGVDYXJsb19EZWdyZWVEYXlzXzIwMjRGY3N0Lnhsc3hdU2ltdWxhdGlvblJlc3VsdHM2IVIxM0M4PUBTaW11bGF0aW9uSGlzdG9ncmFtQmluTGFiZWwoIERBVEEhUls2NV1DLCAyMSwgOSwgVFJVRSApcQAAAFtNb250ZUNhcmxvX0RlZ3JlZURheXNfMjAyNEZjc3QueGxzeF1TaW11bGF0aW9uUmVzdWx0czExSEREIVIxNEM2PUBTaW11bGF0aW9uUGVyY2VudGlsZSggREFUQSFSWzI0XUNbN10sIFJDWy0xXSApbAAAAFtNb250ZUNhcmxvX0RlZ3JlZURheXNfMjAyNEZjc3QueGxzeF1TaW11bGF0aW9uUmVzdWx0czRIREQhUjdDNj1AU2ltdWxhdGlvblBlcmNlbnRpbGUoIERBVEEhUlszMV1DLCBSQ1stMV0gKXkAAABbTW9udGVDYXJsb19EZWdyZWVEYXlzXzIwMjRGY3N0Lnhsc3hdU2ltdWxhdGlvblJlc3VsdHMxMUNERCFSMTZDOT1AU2ltdWxhdGlvbkhpc3RvZ3JhbUJpbiggREFUQSFSWzYyXUNbNF0sIDIxLCAxMiwgVFJVRSApdgAAAFtNb250ZUNhcmxvX0RlZ3JlZURheXNfMjAyNEZjc3QueGxzeF1TaW11bGF0aW9uUmVzdWx0czkhUjlDMTE9QFNpbXVsYXRpb25IaXN0b2dyYW1CaW5MYWJlbCggREFUQSFSWzY5XUMsIDIxLCA1LCBUUlVFICmQAAAAW01vbnRlQ2FybG9fRGVncmVlRGF5c18yMDI0RmNzdC54bHN4XVNpbXVsYXRpb25SZXN1bHRzM0NERCFSMTZDMTI9QFNpbXVsYXRpb25IaXN0b2dyYW1CaW4oIERBVEEhUls2Ml1DWy03XSwgMjEsIDEyLCBUUlVFICkgL0AgU2ltdWxhdGlvblRyaWFscygpkAAAAFtNb250ZUNhcmxvX0RlZ3JlZURheXNfMjAyNEZjc3QueGxzeF1TaW11bGF0aW9uUmVzdWx0czNDREQhUjE2QzEyPUBTaW11bGF0aW9uSGlzdG9ncmFtQmluKCBEQVRBIVJbNjJdQ1stN10sIDIxLCAxMiwgVFJVRSApIC9AIFNpbXVsYXRpb25UcmlhbHMoKXkAAABbTW9udGVDYXJsb19EZWdyZWVEYXlzXzIwMjRGY3N0Lnhsc3hdU2ltdWxhdGlvblJlc3VsdHM1IVI5Qzg9QFNpbXVsYXRpb25IaXN0b2dyYW1CaW5MYWJlbCggREFUQSFSWzY5XUNbLTFdLCAyMSwgNSwgVFJVRSApjwAAAFtNb250ZUNhcmxvX0RlZ3JlZURheXNfMjAyNEZjc3QueGxzeF1TaW11bGF0aW9uUmVzdWx0czNDREQhUjEwQzEyPUBTaW11bGF0aW9uSGlzdG9ncmFtQmluKCBEQVRBIVJbNjhdQ1stN10sIDIxLCA2LCBUUlVFICkgL0AgU2ltdWxhdGlvblRyaWFscygpjwAAAFtNb250ZUNhcmxvX0RlZ3JlZURheXNfMjAyNEZjc3QueGxzeF1TaW11bGF0aW9uUmVzdWx0czNDREQhUjEwQzEyPUBTaW11bGF0aW9uSGlzdG9ncmFtQmluKCBEQVRBIVJbNjhdQ1stN10sIDIxLCA2LCBUUlVFICkgL0AgU2ltdWxhdGlvblRyaWFscygpdwAAAFtNb250ZUNhcmxvX0RlZ3JlZURheXNfMjAyNEZjc3QueGxzeF1TaW11bGF0aW9uUmVzdWx0czFDREQhUjVDOT1AU2ltdWxhdGlvbkhpc3RvZ3JhbUJpbiggREFUQSFSWzczXUNbLTZdLCAyMSwgMSwgVFJVRSApcQAAAFtNb250ZUNhcmxvX0RlZ3JlZURheXNfMjAyNEZjc3QueGxzeF1TaW11bGF0aW9uUmVzdWx0czFDREQhUjIyQzY9QFNpbXVsYXRpb25QZXJjZW50aWxlKCBEQVRBIVJbNTZdQ1stM10sIFJDWy0xXSApdwAAAFtNb250ZUNhcmxvX0RlZ3JlZURheXNfMjAyNEZjc3QueGxzeF1TaW11bGF0aW9uUmVzdWx0czYhUjE0Qzg9QFNpbXVsYXRpb25IaXN0b2dyYW1CaW5MYWJlbCggREFUQSFSWzY0XUMsIDIxLCAxMCwgVFJVRSApdQAAAFtNb250ZUNhcmxvX0RlZ3JlZURheXNfMjAyNEZjc3QueGxzeF1TaW11bGF0aW9uUmVzdWx0czYhUjExQzk9QFNpbXVsYXRpb25IaXN0b2dyYW1CaW4oIERBVEEhUls2N11DWy0xXSwgMjEsIDcsIFRSVUUgKXoAAABbTW9udGVDYXJsb19EZWdyZWVEYXlzXzIwMjRGY3N0Lnhsc3hdU2ltdWxhdGlvblJlc3VsdHM1IVI3QzExPUBTaW11bGF0aW9uSGlzdG9ncmFtQmluTGFiZWwoIERBVEEhUls3MV1DWy00XSwgMjEsIDMsIFRSVUUgKX8AAABbTW9udGVDYXJsb19EZWdyZWVEYXlzXzIwMjRGY3N0Lnhsc3hdU2ltdWxhdGlvblJlc3VsdHMxMkhERCFSMTVDMTE9QFNpbXVsYXRpb25IaXN0b2dyYW1CaW5MYWJlbCggREFUQSFSWzIzXUNbM10sIDIxLCAxMSwgVFJVRSApfwAAAFtNb250ZUNhcmxvX0RlZ3JlZURheXNfMjAyNEZjc3QueGxzeF1TaW11bGF0aW9uUmVzdWx0czRDREQhUjE1QzExPUBTaW11bGF0aW9uSGlzdG9ncmFtQmluTGFiZWwoIERBVEEhUls2M11DWy01XSwgMjEsIDExLCBUUlVFICl/AAAAW01vbnRlQ2FybG9fRGVncmVlRGF5c18yMDI0RmNzdC54bHN4XVNpbXVsYXRpb25SZXN1bHRzM0hERCFSMTZDMTE9QFNpbXVsYXRpb25IaXN0b2dyYW1CaW5MYWJlbCggREFUQSFSWzIyXUNbLTZdLCAyMSwgMTIsIFRSVUUgKXAAAABbTW9udGVDYXJsb19EZWdyZWVEYXlzXzIwMjRGY3N0Lnhsc3hdU2ltdWxhdGlvblJlc3VsdHMxQ0REIVI1QzY9QFNpbXVsYXRpb25QZXJjZW50aWxlKCBEQVRBIVJbNzNdQ1stM10sIFJDWy0xXSApfgAAAFtNb250ZUNhcmxvX0RlZ3JlZURheXNfMjAyNEZjc3QueGxzeF1TaW11bGF0aW9uUmVzdWx0czEySEREIVIxOUM4PUBTaW11bGF0aW9uSGlzdG9ncmFtQmluTGFiZWwoIERBVEEhUlsxOV1DWzZdLCAyMSwgMTUsIFRSVUUgKXoAAABbTW9udGVDYXJsb19EZWdyZWVEYXlzXzIwMjRGY3N0Lnhsc3hdU2ltdWxhdGlvblJlc3VsdHM5IVIyMUM4PUBTaW11bGF0aW9uSGlzdG9ncmFtQmluTGFiZWwoIERBVEEhUls1N11DWzNdLCAyMSwgMTcsIFRSVUUgKXwAAABbTW9udGVDYXJsb19EZWdyZWVEYXlzXzIwMjRGY3N0Lnhsc3hdU2ltdWxhdGlvblJlc3VsdHM1IVIyNEMxMT1AU2ltdWxhdGlvbkhpc3RvZ3JhbUJpbkxhYmVsKCBEQVRBIVJbNTRdQ1stNF0sIDIxLCAyMCwgVFJVRSApeAAAAFtNb250ZUNhcmxvX0RlZ3JlZURheXNfMjAyNEZjc3QueGxzeF1TaW11bGF0aW9uUmVzdWx0czJDREQhUjExQzk9QFNpbXVsYXRpb25IaXN0b2dyYW1CaW4oIERBVEEhUls2N11DWy01XSwgMjEsIDcsIFRSVUUgKXwAAABbTW9udGVDYXJsb19EZWdyZWVEYXlzXzIwMjRGY3N0Lnhsc3hdU2ltdWxhdGlvblJlc3VsdHM4IVIxNkMxMT1AU2ltdWxhdGlvbkhpc3RvZ3JhbUJpbkxhYmVsKCBEQVRBIVJbNjJdQ1stMV0sIDIxLCAxMiwgVFJVRSApfgAAAFtNb250ZUNhcmxvX0RlZ3JlZURheXNfMjAyNEZjc3QueGxzeF1TaW11bGF0aW9uUmVzdWx0czJIREQhUjI1Qzg9QFNpbXVsYXRpb25IaXN0b2dyYW1CaW5MYWJlbCggREFUQSFSWzEzXUNbLTRdLCAyMSwgMjEsIFRSVUUgKX8AAABbTW9udGVDYXJsb19EZWdyZWVEYXlzXzIwMjRGY3N0Lnhsc3hdU2ltdWxhdGlvblJlc3VsdHMxMUhERCFSMTZDMTE9QFNpbXVsYXRpb25IaXN0b2dyYW1CaW5MYWJlbCggREFUQSFSWzIyXUNbMl0sIDIxLCAxMiwgVFJVRSApkAAAAFtNb250ZUNhcmxvX0RlZ3JlZURheXNfMjAyNEZjc3QueGxzeF1TaW11bGF0aW9uUmVzdWx0czRIREQhUjIxQzEyPUBTaW11bGF0aW9uSGlzdG9ncmFtQmluKCBEQVRBIVJbMTddQ1stNl0sIDIxLCAxNywgVFJVRSApIC9AIFNpbXVsYXRpb25UcmlhbHMoKZAAAABbTW9udGVDYXJsb19EZWdyZWVEYXlzXzIwMjRGY3N0Lnhsc3hdU2ltdWxhdGlvblJlc3VsdHM0SEREIVIyMUMxMj1AU2ltdWxhdGlvbkhpc3RvZ3JhbUJpbiggREFUQSFSWzE3XUNbLTZdLCAyMSwgMTcsIFRSVUUgKSAvQCBTaW11bGF0aW9uVHJpYWxzKClmAAAAW01vbnRlQ2FybG9fRGVncmVlRGF5c18yMDI0RmNzdC54bHN4XVNpbXVsYXRpb25SZXN1bHRzMkhERCFSMTRDMz1AU2ltdWxhdGlvblZhcmlhbmNlKCBEQVRBIVJbMjRdQ1sxXSApfgAAAFtNb250ZUNhcmxvX0RlZ3JlZURheXNfMjAyNEZjc3QueGxzeF1TaW11bGF0aW9uUmVzdWx0czExQ0REIVIyNUM4PUBTaW11bGF0aW9uSGlzdG9ncmFtQmluTGFiZWwoIERBVEEhUls1M11DWzVdLCAyMSwgMjEsIFRSVUUgKXUAAABbTW9udGVDYXJsb19EZWdyZWVEYXlzXzIwMjRGY3N0Lnhsc3hdU2ltdWxhdGlvblJlc3VsdHM2IVI2Qzg9QFNpbXVsYXRpb25IaXN0b2dyYW1CaW5MYWJlbCggREFUQSFSWzcyXUMsIDIxLCAyLCBUUlVFICl/AAAAW01vbnRlQ2FybG9fRGVncmVlRGF5c18yMDI0RmNzdC54bHN4XVNpbXVsYXRpb25SZXN1bHRzMTJIREQhUjE0QzExPUBTaW11bGF0aW9uSGlzdG9ncmFtQmluTGFiZWwoIERBVEEhUlsyNF1DWzNdLCAyMSwgMTAsIFRSVUUgKXwAAABbTW9udGVDYXJsb19EZWdyZWVEYXlzXzIwMjRGY3N0Lnhsc3hdU2ltdWxhdGlvblJlc3VsdHM3IVIyMUMxMT1AU2ltdWxhdGlvbkhpc3RvZ3JhbUJpbkxhYmVsKCBEQVRBIVJbNTddQ1stMl0sIDIxLCAxNywgVFJVRSApfwAAAFtNb250ZUNhcmxvX0RlZ3JlZURheXNfMjAyNEZjc3QueGxzeF1TaW11bGF0aW9uUmVzdWx0czFDREQhUjE3QzExPUBTaW11bGF0aW9uSGlzdG9ncmFtQmluTGFiZWwoIERBVEEhUls2MV1DWy04XSwgMjEsIDEzLCBUUlVFICl7AAAAW01vbnRlQ2FybG9fRGVncmVlRGF5c18yMDI0RmNzdC54bHN4XVNpbXVsYXRpb25SZXN1bHRzNSFSMTlDOD1AU2ltdWxhdGlvbkhpc3RvZ3JhbUJpbkxhYmVsKCBEQVRBIVJbNTldQ1stMV0sIDIxLCAxNSwgVFJVRSApfwAAAFtNb250ZUNhcmxvX0RlZ3JlZURheXNfMjAyNEZjc3QueGxzeF1TaW11bGF0aW9uUmVzdWx0czRIREQhUjIwQzExPUBTaW11bGF0aW9uSGlzdG9ncmFtQmluTGFiZWwoIERBVEEhUlsxOF1DWy01XSwgMjEsIDE2LCBUUlVFICl4AAAAW01vbnRlQ2FybG9fRGVncmVlRGF5c18yMDI0RmNzdC54bHN4XVNpbXVsYXRpb25SZXN1bHRzNyFSNUM4PUBTaW11bGF0aW9uSGlzdG9ncmFtQmluTGFiZWwoIERBVEEhUls3M11DWzFdLCAyMSwgMSwgVFJVRSApaAAAAFtNb250ZUNhcmxvX0RlZ3JlZURheXNfMjAyNEZjc3QueGxzeF1TaW11bGF0aW9uUmVzdWx0czEySEREIVIxN0MzPUBTaW11bGF0aW9uS3VydG9zaXMoIERBVEEhUlsyMV1DWzExXSAphAAAAFtNb250ZUNhcmxvX0RlZ3JlZURheXNfMjAyNEZjc3QueGxzeF1TaW11bGF0aW9uUmVzdWx0czNDREQhUjExQzM9QFNpbXVsYXRpb25NYXgoIERBVEEhUls2N11DWzJdICkgLUAgU2ltdWxhdGlvbk1pbiggREFUQSFSWzY3XUNbMl0gKYQAAABbTW9udGVDYXJsb19EZWdyZWVEYXlzXzIwMjRGY3N0Lnhsc3hdU2ltdWxhdGlvblJlc3VsdHMzQ0REIVIxMUMzPUBTaW11bGF0aW9uTWF4KCBEQVRBIVJbNjddQ1syXSApIC1AIFNpbXVsYXRpb25NaW4oIERBVEEhUls2N11DWzJdICl/AAAAW01vbnRlQ2FybG9fRGVncmVlRGF5c18yMDI0RmNzdC54bHN4XVNpbXVsYXRpb25SZXN1bHRzMUNERCFSMTZDMTE9QFNpbXVsYXRpb25IaXN0b2dyYW1CaW5MYWJlbCggREFUQSFSWzYyXUNbLThdLCAyMSwgMTIsIFRSVUUgKZAAAABbTW9udGVDYXJsb19EZWdyZWVEYXlzXzIwMjRGY3N0Lnhsc3hdU2ltdWxhdGlvblJlc3VsdHMxMUNERCFSMTdDMTI9QFNpbXVsYXRpb25IaXN0b2dyYW1CaW4oIERBVEEhUls2MV1DWzFdLCAyMSwgMTMsIFRSVUUgKSAvQCBTaW11bGF0aW9uVHJpYWxzKCmQAAAAW01vbnRlQ2FybG9fRGVncmVlRGF5c18yMDI0RmNzdC54bHN4XVNpbXVsYXRpb25SZXN1bHRzMTFDREQhUjE3QzEyPUBTaW11bGF0aW9uSGlzdG9ncmFtQmluKCBEQVRBIVJbNjFdQ1sxXSwgMjEsIDEzLCBUUlVFICkgL0AgU2ltdWxhdGlvblRyaWFscygpewAAAFtNb250ZUNhcmxvX0RlZ3JlZURheXNfMjAyNEZjc3QueGxzeF1TaW11bGF0aW9uUmVzdWx0czEwIVIyM0M4PUBTaW11bGF0aW9uSGlzdG9ncmFtQmluTGFiZWwoIERBVEEhUls1NV1DWzRdLCAyMSwgMTksIFRSVUUgKW0AAABbTW9udGVDYXJsb19EZWdyZWVEYXlzXzIwMjRGY3N0Lnhsc3hdU2ltdWxhdGlvblJlc3VsdHM2IVIxNkM2PUBTaW11bGF0aW9uUGVyY2VudGlsZSggREFUQSFSWzYyXUNbMl0sIFJDWy0xXSApUAAAAFtNb250ZUNhcmxvX0RlZ3JlZURheXNfMjAyNEZjc3QueGxzeF1TaW11bGF0aW9uUmVzdWx0czchUjVDMz1AU2ltdWxhdGlvblRyaWFscygpcQAAAFtNb250ZUNhcmxvX0RlZ3JlZURheXNfMjAyNEZjc3QueGxzeF1TaW11bGF0aW9uUmVzdWx0czExQ0REIVIxOUM2PUBTaW11bGF0aW9uUGVyY2VudGlsZSggREFUQSFSWzU5XUNbN10sIFJDWy0xXSApfgAAAFtNb250ZUNhcmxvX0RlZ3JlZURheXNfMjAyNEZjc3QueGxzeF1TaW11bGF0aW9uUmVzdWx0czNDREQhUjI0Qzg9QFNpbXVsYXRpb25IaXN0b2dyYW1CaW5MYWJlbCggREFUQSFSWzU0XUNbLTNdLCAyMSwgMjAsIFRSVUUgKZAAAABbTW9udGVDYXJsb19EZWdyZWVEYXlzXzIwMjRGY3N0Lnhsc3hdU2ltdWxhdGlvblJlc3VsdHMzQ0REIVIyNUMxMj1AU2ltdWxhdGlvbkhpc3RvZ3JhbUJpbiggREFUQSFSWzUzXUNbLTddLCAyMSwgMjEsIFRSVUUgKSAvQCBTaW11bGF0aW9uVHJpYWxzKCmQAAAAW01vbnRlQ2FybG9fRGVncmVlRGF5c18yMDI0RmNzdC54bHN4XVNpbXVsYXRpb25SZXN1bHRzM0NERCFSMjVDMTI9QFNpbXVsYXRpb25IaXN0b2dyYW1CaW4oIERBVEEhUls1M11DWy03XSwgMjEsIDIxLCBUUlVFICkgL0AgU2ltdWxhdGlvblRyaWFscygpiwAAAFtNb250ZUNhcmxvX0RlZ3JlZURheXNfMjAyNEZjc3QueGxzeF1TaW11bGF0aW9uUmVzdWx0czchUjdDMTI9QFNpbXVsYXRpb25IaXN0b2dyYW1CaW4oIERBVEEhUls3MV1DWy0zXSwgMjEsIDMsIFRSVUUgKSAvQCBTaW11bGF0aW9uVHJpYWxzKCmLAAAAW01vbnRlQ2FybG9fRGVncmVlRGF5c18yMDI0RmNzdC54bHN4XVNpbXVsYXRpb25SZXN1bHRzNyFSN0MxMj1AU2ltdWxhdGlvbkhpc3RvZ3JhbUJpbiggREFUQSFSWzcxXUNbLTNdLCAyMSwgMywgVFJVRSApIC9AIFNpbXVsYXRpb25UcmlhbHMoKW0AAABbTW9udGVDYXJsb19EZWdyZWVEYXlzXzIwMjRGY3N0Lnhsc3hdU2ltdWxhdGlvblJlc3VsdHM3IVIyMkM2PUBTaW11bGF0aW9uUGVyY2VudGlsZSggREFUQSFSWzU2XUNbM10sIFJDWy0xXSApfgAAAFtNb250ZUNhcmxvX0RlZ3JlZURheXNfMjAyNEZjc3QueGxzeF1TaW11bGF0aW9uUmVzdWx0czFDREQhUjEyQzExPUBTaW11bGF0aW9uSGlzdG9ncmFtQmluTGFiZWwoIERBVEEhUls2Nl1DWy04XSwgMjEsIDgsIFRSVUUgKX4AAABbTW9udGVDYXJsb19EZWdyZWVEYXlzXzIwMjRGY3N0Lnhsc3hdU2ltdWxhdGlvblJlc3VsdHMzQ0REIVIxNkM4PUBTaW11bGF0aW9uSGlzdG9ncmFtQmluTGFiZWwoIERBVEEhUls2Ml1DWy0zXSwgMjEsIDEyLCBUUlVFIClxAAAAW01vbnRlQ2FybG9fRGVncmVlRGF5c18yMDI0RmNzdC54bHN4XVNpbXVsYXRpb25SZXN1bHRzM0hERCFSMjNDNj1AU2ltdWxhdGlvblBlcmNlbnRpbGUoIERBVEEhUlsxNV1DWy0xXSwgUkNbLTFdICl2AAAAW01vbnRlQ2FybG9fRGVncmVlRGF5c18yMDI0RmNzdC54bHN4XVNpbXVsYXRpb25SZXN1bHRzNSFSMjRDOT1AU2ltdWxhdGlvbkhpc3RvZ3JhbUJpbiggREFUQSFSWzU0XUNbLTJdLCAyMSwgMjAsIFRSVUUgKXEAAABbTW9udGVDYXJsb19EZWdyZWVEYXlzXzIwMjRGY3N0Lnhsc3hdU2ltdWxhdGlvblJlc3VsdHMxQ0REIVIyM0M2PUBTaW11bGF0aW9uUGVyY2VudGlsZSggREFUQSFSWzU1XUNbLTNdLCBSQ1stMV0gKWMAAABbTW9udGVDYXJsb19EZWdyZWVEYXlzXzIwMjRGY3N0Lnhsc3hdU2ltdWxhdGlvblJlc3VsdHM2IVIxNEMzPUBTaW11bGF0aW9uVmFyaWFuY2UoIERBVEEhUls2NF1DWzVdICl0AAAAW01vbnRlQ2FybG9fRGVncmVlRGF5c18yMDI0RmNzdC54bHN4XVNpbXVsYXRpb25SZXN1bHRzNSFSNkM5PUBTaW11bGF0aW9uSGlzdG9ncmFtQmluKCBEQVRBIVJbNzJdQ1stMl0sIDIxLCAyLCBUUlVFICltAAAAW01vbnRlQ2FybG9fRGVncmVlRGF5c18yMDI0RmNzdC54bHN4XVNpbXVsYXRpb25SZXN1bHRzNiFSMTlDNj1AU2ltdWxhdGlvblBlcmNlbnRpbGUoIERBVEEhUls1OV1DWzJdLCBSQ1stMV0gKX4AAABbTW9udGVDYXJsb19EZWdyZWVEYXlzXzIwMjRGY3N0Lnhsc3hdU2ltdWxhdGlvblJlc3VsdHMzSEREIVIxOUM4PUBTaW11bGF0aW9uSGlzdG9ncmFtQmluTGFiZWwoIERBVEEhUlsxOV1DWy0zXSwgMjEsIDE1LCBUUlVFICl+AAAAW01vbnRlQ2FybG9fRGVncmVlRGF5c18yMDI0RmNzdC54bHN4XVNpbXVsYXRpb25SZXN1bHRzMkhERCFSMThDOD1AU2ltdWxhdGlvbkhpc3RvZ3JhbUJpbkxhYmVsKCBEQVRBIVJbMjBdQ1stNF0sIDIxLCAxNCwgVFJVRSApdwAAAFtNb250ZUNhcmxvX0RlZ3JlZURheXNfMjAyNEZjc3QueGxzeF1TaW11bGF0aW9uUmVzdWx0czExQ0REIVI1Qzk9QFNpbXVsYXRpb25IaXN0b2dyYW1CaW4oIERBVEEhUls3M11DWzRdLCAyMSwgMSwgVFJVRSApfwAAAFtNb250ZUNhcmxvX0RlZ3JlZURheXNfMjAyNEZjc3QueGxzeF1TaW11bGF0aW9uUmVzdWx0czRDREQhUjIzQzExPUBTaW11bGF0aW9uSGlzdG9ncmFtQmluTGFiZWwoIERBVEEhUls1NV1DWy01XSwgMjEsIDE5LCBUUlVFICl7AAAAW01vbnRlQ2FybG9fRGVncmVlRGF5c18yMDI0RmNzdC54bHN4XVNpbXVsYXRpb25SZXN1bHRzNyFSMTFDMTE9QFNpbXVsYXRpb25IaXN0b2dyYW1CaW5MYWJlbCggREFUQSFSWzY3XUNbLTJdLCAyMSwgNywgVFJVRSApkAAAAFtNb250ZUNhcmxvX0RlZ3JlZURheXNfMjAyNEZjc3QueGxzeF1TaW11bGF0aW9uUmVzdWx0czNDREQhUjIzQzEyPUBTaW11bGF0aW9uSGlzdG9ncmFtQmluKCBEQVRBIVJbNTVdQ1stN10sIDIxLCAxOSwgVFJVRSApIC9AIFNpbXVsYXRpb25UcmlhbHMoKZAAAABbTW9udGVDYXJsb19EZWdyZWVEYXlzXzIwMjRGY3N0Lnhsc3hdU2ltdWxhdGlvblJlc3VsdHMzQ0REIVIyM0MxMj1AU2ltdWxhdGlvbkhpc3RvZ3JhbUJpbiggREFUQSFSWzU1XUNbLTddLCAyMSwgMTksIFRSVUUgKSAvQCBTaW11bGF0aW9uVHJpYWxzKClxAAAAW01vbnRlQ2FybG9fRGVncmVlRGF5c18yMDI0RmNzdC54bHN4XVNpbXVsYXRpb25SZXN1bHRzMUNERCFSMThDNj1AU2ltdWxhdGlvblBlcmNlbnRpbGUoIERBVEEhUls2MF1DWy0zXSwgUkNbLTFdICltAAAAW01vbnRlQ2FybG9fRGVncmVlRGF5c18yMDI0RmNzdC54bHN4XVNpbXVsYXRpb25SZXN1bHRzOCFSMTZDNj1AU2ltdWxhdGlvblBlcmNlbnRpbGUoIERBVEEhUls2Ml1DWzRdLCBSQ1stMV0gKWgAAABbTW9udGVDYXJsb19EZWdyZWVEYXlzXzIwMjRGY3N0Lnhsc3hdU2ltdWxhdGlvblJlc3VsdHMxMUNERCFSMTRDMz1AU2ltdWxhdGlvblZhcmlhbmNlKCBEQVRBIVJbNjRdQ1sxMF0gKXEAAABbTW9udGVDYXJsb19EZWdyZWVEYXlzXzIwMjRGY3N0Lnhsc3hdU2ltdWxhdGlvblJlc3VsdHMyQ0REIVIxNEM2PUBTaW11bGF0aW9uUGVyY2VudGlsZSggREFUQSFSWzY0XUNbLTJdLCBSQ1stMV0gKX8AAABbTW9udGVDYXJsb19EZWdyZWVEYXlzXzIwMjRGY3N0Lnhsc3hdU2ltdWxhdGlvblJlc3VsdHMyQ0REIVIyNUMxMT1AU2ltdWxhdGlvbkhpc3RvZ3JhbUJpbkxhYmVsKCBEQVRBIVJbNTNdQ1stN10sIDIxLCAyMSwgVFJVRSApfAAAAFtNb250ZUNhcmxvX0RlZ3JlZURheXNfMjAyNEZjc3QueGxzeF1TaW11bGF0aW9uUmVzdWx0czUhUjI1QzExPUBTaW11bGF0aW9uSGlzdG9ncmFtQmluTGFiZWwoIERBVEEhUls1M11DWy00XSwgMjEsIDIxLCBUUlVFICl5AAAAW01vbnRlQ2FybG9fRGVncmVlRGF5c18yMDI0RmNzdC54bHN4XVNpbXVsYXRpb25SZXN1bHRzMUNERCFSMTdDOT1AU2ltdWxhdGlvbkhpc3RvZ3JhbUJpbiggREFUQSFSWzYxXUNbLTZdLCAyMSwgMTMsIFRSVUUgKWYAAABbTW9udGVDYXJsb19EZWdyZWVEYXlzXzIwMjRGY3N0Lnhsc3hdU2ltdWxhdGlvblJlc3VsdHMySEREIVIxN0MzPUBTaW11bGF0aW9uS3VydG9zaXMoIERBVEEhUlsyMV1DWzFdIClxAAAAW01vbnRlQ2FybG9fRGVncmVlRGF5c18yMDI0RmNzdC54bHN4XVNpbXVsYXRpb25SZXN1bHRzM0NERCFSMTNDNj1AU2ltdWxhdGlvblBlcmNlbnRpbGUoIERBVEEhUls2NV1DWy0xXSwgUkNbLTFdICltAAAAW01vbnRlQ2FybG9fRGVncmVlRGF5c18yMDI0RmNzdC54bHN4XVNpbXVsYXRpb25SZXN1bHRzNiFSMTNDNj1AU2ltdWxhdGlvblBlcmNlbnRpbGUoIERBVEEhUls2NV1DWzJdLCBSQ1stMV0gKXAAAABbTW9udGVDYXJsb19EZWdyZWVEYXlzXzIwMjRGY3N0Lnhsc3hdU2ltdWxhdGlvblJlc3VsdHMzSEREIVI1QzY9QFNpbXVsYXRpb25QZXJjZW50aWxlKCBEQVRBIVJbMzNdQ1stMV0sIFJDWy0xXSApdwAAAFtNb250ZUNhcmxvX0RlZ3JlZURheXNfMjAyNEZjc3QueGxzeF1TaW11bGF0aW9uUmVzdWx0czYhUjE1Qzg9QFNpbXVsYXRpb25IaXN0b2dyYW1CaW5MYWJlbCggREFUQSFSWzYzXUMsIDIxLCAxMSwgVFJVRSApfgAAAFtNb250ZUNhcmxvX0RlZ3JlZURheXNfMjAyNEZjc3QueGxzeF1TaW11bGF0aW9uUmVzdWx0czFDREQhUjExQzM9QFNpbXVsYXRpb25NYXgoIERBVEEhUls2N11DICkgLUAgU2ltdWxhdGlvbk1pbiggREFUQSFSWzY3XUMgKX4AAABbTW9udGVDYXJsb19EZWdyZWVEYXlzXzIwMjRGY3N0Lnhsc3hdU2ltdWxhdGlvblJlc3VsdHMxQ0REIVIxMUMzPUBTaW11bGF0aW9uTWF4KCBEQVRBIVJbNjddQyApIC1AIFNpbXVsYXRpb25NaW4oIERBVEEhUls2N11DICluAAAAW01vbnRlQ2FybG9fRGVncmVlRGF5c18yMDI0RmNzdC54bHN4XVNpbXVsYXRpb25SZXN1bHRzMTAhUjE0QzY9QFNpbXVsYXRpb25QZXJjZW50aWxlKCBEQVRBIVJbNjRdQ1s2XSwgUkNbLTFdICljAAAAW01vbnRlQ2FybG9fRGVncmVlRGF5c18yMDI0RmNzdC54bHN4XVNpbXVsYXRpb25SZXN1bHRzMUNERCFSMTdDMz1AU2ltdWxhdGlvbkt1cnRvc2lzKCBEQVRBIVJbNjFdQyApjgAAAFtNb250ZUNhcmxvX0RlZ3JlZURheXNfMjAyNEZjc3QueGxzeF1TaW11bGF0aW9uUmVzdWx0czFDREQhUjdDMTI9QFNpbXVsYXRpb25IaXN0b2dyYW1CaW4oIERBVEEhUls3MV1DWy05XSwgMjEsIDMsIFRSVUUgKSAvQCBTaW11bGF0aW9uVHJpYWxzKCmOAAAAW01vbnRlQ2FybG9fRGVncmVlRGF5c18yMDI0RmNzdC54bHN4XVNpbXVsYXRpb25SZXN1bHRzMUNERCFSN0MxMj1AU2ltdWxhdGlvbkhpc3RvZ3JhbUJpbiggREFUQSFSWzcxXUNbLTldLCAyMSwgMywgVFJVRSApIC9AIFNpbXVsYXRpb25UcmlhbHMoKY4AAABbTW9udGVDYXJsb19EZWdyZWVEYXlzXzIwMjRGY3N0Lnhsc3hdU2ltdWxhdGlvblJlc3VsdHMzQ0REIVI1QzEyPUBTaW11bGF0aW9uSGlzdG9ncmFtQmluKCBEQVRBIVJbNzNdQ1stN10sIDIxLCAxLCBUUlVFICkgL0AgU2ltdWxhdGlvblRyaWFscygpjgAAAFtNb250ZUNhcmxvX0RlZ3JlZURheXNfMjAyNEZjc3QueGxzeF1TaW11bGF0aW9uUmVzdWx0czNDREQhUjVDMTI9QFNpbXVsYXRpb25IaXN0b2dyYW1CaW4oIERBVEEhUls3M11DWy03XSwgMjEsIDEsIFRSVUUgKSAvQCBTaW11bGF0aW9uVHJpYWxzKCl2AAAAW01vbnRlQ2FybG9fRGVncmVlRGF5c18yMDI0RmNzdC54bHN4XVNpbXVsYXRpb25SZXN1bHRzMTAhUjIxQzk9QFNpbXVsYXRpb25IaXN0b2dyYW1CaW4oIERBVEEhUls1N11DWzNdLCAyMSwgMTcsIFRSVUUgKXgAAABbTW9udGVDYXJsb19EZWdyZWVEYXlzXzIwMjRGY3N0Lnhsc3hdU2ltdWxhdGlvblJlc3VsdHMzQ0REIVIxMUM5PUBTaW11bGF0aW9uSGlzdG9ncmFtQmluKCBEQVRBIVJbNjddQ1stNF0sIDIxLCA3LCBUUlVFICmNAAAAW01vbnRlQ2FybG9fRGVncmVlRGF5c18yMDI0RmNzdC54bHN4XVNpbXVsYXRpb25SZXN1bHRzNiFSMTZDMTI9QFNpbXVsYXRpb25IaXN0b2dyYW1CaW4oIERBVEEhUls2Ml1DWy00XSwgMjEsIDEyLCBUUlVFICkgL0AgU2ltdWxhdGlvblRyaWFscygpjQAAAFtNb250ZUNhcmxvX0RlZ3JlZURheXNfMjAyNEZjc3QueGxzeF1TaW11bGF0aW9uUmVzdWx0czYhUjE2QzEyPUBTaW11bGF0aW9uSGlzdG9ncmFtQmluKCBEQVRBIVJbNjJdQ1stNF0sIDIxLCAxMiwgVFJVRSApIC9AIFNpbXVsYXRpb25UcmlhbHMoKXEAAABbTW9udGVDYXJsb19EZWdyZWVEYXlzXzIwMjRGY3N0Lnhsc3hdU2ltdWxhdGlvblJlc3VsdHMxQ0REIVIxM0M2PUBTaW11bGF0aW9uUGVyY2VudGlsZSggREFUQSFSWzY1XUNbLTNdLCBSQ1stMV0gKW0AAABbTW9udGVDYXJsb19EZWdyZWVEYXlzXzIwMjRGY3N0Lnhsc3hdU2ltdWxhdGlvblJlc3VsdHM5IVIxMkM2PUBTaW11bGF0aW9uUGVyY2VudGlsZSggREFUQSFSWzY2XUNbNV0sIFJDWy0xXSApYwAAAFtNb250ZUNhcmxvX0RlZ3JlZURheXNfMjAyNEZjc3QueGxzeF1TaW11bGF0aW9uUmVzdWx0czEySEREIVI0QzM9QFNpbXVsYXRpb25NZWFuKCBEQVRBIVJbMzRdQ1sxMV0gKX8AAABbTW9udGVDYXJsb19EZWdyZWVEYXlzXzIwMjRGY3N0Lnhsc3hdU2ltdWxhdGlvblJlc3VsdHMxQ0REIVIxNEMxMT1AU2ltdWxhdGlvbkhpc3RvZ3JhbUJpbkxhYmVsKCBEQVRBIVJbNjRdQ1stOF0sIDIxLCAxMCwgVFJVRSApfAAAAFtNb250ZUNhcmxvX0RlZ3JlZURheXNfMjAyNEZjc3QueGxzeF1TaW11bGF0aW9uUmVzdWx0czNDREQhUjdDOD1AU2ltdWxhdGlvbkhpc3RvZ3JhbUJpbkxhYmVsKCBEQVRBIVJbNzFdQ1stM10sIDIxLCAzLCBUUlVFICmKAAAAW01vbnRlQ2FybG9fRGVncmVlRGF5c18yMDI0RmNzdC54bHN4XVNpbXVsYXRpb25SZXN1bHRzMTAhUjI1QzEyPUBTaW11bGF0aW9uSGlzdG9ncmFtQmluKCBEQVRBIVJbNTNdQywgMjEsIDIxLCBUUlVFICkgL0AgU2ltdWxhdGlvblRyaWFscygpigAAAFtNb250ZUNhcmxvX0RlZ3JlZURheXNfMjAyNEZjc3QueGxzeF1TaW11bGF0aW9uUmVzdWx0czEwIVIyNUMxMj1AU2ltdWxhdGlvbkhpc3RvZ3JhbUJpbiggREFUQSFSWzUzXUMsIDIxLCAyMSwgVFJVRSApIC9AIFNpbXVsYXRpb25UcmlhbHMoKX8AAABbTW9udGVDYXJsb19EZWdyZWVEYXlzXzIwMjRGY3N0Lnhsc3hdU2ltdWxhdGlvblJlc3VsdHMzQ0REIVIyM0MxMT1AU2ltdWxhdGlvbkhpc3RvZ3JhbUJpbkxhYmVsKCBEQVRBIVJbNTVdQ1stNl0sIDIxLCAxOSwgVFJVRSApdwAAAFtNb250ZUNhcmxvX0RlZ3JlZURheXNfMjAyNEZjc3QueGxzeF1TaW11bGF0aW9uUmVzdWx0czYhUjE4Qzg9QFNpbXVsYXRpb25IaXN0b2dyYW1CaW5MYWJlbCggREFUQSFSWzYwXUMsIDIxLCAxNCwgVFJVRSApcAAAAFtNb250ZUNhcmxvX0RlZ3JlZURheXNfMjAyNEZjc3QueGxzeF1TaW11bGF0aW9uUmVzdWx0czEySEREIVI2QzY9QFNpbXVsYXRpb25QZXJjZW50aWxlKCBEQVRBIVJbMzJdQ1s4XSwgUkNbLTFdIClsAAAAW01vbnRlQ2FybG9fRGVncmVlRGF5c18yMDI0RmNzdC54bHN4XVNpbXVsYXRpb25SZXN1bHRzOCFSMTNDMz1AU2ltdWxhdGlvblN0YW5kYXJkRGV2aWF0aW9uKCBEQVRBIVJbNjVdQ1s3XSApcQAAAFtNb250ZUNhcmxvX0RlZ3JlZURheXNfMjAyNEZjc3QueGxzeF1TaW11bGF0aW9uUmVzdWx0czExSEREIVIxOUM2PUBTaW11bGF0aW9uUGVyY2VudGlsZSggREFUQSFSWzE5XUNbN10sIFJDWy0xXSApfAAAAFtNb250ZUNhcmxvX0RlZ3JlZURheXNfMjAyNEZjc3QueGxzeF1TaW11bGF0aW9uUmVzdWx0czFDREQhUjVDOD1AU2ltdWxhdGlvbkhpc3RvZ3JhbUJpbkxhYmVsKCBEQVRBIVJbNzNdQ1stNV0sIDIxLCAxLCBUUlVFICl+AAAAW01vbnRlQ2FybG9fRGVncmVlRGF5c18yMDI0RmNzdC54bHN4XVNpbXVsYXRpb25SZXN1bHRzMkNERCFSMTBDMTE9QFNpbXVsYXRpb25IaXN0b2dyYW1CaW5MYWJlbCggREFUQSFSWzY4XUNbLTddLCAyMSwgNiwgVFJVRSApeAAAAFtNb250ZUNhcmxvX0RlZ3JlZURheXNfMjAyNEZjc3QueGxzeF1TaW11bGF0aW9uUmVzdWx0czkhUjIwQzExPUBTaW11bGF0aW9uSGlzdG9ncmFtQmluTGFiZWwoIERBVEEhUls1OF1DLCAyMSwgMTYsIFRSVUUgKXkAAABbTW9udGVDYXJsb19EZWdyZWVEYXlzXzIwMjRGY3N0Lnhsc3hdU2ltdWxhdGlvblJlc3VsdHMyQ0REIVIxNkM5PUBTaW11bGF0aW9uSGlzdG9ncmFtQmluKCBEQVRBIVJbNjJdQ1stNV0sIDIxLCAxMiwgVFJVRSApcAAAAFtNb250ZUNhcmxvX0RlZ3JlZURheXNfMjAyNEZjc3QueGxzeF1TaW11bGF0aW9uUmVzdWx0czEyQ0REIVI2QzY9QFNpbXVsYXRpb25QZXJjZW50aWxlKCBEQVRBIVJbNzJdQ1s4XSwgUkNbLTFdIClxAAAAW01vbnRlQ2FybG9fRGVncmVlRGF5c18yMDI0RmNzdC54bHN4XVNpbXVsYXRpb25SZXN1bHRzMTFDREQhUjE3QzY9QFNpbXVsYXRpb25QZXJjZW50aWxlKCBEQVRBIVJbNjFdQ1s3XSwgUkNbLTFdICl9AAAAW01vbnRlQ2FybG9fRGVncmVlRGF5c18yMDI0RmNzdC54bHN4XVNpbXVsYXRpb25SZXN1bHRzMkhERCFSOUMxMT1AU2ltdWxhdGlvbkhpc3RvZ3JhbUJpbkxhYmVsKCBEQVRBIVJbMjldQ1stN10sIDIxLCA1LCBUUlVFICl7AAAAW01vbnRlQ2FybG9fRGVncmVlRGF5c18yMDI0RmNzdC54bHN4XVNpbXVsYXRpb25SZXN1bHRzMTAhUjE1Qzg9QFNpbXVsYXRpb25IaXN0b2dyYW1CaW5MYWJlbCggREFUQSFSWzYzXUNbNF0sIDIxLCAxMSwgVFJVRSApfgAAAFtNb250ZUNhcmxvX0RlZ3JlZURheXNfMjAyNEZjc3QueGxzeF1TaW11bGF0aW9uUmVzdWx0czFDREQhUjEzQzExPUBTaW11bGF0aW9uSGlzdG9ncmFtQmluTGFiZWwoIERBVEEhUls2NV1DWy04XSwgMjEsIDksIFRSVUUgKX4AAABbTW9udGVDYXJsb19EZWdyZWVEYXlzXzIwMjRGY3N0Lnhsc3hdU2ltdWxhdGlvblJlc3VsdHMySEREIVIyMUM4PUBTaW11bGF0aW9uSGlzdG9ncmFtQmluTGFiZWwoIERBVEEhUlsxN11DWy00XSwgMjEsIDE3LCBUUlVFICl6AAAAW01vbnRlQ2FybG9fRGVncmVlRGF5c18yMDI0RmNzdC54bHN4XVNpbXVsYXRpb25SZXN1bHRzOSFSMjRDOD1AU2ltdWxhdGlvbkhpc3RvZ3JhbUJpbkxhYmVsKCBEQVRBIVJbNTRdQ1szXSwgMjEsIDIwLCBUUlVFICltAAAAW01vbnRlQ2FybG9fRGVncmVlRGF5c18yMDI0RmNzdC54bHN4XVNpbXVsYXRpb25SZXN1bHRzNyFSMjVDNj1AU2ltdWxhdGlvblBlcmNlbnRpbGUoIERBVEEhUls1M11DWzNdLCBSQ1stMV0gKY0AAABbTW9udGVDYXJsb19EZWdyZWVEYXlzXzIwMjRGY3N0Lnhsc3hdU2ltdWxhdGlvblJlc3VsdHM3IVIxN0MxMj1AU2ltdWxhdGlvbkhpc3RvZ3JhbUJpbiggREFUQSFSWzYxXUNbLTNdLCAyMSwgMTMsIFRSVUUgKSAvQCBTaW11bGF0aW9uVHJpYWxzKCmNAAAAW01vbnRlQ2FybG9fRGVncmVlRGF5c18yMDI0RmNzdC54bHN4XVNpbXVsYXRpb25SZXN1bHRzNyFSMTdDMTI9QFNpbXVsYXRpb25IaXN0b2dyYW1CaW4oIERBVEEhUls2MV1DWy0zXSwgMjEsIDEzLCBUUlVFICkgL0AgU2ltdWxhdGlvblRyaWFscygpbQAAAFtNb250ZUNhcmxvX0RlZ3JlZURheXNfMjAyNEZjc3QueGxzeF1TaW11bGF0aW9uUmVzdWx0czYhUjIwQzY9QFNpbXVsYXRpb25QZXJjZW50aWxlKCBEQVRBIVJbNThdQ1syXSwgUkNbLTFdICl+AAAAW01vbnRlQ2FybG9fRGVncmVlRGF5c18yMDI0RmNzdC54bHN4XVNpbXVsYXRpb25SZXN1bHRzMkNERCFSMjRDOD1AU2ltdWxhdGlvbkhpc3RvZ3JhbUJpbkxhYmVsKCBEQVRBIVJbNTRdQ1stNF0sIDIxLCAyMCwgVFJVRSApbQAAAFtNb250ZUNhcmxvX0RlZ3JlZURheXNfMjAyNEZjc3QueGxzeF1TaW11bGF0aW9uUmVzdWx0czkhUjIwQzY9QFNpbXVsYXRpb25QZXJjZW50aWxlKCBEQVRBIVJbNThdQ1s1XSwgUkNbLTFdICl+AAAAW01vbnRlQ2FybG9fRGVncmVlRGF5c18yMDI0RmNzdC54bHN4XVNpbXVsYXRpb25SZXN1bHRzM0NERCFSMTJDMTE9QFNpbXVsYXRpb25IaXN0b2dyYW1CaW5MYWJlbCggREFUQSFSWzY2XUNbLTZdLCAyMSwgOCwgVFJVRSApegAAAFtNb250ZUNhcmxvX0RlZ3JlZURheXNfMjAyNEZjc3QueGxzeF1TaW11bGF0aW9uUmVzdWx0czEwIVI5QzExPUBTaW11bGF0aW9uSGlzdG9ncmFtQmluTGFiZWwoIERBVEEhUls2OV1DWzFdLCAyMSwgNSwgVFJVRSApjgAAAFtNb250ZUNhcmxvX0RlZ3JlZURheXNfMjAyNEZjc3QueGxzeF1TaW11bGF0aW9uUmVzdWx0czRIREQhUjdDMTI9QFNpbXVsYXRpb25IaXN0b2dyYW1CaW4oIERBVEEhUlszMV1DWy02XSwgMjEsIDMsIFRSVUUgKSAvQCBTaW11bGF0aW9uVHJpYWxzKCmOAAAAW01vbnRlQ2FybG9fRGVncmVlRGF5c18yMDI0RmNzdC54bHN4XVNpbXVsYXRpb25SZXN1bHRzNEhERCFSN0MxMj1AU2ltdWxhdGlvbkhpc3RvZ3JhbUJpbiggREFUQSFSWzMxXUNbLTZdLCAyMSwgMywgVFJVRSApIC9AIFNpbXVsYXRpb25UcmlhbHMoKXwAAABbTW9udGVDYXJsb19EZWdyZWVEYXlzXzIwMjRGY3N0Lnhsc3hdU2ltdWxhdGlvblJlc3VsdHMyQ0REIVI3Qzg9QFNpbXVsYXRpb25IaXN0b2dyYW1CaW5MYWJlbCggREFUQSFSWzcxXUNbLTRdLCAyMSwgMywgVFJVRSApYwAAAFtNb250ZUNhcmxvX0RlZ3JlZURheXNfMjAyNEZjc3QueGxzeF1TaW11bGF0aW9uUmVzdWx0czkhUjE3QzM9QFNpbXVsYXRpb25LdXJ0b3NpcyggREFUQSFSWzYxXUNbOF0gKXkAAABbTW9udGVDYXJsb19EZWdyZWVEYXlzXzIwMjRGY3N0Lnhsc3hdU2ltdWxhdGlvblJlc3VsdHMyQ0REIVIxOEM5PUBTaW11bGF0aW9uSGlzdG9ncmFtQmluKCBEQVRBIVJbNjBdQ1stNV0sIDIxLCAxNCwgVFJVRSApfAAAAFtNb250ZUNhcmxvX0RlZ3JlZURheXNfMjAyNEZjc3QueGxzeF1TaW11bGF0aW9uUmVzdWx0czUhUjIzQzExPUBTaW11bGF0aW9uSGlzdG9ncmFtQmluTGFiZWwoIERBVEEhUls1NV1DWy00XSwgMjEsIDE5LCBUUlVFIClxAAAAW01vbnRlQ2FybG9fRGVncmVlRGF5c18yMDI0RmNzdC54bHN4XVNpbXVsYXRpb25SZXN1bHRzMUNERCFSMTFDNj1AU2ltdWxhdGlvblBlcmNlbnRpbGUoIERBVEEhUls2N11DWy0zXSwgUkNbLTFdICmQAAAAW01vbnRlQ2FybG9fRGVncmVlRGF5c18yMDI0RmNzdC54bHN4XVNpbXVsYXRpb25SZXN1bHRzMUNERCFSMjRDMTI9QFNpbXVsYXRpb25IaXN0b2dyYW1CaW4oIERBVEEhUls1NF1DWy05XSwgMjEsIDIwLCBUUlVFICkgL0AgU2ltdWxhdGlvblRyaWFscygpkAAAAFtNb250ZUNhcmxvX0RlZ3JlZURheXNfMjAyNEZjc3QueGxzeF1TaW11bGF0aW9uUmVzdWx0czFDREQhUjI0QzEyPUBTaW11bGF0aW9uSGlzdG9ncmFtQmluKCBEQVRBIVJbNTRdQ1stOV0sIDIxLCAyMCwgVFJVRSApIC9AIFNpbXVsYXRpb25UcmlhbHMoKV4AAABbTW9udGVDYXJsb19EZWdyZWVEYXlzXzIwMjRGY3N0Lnhsc3hdU2ltdWxhdGlvblJlc3VsdHMxQ0REIVI0QzM9QFNpbXVsYXRpb25NZWFuKCBEQVRBIVJbNzRdQyApbQAAAFtNb250ZUNhcmxvX0RlZ3JlZURheXNfMjAyNEZjc3QueGxzeF1TaW11bGF0aW9uUmVzdWx0czYhUjEwQzY9QFNpbXVsYXRpb25QZXJjZW50aWxlKCBEQVRBIVJbNjhdQ1syXSwgUkNbLTFdIClwAAAAW01vbnRlQ2FybG9fRGVncmVlRGF5c18yMDI0RmNzdC54bHN4XVNpbXVsYXRpb25SZXN1bHRzMTFIREQhUjdDNj1AU2ltdWxhdGlvblBlcmNlbnRpbGUoIERBVEEhUlszMV1DWzddLCBSQ1stMV0gKXQAAABbTW9udGVDYXJsb19EZWdyZWVEYXlzXzIwMjRGY3N0Lnhsc3hdU2ltdWxhdGlvblJlc3VsdHM1IVI5Qzk9QFNpbXVsYXRpb25IaXN0b2dyYW1CaW4oIERBVEEhUls2OV1DWy0yXSwgMjEsIDUsIFRSVUUgKY4AAABbTW9udGVDYXJsb19EZWdyZWVEYXlzXzIwMjRGY3N0Lnhsc3hdU2ltdWxhdGlvblJlc3VsdHM0SEREIVI5QzEyPUBTaW11bGF0aW9uSGlzdG9ncmFtQmluKCBEQVRBIVJbMjldQ1stNl0sIDIxLCA1LCBUUlVFICkgL0AgU2ltdWxhdGlvblRyaWFscygpjgAAAFtNb250ZUNhcmxvX0RlZ3JlZURheXNfMjAyNEZjc3QueGxzeF1TaW11bGF0aW9uUmVzdWx0czRIREQhUjlDMTI9QFNpbXVsYXRpb25IaXN0b2dyYW1CaW4oIERBVEEhUlsyOV1DWy02XSwgMjEsIDUsIFRSVUUgKSAvQCBTaW11bGF0aW9uVHJpYWxzKClxAAAAW01vbnRlQ2FybG9fRGVncmVlRGF5c18yMDI0RmNzdC54bHN4XVNpbXVsYXRpb25SZXN1bHRzMTJDREQhUjE0QzY9QFNpbXVsYXRpb25QZXJjZW50aWxlKCBEQVRBIVJbNjRdQ1s4XSwgUkNbLTFdICl/AAAAW01vbnRlQ2FybG9fRGVncmVlRGF5c18yMDI0RmNzdC54bHN4XVNpbXVsYXRpb25SZXN1bHRzMTFIREQhUjIwQzExPUBTaW11bGF0aW9uSGlzdG9ncmFtQmluTGFiZWwoIERBVEEhUlsxOF1DWzJdLCAyMSwgMTYsIFRSVUUgKX4AAABbTW9udGVDYXJsb19EZWdyZWVEYXlzXzIwMjRGY3N0Lnhsc3hdU2ltdWxhdGlvblJlc3VsdHM0Q0REIVIyNUM4PUBTaW11bGF0aW9uSGlzdG9ncmFtQmluTGFiZWwoIERBVEEhUls1M11DWy0yXSwgMjEsIDIxLCBUUlVFICl9AAAAW01vbnRlQ2FybG9fRGVncmVlRGF5c18yMDI0RmNzdC54bHN4XVNpbXVsYXRpb25SZXN1bHRzMTJIREQhUjEzQzg9QFNpbXVsYXRpb25IaXN0b2dyYW1CaW5MYWJlbCggREFUQSFSWzI1XUNbNl0sIDIxLCA5LCBUUlVFICl6AAAAW01vbnRlQ2FybG9fRGVncmVlRGF5c18yMDI0RmNzdC54bHN4XVNpbXVsYXRpb25SZXN1bHRzNyFSMTRDOD1AU2ltdWxhdGlvbkhpc3RvZ3JhbUJpbkxhYmVsKCBEQVRBIVJbNjRdQ1sxXSwgMjEsIDEwLCBUUlVFICmPAAAAW01vbnRlQ2FybG9fRGVncmVlRGF5c18yMDI0RmNzdC54bHN4XVNpbXVsYXRpb25SZXN1bHRzMTFIREQhUjEyQzEyPUBTaW11bGF0aW9uSGlzdG9ncmFtQmluKCBEQVRBIVJbMjZdQ1sxXSwgMjEsIDgsIFRSVUUgKSAvQCBTaW11bGF0aW9uVHJpYWxzKCmPAAAAW01vbnRlQ2FybG9fRGVncmVlRGF5c18yMDI0RmNzdC54bHN4XVNpbXVsYXRpb25SZXN1bHRzMTFIREQhUjEyQzEyPUBTaW11bGF0aW9uSGlzdG9ncmFtQmluKCBEQVRBIVJbMjZdQ1sxXSwgMjEsIDgsIFRSVUUgKSAvQCBTaW11bGF0aW9uVHJpYWxzKCltAAAAW01vbnRlQ2FybG9fRGVncmVlRGF5c18yMDI0RmNzdC54bHN4XVNpbXVsYXRpb25SZXN1bHRzNSFSMjFDNj1AU2ltdWxhdGlvblBlcmNlbnRpbGUoIERBVEEhUls1N11DWzFdLCBSQ1stMV0gKXkAAABbTW9udGVDYXJsb19EZWdyZWVEYXlzXzIwMjRGY3N0Lnhsc3hdU2ltdWxhdGlvblJlc3VsdHMzQ0REIVIyM0M5PUBTaW11bGF0aW9uSGlzdG9ncmFtQmluKCBEQVRBIVJbNTVdQ1stNF0sIDIxLCAxOSwgVFJVRSApfQAAAFtNb250ZUNhcmxvX0RlZ3JlZURheXNfMjAyNEZjc3QueGxzeF1TaW11bGF0aW9uUmVzdWx0czEyQ0REIVIxMkM4PUBTaW11bGF0aW9uSGlzdG9ncmFtQmluTGFiZWwoIERBVEEhUls2Nl1DWzZdLCAyMSwgOCwgVFJVRSApfgAAAFtNb250ZUNhcmxvX0RlZ3JlZURheXNfMjAyNEZjc3QueGxzeF1TaW11bGF0aW9uUmVzdWx0czNIREQhUjI0Qzg9QFNpbXVsYXRpb25IaXN0b2dyYW1CaW5MYWJlbCggREFUQSFSWzE0XUNbLTNdLCAyMSwgMjAsIFRSVUUgKX4AAABbTW9udGVDYXJsb19EZWdyZWVEYXlzXzIwMjRGY3N0Lnhsc3hdU2ltdWxhdGlvblJlc3VsdHMySEREIVIxMkMxMT1AU2ltdWxhdGlvbkhpc3RvZ3JhbUJpbkxhYmVsKCBEQVRBIVJbMjZdQ1stN10sIDIxLCA4LCBUUlVFICl4AAAAW01vbnRlQ2FybG9fRGVncmVlRGF5c18yMDI0RmNzdC54bHN4XVNpbXVsYXRpb25SZXN1bHRzMUNERCFSMTFDOT1AU2ltdWxhdGlvbkhpc3RvZ3JhbUJpbiggREFUQSFSWzY3XUNbLTZdLCAyMSwgNywgVFJVRSApkAAAAFtNb250ZUNhcmxvX0RlZ3JlZURheXNfMjAyNEZjc3QueGxzeF1TaW11bGF0aW9uUmVzdWx0czNIREQhUjIwQzEyPUBTaW11bGF0aW9uSGlzdG9ncmFtQmluKCBEQVRBIVJbMThdQ1stN10sIDIxLCAxNiwgVFJVRSApIC9AIFNpbXVsYXRpb25UcmlhbHMoKZAAAABbTW9udGVDYXJsb19EZWdyZWVEYXlzXzIwMjRGY3N0Lnhsc3hdU2ltdWxhdGlvblJlc3VsdHMzSEREIVIyMEMxMj1AU2ltdWxhdGlvbkhpc3RvZ3JhbUJpbiggREFUQSFSWzE4XUNbLTddLCAyMSwgMTYsIFRSVUUgKSAvQCBTaW11bGF0aW9uVHJpYWxzKCl/AAAAW01vbnRlQ2FybG9fRGVncmVlRGF5c18yMDI0RmNzdC54bHN4XVNpbXVsYXRpb25SZXN1bHRzNEhERCFSMjJDMTE9QFNpbXVsYXRpb25IaXN0b2dyYW1CaW5MYWJlbCggREFUQSFSWzE2XUNbLTVdLCAyMSwgMTgsIFRSVUUgKXkAAABbTW9udGVDYXJsb19EZWdyZWVEYXlzXzIwMjRGY3N0Lnhsc3hdU2ltdWxhdGlvblJlc3VsdHMzSEREIVIyM0M5PUBTaW11bGF0aW9uSGlzdG9ncmFtQmluKCBEQVRBIVJbMTVdQ1stNF0sIDIxLCAxOSwgVFJVRSApeQAAAFtNb250ZUNhcmxvX0RlZ3JlZURheXNfMjAyNEZjc3QueGxzeF1TaW11bGF0aW9uUmVzdWx0czExSEREIVIxN0M5PUBTaW11bGF0aW9uSGlzdG9ncmFtQmluKCBEQVRBIVJbMjFdQ1s0XSwgMjEsIDEzLCBUUlVFICl4AAAAW01vbnRlQ2FybG9fRGVncmVlRGF5c18yMDI0RmNzdC54bHN4XVNpbXVsYXRpb25SZXN1bHRzNENERCFSMTBDOT1AU2ltdWxhdGlvbkhpc3RvZ3JhbUJpbiggREFUQSFSWzY4XUNbLTNdLCAyMSwgNiwgVFJVRSApbgAAAFtNb250ZUNhcmxvX0RlZ3JlZURheXNfMjAyNEZjc3QueGxzeF1TaW11bGF0aW9uUmVzdWx0czEwIVIxNUM2PUBTaW11bGF0aW9uUGVyY2VudGlsZSggREFUQSFSWzYzXUNbNl0sIFJDWy0xXSApkAAAAFtNb250ZUNhcmxvX0RlZ3JlZURheXNfMjAyNEZjc3QueGxzeF1TaW11bGF0aW9uUmVzdWx0czEyQ0REIVIyM0MxMj1AU2ltdWxhdGlvbkhpc3RvZ3JhbUJpbiggREFUQSFSWzU1XUNbMl0sIDIxLCAxOSwgVFJVRSApIC9AIFNpbXVsYXRpb25UcmlhbHMoKZAAAABbTW9udGVDYXJsb19EZWdyZWVEYXlzXzIwMjRGY3N0Lnhsc3hdU2ltdWxhdGlvblJlc3VsdHMxMkNERCFSMjNDMTI9QFNpbXVsYXRpb25IaXN0b2dyYW1CaW4oIERBVEEhUls1NV1DWzJdLCAyMSwgMTksIFRSVUUgKSAvQCBTaW11bGF0aW9uVHJpYWxzKCl2AAAAW01vbnRlQ2FybG9fRGVncmVlRGF5c18yMDI0RmNzdC54bHN4XVNpbXVsYXRpb25SZXN1bHRzNSFSMjBDOT1AU2ltdWxhdGlvbkhpc3RvZ3JhbUJpbiggREFUQSFSWzU4XUNbLTJdLCAyMSwgMTYsIFRSVUUgKXwAAABbTW9udGVDYXJsb19EZWdyZWVEYXlzXzIwMjRGY3N0Lnhsc3hdU2ltdWxhdGlvblJlc3VsdHM1IVIyMUMxMT1AU2ltdWxhdGlvbkhpc3RvZ3JhbUJpbkxhYmVsKCBEQVRBIVJbNTddQ1stNF0sIDIxLCAxNywgVFJVRSApbAAAAFtNb250ZUNhcmxvX0RlZ3JlZURheXNfMjAyNEZjc3QueGxzeF1TaW11bGF0aW9uUmVzdWx0czRIREQhUjVDNj1AU2ltdWxhdGlvblBlcmNlbnRpbGUoIERBVEEhUlszM11DLCBSQ1stMV0gKWYAAABbTW9udGVDYXJsb19EZWdyZWVEYXlzXzIwMjRGY3N0Lnhsc3hdU2ltdWxhdGlvblJlc3VsdHM0Q0REIVIxN0MzPUBTaW11bGF0aW9uS3VydG9zaXMoIERBVEEhUls2MV1DWzNdICl5AAAAW01vbnRlQ2FybG9fRGVncmVlRGF5c18yMDI0RmNzdC54bHN4XVNpbXVsYXRpb25SZXN1bHRzOSFSMTBDOD1AU2ltdWxhdGlvbkhpc3RvZ3JhbUJpbkxhYmVsKCBEQVRBIVJbNjhdQ1szXSwgMjEsIDYsIFRSVUUgKXwAAABbTW9udGVDYXJsb19EZWdyZWVEYXlzXzIwMjRGY3N0Lnhsc3hdU2ltdWxhdGlvblJlc3VsdHMzSEREIVI5Qzg9QFNpbXVsYXRpb25IaXN0b2dyYW1CaW5MYWJlbCggREFUQSFSWzI5XUNbLTNdLCAyMSwgNSwgVFJVRSApfAAAAFtNb250ZUNhcmxvX0RlZ3JlZURheXNfMjAyNEZjc3QueGxzeF1TaW11bGF0aW9uUmVzdWx0czghUjIxQzExPUBTaW11bGF0aW9uSGlzdG9ncmFtQmluTGFiZWwoIERBVEEhUls1N11DWy0xXSwgMjEsIDE3LCBUUlVFICldAAAAW01vbnRlQ2FybG9fRGVncmVlRGF5c18yMDI0RmNzdC54bHN4XVNpbXVsYXRpb25SZXN1bHRzMUNERCFSOUMzPUBTaW11bGF0aW9uTWF4KCBEQVRBIVJbNjldQyApiwAAAFtNb250ZUNhcmxvX0RlZ3JlZURheXNfMjAyNEZjc3QueGxzeF1TaW11bGF0aW9uUmVzdWx0czUhUjZDMTI9QFNpbXVsYXRpb25IaXN0b2dyYW1CaW4oIERBVEEhUls3Ml1DWy01XSwgMjEsIDIsIFRSVUUgKSAvQCBTaW11bGF0aW9uVHJpYWxzKCmLAAAAW01vbnRlQ2FybG9fRGVncmVlRGF5c18yMDI0RmNzdC54bHN4XVNpbXVsYXRpb25SZXN1bHRzNSFSNkMxMj1AU2ltdWxhdGlvbkhpc3RvZ3JhbUJpbiggREFUQSFSWzcyXUNbLTVdLCAyMSwgMiwgVFJVRSApIC9AIFNpbXVsYXRpb25UcmlhbHMoKW0AAABbTW9udGVDYXJsb19EZWdyZWVEYXlzXzIwMjRGY3N0Lnhsc3hdU2ltdWxhdGlvblJlc3VsdHM3IVIxMEM2PUBTaW11bGF0aW9uUGVyY2VudGlsZSggREFUQSFSWzY4XUNbM10sIFJDWy0xXSApfQAAAFtNb250ZUNhcmxvX0RlZ3JlZURheXNfMjAyNEZjc3QueGxzeF1TaW11bGF0aW9uUmVzdWx0czJDREQhUjZDMTE9QFNpbXVsYXRpb25IaXN0b2dyYW1CaW5MYWJlbCggREFUQSFSWzcyXUNbLTddLCAyMSwgMiwgVFJVRSApcAAAAFtNb250ZUNhcmxvX0RlZ3JlZURheXNfMjAyNEZjc3QueGxzeF1TaW11bGF0aW9uUmVzdWx0czExQ0REIVI2QzY9QFNpbXVsYXRpb25QZXJjZW50aWxlKCBEQVRBIVJbNzJdQ1s3XSwgUkNbLTFdICl8AAAAW01vbnRlQ2FybG9fRGVncmVlRGF5c18yMDI0RmNzdC54bHN4XVNpbXVsYXRpb25SZXN1bHRzNSFSMTZDMTE9QFNpbXVsYXRpb25IaXN0b2dyYW1CaW5MYWJlbCggREFUQSFSWzYyXUNbLTRdLCAyMSwgMTIsIFRSVUUgKXAAAABbTW9udGVDYXJsb19EZWdyZWVEYXlzXzIwMjRGY3N0Lnhsc3hdU2ltdWxhdGlvblJlc3VsdHMyQ0REIVI2QzY9QFNpbXVsYXRpb25QZXJjZW50aWxlKCBEQVRBIVJbNzJdQ1stMl0sIFJDWy0xXSApbQAAAFtNb250ZUNhcmxvX0RlZ3JlZURheXNfMjAyNEZjc3QueGxzeF1TaW11bGF0aW9uUmVzdWx0czEwIVIxM0MzPUBTaW11bGF0aW9uU3RhbmRhcmREZXZpYXRpb24oIERBVEEhUls2NV1DWzldICl9AAAAW01vbnRlQ2FybG9fRGVncmVlRGF5c18yMDI0RmNzdC54bHN4XVNpbXVsYXRpb25SZXN1bHRzMUNERCFSMTBDOD1AU2ltdWxhdGlvbkhpc3RvZ3JhbUJpbkxhYmVsKCBEQVRBIVJbNjhdQ1stNV0sIDIxLCA2LCBUUlVFICl6AAAAW01vbnRlQ2FybG9fRGVncmVlRGF5c18yMDI0RmNzdC54bHN4XVNpbXVsYXRpb25SZXN1bHRzMTAhUjZDMTE9QFNpbXVsYXRpb25IaXN0b2dyYW1CaW5MYWJlbCggREFUQSFSWzcyXUNbMV0sIDIxLCAyLCBUUlVFICl5AAAAW01vbnRlQ2FybG9fRGVncmVlRGF5c18yMDI0RmNzdC54bHN4XVNpbXVsYXRpb25SZXN1bHRzM0NERCFSMTRDOT1AU2ltdWxhdGlvbkhpc3RvZ3JhbUJpbiggREFUQSFSWzY0XUNbLTRdLCAyMSwgMTAsIFRSVUUgKWYAAABbTW9udGVDYXJsb19EZWdyZWVEYXlzXzIwMjRGY3N0Lnhsc3hdU2ltdWxhdGlvblJlc3VsdHMySEREIVIxNkMzPUBTaW11bGF0aW9uU2tld25lc3MoIERBVEEhUlsyMl1DWzFdIClxAAAAW01vbnRlQ2FybG9fRGVncmVlRGF5c18yMDI0RmNzdC54bHN4XVNpbXVsYXRpb25SZXN1bHRzMkNERCFSMTNDNj1AU2ltdWxhdGlvblBlcmNlbnRpbGUoIERBVEEhUls2NV1DWy0yXSwgUkNbLTFdICl5AAAAW01vbnRlQ2FybG9fRGVncmVlRGF5c18yMDI0RmNzdC54bHN4XVNpbXVsYXRpb25SZXN1bHRzM0NERCFSMTdDOT1AU2ltdWxhdGlvbkhpc3RvZ3JhbUJpbiggREFUQSFSWzYxXUNbLTRdLCAyMSwgMTMsIFRSVUUgKXAAAABbTW9udGVDYXJsb19EZWdyZWVEYXlzXzIwMjRGY3N0Lnhsc3hdU2ltdWxhdGlvblJlc3VsdHMyQ0REIVI4QzY9QFNpbXVsYXRpb25QZXJjZW50aWxlKCBEQVRBIVJbNzBdQ1stMl0sIFJDWy0xXSApfAAAAFtNb250ZUNhcmxvX0RlZ3JlZURheXNfMjAyNEZjc3QueGxzeF1TaW11bGF0aW9uUmVzdWx0czEyQ0REIVI2Qzg9QFNpbXVsYXRpb25IaXN0b2dyYW1CaW5MYWJlbCggREFUQSFSWzcyXUNbNl0sIDIxLCAyLCBUUlVFICmPAAAAW01vbnRlQ2FybG9fRGVncmVlRGF5c18yMDI0RmNzdC54bHN4XVNpbXVsYXRpb25SZXN1bHRzMTFDREQhUjEwQzEyPUBTaW11bGF0aW9uSGlzdG9ncmFtQmluKCBEQVRBIVJbNjhdQ1sxXSwgMjEsIDYsIFRSVUUgKSAvQCBTaW11bGF0aW9uVHJpYWxzKCmPAAAAW01vbnRlQ2FybG9fRGVncmVlRGF5c18yMDI0RmNzdC54bHN4XVNpbXVsYXRpb25SZXN1bHRzMTFDREQhUjEwQzEyPUBTaW11bGF0aW9uSGlzdG9ncmFtQmluKCBEQVRBIVJbNjhdQ1sxXSwgMjEsIDYsIFRSVUUgKSAvQCBTaW11bGF0aW9uVHJpYWxzKCmMAAAAW01vbnRlQ2FybG9fRGVncmVlRGF5c18yMDI0RmNzdC54bHN4XVNpbXVsYXRpb25SZXN1bHRzOSFSMTBDMTI9QFNpbXVsYXRpb25IaXN0b2dyYW1CaW4oIERBVEEhUls2OF1DWy0xXSwgMjEsIDYsIFRSVUUgKSAvQCBTaW11bGF0aW9uVHJpYWxzKCmMAAAAW01vbnRlQ2FybG9fRGVncmVlRGF5c18yMDI0RmNzdC54bHN4XVNpbXVsYXRpb25SZXN1bHRzOSFSMTBDMTI9QFNpbXVsYXRpb25IaXN0b2dyYW1CaW4oIERBVEEhUls2OF1DWy0xXSwgMjEsIDYsIFRSVUUgKSAvQCBTaW11bGF0aW9uVHJpYWxzKCl+AAAAW01vbnRlQ2FybG9fRGVncmVlRGF5c18yMDI0RmNzdC54bHN4XVNpbXVsYXRpb25SZXN1bHRzMkNERCFSMjBDOD1AU2ltdWxhdGlvbkhpc3RvZ3JhbUJpbkxhYmVsKCBEQVRBIVJbNThdQ1stNF0sIDIxLCAxNiwgVFJVRSApdgAAAFtNb250ZUNhcmxvX0RlZ3JlZURheXNfMjAyNEZjc3QueGxzeF1TaW11bGF0aW9uUmVzdWx0czUhUjIxQzk9QFNpbXVsYXRpb25IaXN0b2dyYW1CaW4oIERBVEEhUls1N11DWy0yXSwgMjEsIDE3LCBUUlVFICl/AAAAW01vbnRlQ2FybG9fRGVncmVlRGF5c18yMDI0RmNzdC54bHN4XVNpbXVsYXRpb25SZXN1bHRzMkNERCFSMjBDMTE9QFNpbXVsYXRpb25IaXN0b2dyYW1CaW5MYWJlbCggREFUQSFSWzU4XUNbLTddLCAyMSwgMTYsIFRSVUUgKWoAAABbTW9udGVDYXJsb19EZWdyZWVEYXlzXzIwMjRGY3N0Lnhsc3hdU2ltdWxhdGlvblJlc3VsdHMzSEREIVI2QzM9QFNpbXVsYXRpb25TdGFuZGFyZEVycm9yKCBEQVRBIVJbMzJdQ1syXSApcAAAAFtNb250ZUNhcmxvX0RlZ3JlZURheXNfMjAyNEZjc3QueGxzeF1TaW11bGF0aW9uUmVzdWx0czNDREQhUjlDNj1AU2ltdWxhdGlvblBlcmNlbnRpbGUoIERBVEEhUls2OV1DWy0xXSwgUkNbLTFdIClsAAAAW01vbnRlQ2FybG9fRGVncmVlRGF5c18yMDI0RmNzdC54bHN4XVNpbXVsYXRpb25SZXN1bHRzNiFSOUM2PUBTaW11bGF0aW9uUGVyY2VudGlsZSggREFUQSFSWzY5XUNbMl0sIFJDWy0xXSApcQAAAFtNb250ZUNhcmxvX0RlZ3JlZURheXNfMjAyNEZjc3QueGxzeF1TaW11bGF0aW9uUmVzdWx0czNIREQhUjE3QzY9QFNpbXVsYXRpb25QZXJjZW50aWxlKCBEQVRBIVJbMjFdQ1stMV0sIFJDWy0xXSApYgAAAFtNb250ZUNhcmxvX0RlZ3JlZURheXNfMjAyNEZjc3QueGxzeF1TaW11bGF0aW9uUmVzdWx0czExQ0REIVI5QzM9QFNpbXVsYXRpb25NYXgoIERBVEEhUls2OV1DWzEwXSApjwAAAFtNb250ZUNhcmxvX0RlZ3JlZURheXNfMjAyNEZjc3QueGxzeF1TaW11bGF0aW9uUmVzdWx0czNDREQhUjEyQzEyPUBTaW11bGF0aW9uSGlzdG9ncmFtQmluKCBEQVRBIVJbNjZdQ1stN10sIDIxLCA4LCBUUlVFICkgL0AgU2ltdWxhdGlvblRyaWFscygpjwAAAFtNb250ZUNhcmxvX0RlZ3JlZURheXNfMjAyNEZjc3QueGxzeF1TaW11bGF0aW9uUmVzdWx0czNDREQhUjEyQzEyPUBTaW11bGF0aW9uSGlzdG9ncmFtQmluKCBEQVRBIVJbNjZdQ1stN10sIDIxLCA4LCBUUlVFICkgL0AgU2ltdWxhdGlvblRyaWFscygpZAAAAFtNb250ZUNhcmxvX0RlZ3JlZURheXNfMjAyNEZjc3QueGxzeF1TaW11bGF0aW9uUmVzdWx0czEwIVIxNkMzPUBTaW11bGF0aW9uU2tld25lc3MoIERBVEEhUls2Ml1DWzldICmNAAAAW01vbnRlQ2FybG9fRGVncmVlRGF5c18yMDI0RmNzdC54bHN4XVNpbXVsYXRpb25SZXN1bHRzNSFSMjFDMTI9QFNpbXVsYXRpb25IaXN0b2dyYW1CaW4oIERBVEEhUls1N11DWy01XSwgMjEsIDE3LCBUUlVFICkgL0AgU2ltdWxhdGlvblRyaWFscygpjQAAAFtNb250ZUNhcmxvX0RlZ3JlZURheXNfMjAyNEZjc3QueGxzeF1TaW11bGF0aW9uUmVzdWx0czUhUjIxQzEyPUBTaW11bGF0aW9uSGlzdG9ncmFtQmluKCBEQVRBIVJbNTddQ1stNV0sIDIxLCAxNywgVFJVRSApIC9AIFNpbXVsYXRpb25UcmlhbHMoKWAAAABbTW9udGVDYXJsb19EZWdyZWVEYXlzXzIwMjRGY3N0Lnhsc3hdU2ltdWxhdGlvblJlc3VsdHM0SEREIVI5QzM9QFNpbXVsYXRpb25NYXgoIERBVEEhUlsyOV1DWzNdIClxAAAAW01vbnRlQ2FybG9fRGVncmVlRGF5c18yMDI0RmNzdC54bHN4XVNpbXVsYXRpb25SZXN1bHRzMUNERCFSMTBDNj1AU2ltdWxhdGlvblBlcmNlbnRpbGUoIERBVEEhUls2OF1DWy0zXSwgUkNbLTFdICmMAAAAW01vbnRlQ2FybG9fRGVncmVlRGF5c18yMDI0RmNzdC54bHN4XVNpbXVsYXRpb25SZXN1bHRzNiFSMTBDMTI9QFNpbXVsYXRpb25IaXN0b2dyYW1CaW4oIERBVEEhUls2OF1DWy00XSwgMjEsIDYsIFRSVUUgKSAvQCBTaW11bGF0aW9uVHJpYWxzKCmMAAAAW01vbnRlQ2FybG9fRGVncmVlRGF5c18yMDI0RmNzdC54bHN4XVNpbXVsYXRpb25SZXN1bHRzNiFSMTBDMTI9QFNpbXVsYXRpb25IaXN0b2dyYW1CaW4oIERBVEEhUls2OF1DWy00XSwgMjEsIDYsIFRSVUUgKSAvQCBTaW11bGF0aW9uVHJpYWxzKCl9AAAAW01vbnRlQ2FybG9fRGVncmVlRGF5c18yMDI0RmNzdC54bHN4XVNpbXVsYXRpb25SZXN1bHRzNENERCFSN0MxMT1AU2ltdWxhdGlvbkhpc3RvZ3JhbUJpbkxhYmVsKCBEQVRBIVJbNzFdQ1stNV0sIDIxLCAzLCBUUlVFIClxAAAAW01vbnRlQ2FybG9fRGVncmVlRGF5c18yMDI0RmNzdC54bHN4XVNpbXVsYXRpb25SZXN1bHRzM0hERCFSMTNDNj1AU2ltdWxhdGlvblBlcmNlbnRpbGUoIERBVEEhUlsyNV1DWy0xXSwgUkNbLTFdICltAAAAW01vbnRlQ2FybG9fRGVncmVlRGF5c18yMDI0RmNzdC54bHN4XVNpbXVsYXRpb25SZXN1bHRzNSFSMTRDNj1AU2ltdWxhdGlvblBlcmNlbnRpbGUoIERBVEEhUls2NF1DWzFdLCBSQ1stMV0gKXEAAABbTW9udGVDYXJsb19EZWdyZWVEYXlzXzIwMjRGY3N0Lnhsc3hdU2ltdWxhdGlvblJlc3VsdHMySEREIVIyNUM2PUBTaW11bGF0aW9uUGVyY2VudGlsZSggREFUQSFSWzEzXUNbLTJdLCBSQ1stMV0gKWwAAABbTW9udGVDYXJsb19EZWdyZWVEYXlzXzIwMjRGY3N0Lnhsc3hdU2ltdWxhdGlvblJlc3VsdHM5IVI4QzY9QFNpbXVsYXRpb25QZXJjZW50aWxlKCBEQVRBIVJbNzBdQ1s1XSwgUkNbLTFdICl9AAAAW01vbnRlQ2FybG9fRGVncmVlRGF5c18yMDI0RmNzdC54bHN4XVNpbXVsYXRpb25SZXN1bHRzMUNERCFSN0MxMT1AU2ltdWxhdGlvbkhpc3RvZ3JhbUJpbkxhYmVsKCBEQVRBIVJbNzFdQ1stOF0sIDIxLCAzLCBUUlVFICl8AAAAW01vbnRlQ2FybG9fRGVncmVlRGF5c18yMDI0RmNzdC54bHN4XVNpbXVsYXRpb25SZXN1bHRzOCFSMTdDMTE9QFNpbXVsYXRpb25IaXN0b2dyYW1CaW5MYWJlbCggREFUQSFSWzYxXUNbLTFdLCAyMSwgMTMsIFRSVUUgKX0AAABbTW9udGVDYXJsb19EZWdyZWVEYXlzXzIwMjRGY3N0Lnhsc3hdU2ltdWxhdGlvblJlc3VsdHMxQ0REIVIxM0M4PUBTaW11bGF0aW9uSGlzdG9ncmFtQmluTGFiZWwoIERBVEEhUls2NV1DWy01XSwgMjEsIDksIFRSVUUgKX4AAABbTW9udGVDYXJsb19EZWdyZWVEYXlzXzIwMjRGY3N0Lnhsc3hdU2ltdWxhdGlvblJlc3VsdHM0Q0REIVIyMkM4PUBTaW11bGF0aW9uSGlzdG9ncmFtQmluTGFiZWwoIERBVEEhUls1Nl1DWy0yXSwgMjEsIDE4LCBUUlVFICmEAAAAW01vbnRlQ2FybG9fRGVncmVlRGF5c18yMDI0RmNzdC54bHN4XVNpbXVsYXRpb25SZXN1bHRzMkhERCFSMTFDMz1AU2ltdWxhdGlvbk1heCggREFUQSFSWzI3XUNbMV0gKSAtQCBTaW11bGF0aW9uTWluKCBEQVRBIVJbMjddQ1sxXSAphAAAAFtNb250ZUNhcmxvX0RlZ3JlZURheXNfMjAyNEZjc3QueGxzeF1TaW11bGF0aW9uUmVzdWx0czJIREQhUjExQzM9QFNpbXVsYXRpb25NYXgoIERBVEEhUlsyN11DWzFdICkgLUAgU2ltdWxhdGlvbk1pbiggREFUQSFSWzI3XUNbMV0gKW0AAABbTW9udGVDYXJsb19EZWdyZWVEYXlzXzIwMjRGY3N0Lnhsc3hdU2ltdWxhdGlvblJlc3VsdHM0Q0REIVIxOUM2PUBTaW11bGF0aW9uUGVyY2VudGlsZSggREFUQSFSWzU5XUMsIFJDWy0xXSApUAAAAFtNb250ZUNhcmxvX0RlZ3JlZURheXNfMjAyNEZjc3QueGxzeF1TaW11bGF0aW9uUmVzdWx0czYhUjVDMz1AU2ltdWxhdGlvblRyaWFscygpbQAAAFtNb250ZUNhcmxvX0RlZ3JlZURheXNfMjAyNEZjc3QueGxzeF1TaW11bGF0aW9uUmVzdWx0czghUjEyQzY9QFNpbXVsYXRpb25QZXJjZW50aWxlKCBEQVRBIVJbNjZdQ1s0XSwgUkNbLTFdICl4AAAAW01vbnRlQ2FybG9fRGVncmVlRGF5c18yMDI0RmNzdC54bHN4XVNpbXVsYXRpb25SZXN1bHRzMUNERCFSMTNDOT1AU2ltdWxhdGlvbkhpc3RvZ3JhbUJpbiggREFUQSFSWzY1XUNbLTZdLCAyMSwgOSwgVFJVRSApdQAAAFtNb250ZUNhcmxvX0RlZ3JlZURheXNfMjAyNEZjc3QueGxzeF1TaW11bGF0aW9uUmVzdWx0czghUjI0Qzk9QFNpbXVsYXRpb25IaXN0b2dyYW1CaW4oIERBVEEhUls1NF1DWzFdLCAyMSwgMjAsIFRSVUUgKXkAAABbTW9udGVDYXJsb19EZWdyZWVEYXlzXzIwMjRGY3N0Lnhsc3hdU2ltdWxhdGlvblJlc3VsdHMxQ0REIVIyMEM5PUBTaW11bGF0aW9uSGlzdG9ncmFtQmluKCBEQVRBIVJbNThdQ1stNl0sIDIxLCAxNiwgVFJVRSApfgAAAFtNb250ZUNhcmxvX0RlZ3JlZURheXNfMjAyNEZjc3QueGxzeF1TaW11bGF0aW9uUmVzdWx0czRDREQhUjI0Qzg9QFNpbXVsYXRpb25IaXN0b2dyYW1CaW5MYWJlbCggREFUQSFSWzU0XUNbLTJdLCAyMSwgMjAsIFRSVUUgKXEAAABbTW9udGVDYXJsb19EZWdyZWVEYXlzXzIwMjRGY3N0Lnhsc3hdU2ltdWxhdGlvblJlc3VsdHMySEREIVIyMkM2PUBTaW11bGF0aW9uUGVyY2VudGlsZSggREFUQSFSWzE2XUNbLTJdLCBSQ1stMV0gKW0AAABbTW9udGVDYXJsb19EZWdyZWVEYXlzXzIwMjRGY3N0Lnhsc3hdU2ltdWxhdGlvblJlc3VsdHM0Q0REIVIxNkM2PUBTaW11bGF0aW9uUGVyY2VudGlsZSggREFUQSFSWzYyXUMsIFJDWy0xXSApdQAAAFtNb250ZUNhcmxvX0RlZ3JlZURheXNfMjAyNEZjc3QueGxzeF1TaW11bGF0aW9uUmVzdWx0czghUjIwQzk9QFNpbXVsYXRpb25IaXN0b2dyYW1CaW4oIERBVEEhUls1OF1DWzFdLCAyMSwgMTYsIFRSVUUgKV0AAABbTW9udGVDYXJsb19EZWdyZWVEYXlzXzIwMjRGY3N0Lnhsc3hdU2ltdWxhdGlvblJlc3VsdHM4IVI4QzM9QFNpbXVsYXRpb25NaW4oIERBVEEhUls3MF1DWzddICl4AAAAW01vbnRlQ2FybG9fRGVncmVlRGF5c18yMDI0RmNzdC54bHN4XVNpbXVsYXRpb25SZXN1bHRzMUNERCFSMTJDOT1AU2ltdWxhdGlvbkhpc3RvZ3JhbUJpbiggREFUQSFSWzY2XUNbLTZdLCAyMSwgOCwgVFJVRSApfAAAAFtNb250ZUNhcmxvX0RlZ3JlZURheXNfMjAyNEZjc3QueGxzeF1TaW11bGF0aW9uUmVzdWx0czghUjE0QzExPUBTaW11bGF0aW9uSGlzdG9ncmFtQmluTGFiZWwoIERBVEEhUls2NF1DWy0xXSwgMjEsIDEwLCBUUlVFICl8AAAAW01vbnRlQ2FybG9fRGVncmVlRGF5c18yMDI0RmNzdC54bHN4XVNpbXVsYXRpb25SZXN1bHRzMUNERCFSN0M4PUBTaW11bGF0aW9uSGlzdG9ncmFtQmluTGFiZWwoIERBVEEhUls3MV1DWy01XSwgMjEsIDMsIFRSVUUgKVMAAABbTW9udGVDYXJsb19EZWdyZWVEYXlzXzIwMjRGY3N0Lnhsc3hdU2ltdWxhdGlvblJlc3VsdHMxSEREIVI1QzM9QFNpbXVsYXRpb25UcmlhbHMoKXAAAABbTW9udGVDYXJsb19EZWdyZWVEYXlzXzIwMjRGY3N0Lnhsc3hdU2ltdWxhdGlvblJlc3VsdHMxMUhERCFSNkM2PUBTaW11bGF0aW9uUGVyY2VudGlsZSggREFUQSFSWzMyXUNbN10sIFJDWy0xXSApeQAAAFtNb250ZUNhcmxvX0RlZ3JlZURheXNfMjAyNEZjc3QueGxzeF1TaW11bGF0aW9uUmVzdWx0czJDREQhUjIxQzk9QFNpbXVsYXRpb25IaXN0b2dyYW1CaW4oIERBVEEhUls1N11DWy01XSwgMjEsIDE3LCBUUlVFICl+AAAAW01vbnRlQ2FybG9fRGVncmVlRGF5c18yMDI0RmNzdC54bHN4XVNpbXVsYXRpb25SZXN1bHRzMkNERCFSMTVDOD1AU2ltdWxhdGlvbkhpc3RvZ3JhbUJpbkxhYmVsKCBEQVRBIVJbNjNdQ1stNF0sIDIxLCAxMSwgVFJVRSApjQAAAFtNb250ZUNhcmxvX0RlZ3JlZURheXNfMjAyNEZjc3QueGxzeF1TaW11bGF0aW9uUmVzdWx0czYhUjE1QzEyPUBTaW11bGF0aW9uSGlzdG9ncmFtQmluKCBEQVRBIVJbNjNdQ1stNF0sIDIxLCAxMSwgVFJVRSApIC9AIFNpbXVsYXRpb25UcmlhbHMoKY0AAABbTW9udGVDYXJsb19EZWdyZWVEYXlzXzIwMjRGY3N0Lnhsc3hdU2ltdWxhdGlvblJlc3VsdHM2IVIxNUMxMj1AU2ltdWxhdGlvbkhpc3RvZ3JhbUJpbiggREFUQSFSWzYzXUNbLTRdLCAyMSwgMTEsIFRSVUUgKSAvQCBTaW11bGF0aW9uVHJpYWxzKClwAAAAW01vbnRlQ2FybG9fRGVncmVlRGF5c18yMDI0RmNzdC54bHN4XVNpbXVsYXRpb25SZXN1bHRzM0hERCFSN0M2PUBTaW11bGF0aW9uUGVyY2VudGlsZSggREFUQSFSWzMxXUNbLTFdLCBSQ1stMV0gKXEAAABbTW9udGVDYXJsb19EZWdyZWVEYXlzXzIwMjRGY3N0Lnhsc3hdU2ltdWxhdGlvblJlc3VsdHMzSEREIVIxOEM2PUBTaW11bGF0aW9uUGVyY2VudGlsZSggREFUQSFSWzIwXUNbLTFdLCBSQ1stMV0gKXwAAABbTW9udGVDYXJsb19EZWdyZWVEYXlzXzIwMjRGY3N0Lnhsc3hdU2ltdWxhdGlvblJlc3VsdHMzSEREIVI3Qzg9QFNpbXVsYXRpb25IaXN0b2dyYW1CaW5MYWJlbCggREFUQSFSWzMxXUNbLTNdLCAyMSwgMywgVFJVRSApcAAAAFtNb250ZUNhcmxvX0RlZ3JlZURheXNfMjAyNEZjc3QueGxzeF1TaW11bGF0aW9uUmVzdWx0czchUjlDOT1AU2ltdWxhdGlvbkhpc3RvZ3JhbUJpbiggREFUQSFSWzY5XUMsIDIxLCA1LCBUUlVFIClxAAAAW01vbnRlQ2FybG9fRGVncmVlRGF5c18yMDI0RmNzdC54bHN4XVNpbXVsYXRpb25SZXN1bHRzMTJIREQhUjIyQzY9QFNpbXVsYXRpb25QZXJjZW50aWxlKCBEQVRBIVJbMTZdQ1s4XSwgUkNbLTFdIClwAAAAW01vbnRlQ2FybG9fRGVncmVlRGF5c18yMDI0RmNzdC54bHN4XVNpbXVsYXRpb25SZXN1bHRzMkNERCFSOUM2PUBTaW11bGF0aW9uUGVyY2VudGlsZSggREFUQSFSWzY5XUNbLTJdLCBSQ1stMV0gKXEAAABbTW9udGVDYXJsb19EZWdyZWVEYXlzXzIwMjRGY3N0Lnhsc3hdU2ltdWxhdGlvblJlc3VsdHMyQ0REIVIxOEM2PUBTaW11bGF0aW9uUGVyY2VudGlsZSggREFUQSFSWzYwXUNbLTJdLCBSQ1stMV0gKX8AAABbTW9udGVDYXJsb19EZWdyZWVEYXlzXzIwMjRGY3N0Lnhsc3hdU2ltdWxhdGlvblJlc3VsdHMxMUNERCFSMTlDMTE9QFNpbXVsYXRpb25IaXN0b2dyYW1CaW5MYWJlbCggREFUQSFSWzU5XUNbMl0sIDIxLCAxNSwgVFJVRSApkAAAAFtNb250ZUNhcmxvX0RlZ3JlZURheXNfMjAyNEZjc3QueGxzeF1TaW11bGF0aW9uUmVzdWx0czRDREQhUjI1QzEyPUBTaW11bGF0aW9uSGlzdG9ncmFtQmluKCBEQVRBIVJbNTNdQ1stNl0sIDIxLCAyMSwgVFJVRSApIC9AIFNpbXVsYXRpb25UcmlhbHMoKZAAAABbTW9udGVDYXJsb19EZWdyZWVEYXlzXzIwMjRGY3N0Lnhsc3hdU2ltdWxhdGlvblJlc3VsdHM0Q0REIVIyNUMxMj1AU2ltdWxhdGlvbkhpc3RvZ3JhbUJpbiggREFUQSFSWzUzXUNbLTZdLCAyMSwgMjEsIFRSVUUgKSAvQCBTaW11bGF0aW9uVHJpYWxzKCl8AAAAW01vbnRlQ2FybG9fRGVncmVlRGF5c18yMDI0RmNzdC54bHN4XVNpbXVsYXRpb25SZXN1bHRzNSFSMTdDMTE9QFNpbXVsYXRpb25IaXN0b2dyYW1CaW5MYWJlbCggREFUQSFSWzYxXUNbLTRdLCAyMSwgMTMsIFRSVUUgKXgAAABbTW9udGVDYXJsb19EZWdyZWVEYXlzXzIwMjRGY3N0Lnhsc3hdU2ltdWxhdGlvblJlc3VsdHM5IVI4Qzg9QFNpbXVsYXRpb25IaXN0b2dyYW1CaW5MYWJlbCggREFUQSFSWzcwXUNbM10sIDIxLCA0LCBUUlVFICltAAAAW01vbnRlQ2FybG9fRGVncmVlRGF5c18yMDI0RmNzdC54bHN4XVNpbXVsYXRpb25SZXN1bHRzNiFSMTFDNj1AU2ltdWxhdGlvblBlcmNlbnRpbGUoIERBVEEhUls2N11DWzJdLCBSQ1stMV0gKW4AAABbTW9udGVDYXJsb19EZWdyZWVEYXlzXzIwMjRGY3N0Lnhsc3hdU2ltdWxhdGlvblJlc3VsdHMxMCFSMTZDNj1AU2ltdWxhdGlvblBlcmNlbnRpbGUoIERBVEEhUls2Ml1DWzZdLCBSQ1stMV0gKX8AAABbTW9udGVDYXJsb19EZWdyZWVEYXlzXzIwMjRGY3N0Lnhsc3hdU2ltdWxhdGlvblJlc3VsdHMzQ0REIVIxNkMxMT1AU2ltdWxhdGlvbkhpc3RvZ3JhbUJpbkxhYmVsKCBEQVRBIVJbNjJdQ1stNl0sIDIxLCAxMiwgVFJVRSApfQAAAFtNb250ZUNhcmxvX0RlZ3JlZURheXNfMjAyNEZjc3QueGxzeF1TaW11bGF0aW9uUmVzdWx0czNDREQhUjEwQzg9QFNpbXVsYXRpb25IaXN0b2dyYW1CaW5MYWJlbCggREFUQSFSWzY4XUNbLTNdLCAyMSwgNiwgVFJVRSApcQAAAFtNb250ZUNhcmxvX0RlZ3JlZURheXNfMjAyNEZjc3QueGxzeF1TaW11bGF0aW9uUmVzdWx0czEySEREIVIxNUM2PUBTaW11bGF0aW9uUGVyY2VudGlsZSggREFUQSFSWzIzXUNbOF0sIFJDWy0xXSApegAAAFtNb250ZUNhcmxvX0RlZ3JlZURheXNfMjAyNEZjc3QueGxzeF1TaW11bGF0aW9uUmVzdWx0czEwIVIxMUM4PUBTaW11bGF0aW9uSGlzdG9ncmFtQmluTGFiZWwoIERBVEEhUls2N11DWzRdLCAyMSwgNywgVFJVRSApdwAAAFtNb250ZUNhcmxvX0RlZ3JlZURheXNfMjAyNEZjc3QueGxzeF1TaW11bGF0aW9uUmVzdWx0czNIREQhUjlDOT1AU2ltdWxhdGlvbkhpc3RvZ3JhbUJpbiggREFUQSFSWzI5XUNbLTRdLCAyMSwgNSwgVFJVRSApjQAAAFtNb250ZUNhcmxvX0RlZ3JlZURheXNfMjAyNEZjc3QueGxzeF1TaW11bGF0aW9uUmVzdWx0czchUjI0QzEyPUBTaW11bGF0aW9uSGlzdG9ncmFtQmluKCBEQVRBIVJbNTRdQ1stM10sIDIxLCAyMCwgVFJVRSApIC9AIFNpbXVsYXRpb25UcmlhbHMoKY0AAABbTW9udGVDYXJsb19EZWdyZWVEYXlzXzIwMjRGY3N0Lnhsc3hdU2ltdWxhdGlvblJlc3VsdHM3IVIyNEMxMj1AU2ltdWxhdGlvbkhpc3RvZ3JhbUJpbiggREFUQSFSWzU0XUNbLTNdLCAyMSwgMjAsIFRSVUUgKSAvQCBTaW11bGF0aW9uVHJpYWxzKCltAAAAW01vbnRlQ2FybG9fRGVncmVlRGF5c18yMDI0RmNzdC54bHN4XVNpbXVsYXRpb25SZXN1bHRzNEhERCFSMTBDNj1AU2ltdWxhdGlvblBlcmNlbnRpbGUoIERBVEEhUlsyOF1DLCBSQ1stMV0gKX8AAABbTW9udGVDYXJsb19EZWdyZWVEYXlzXzIwMjRGY3N0Lnhsc3hdU2ltdWxhdGlvblJlc3VsdHM0SEREIVIyM0MxMT1AU2ltdWxhdGlvbkhpc3RvZ3JhbUJpbkxhYmVsKCBEQVRBIVJbMTVdQ1stNV0sIDIxLCAxOSwgVFJVRSApbQAAAFtNb250ZUNhcmxvX0RlZ3JlZURheXNfMjAyNEZjc3QueGxzeF1TaW11bGF0aW9uUmVzdWx0czchUjE4QzY9QFNpbXVsYXRpb25QZXJjZW50aWxlKCBEQVRBIVJbNjBdQ1szXSwgUkNbLTFdICl3AAAAW01vbnRlQ2FybG9fRGVncmVlRGF5c18yMDI0RmNzdC54bHN4XVNpbXVsYXRpb25SZXN1bHRzMkhERCFSOUM5PUBTaW11bGF0aW9uSGlzdG9ncmFtQmluKCBEQVRBIVJbMjldQ1stNV0sIDIxLCA1LCBUUlVFICl3AAAAW01vbnRlQ2FybG9fRGVncmVlRGF5c18yMDI0RmNzdC54bHN4XVNpbXVsYXRpb25SZXN1bHRzNEhERCFSN0M5PUBTaW11bGF0aW9uSGlzdG9ncmFtQmluKCBEQVRBIVJbMzFdQ1stM10sIDIxLCAzLCBUUlVFICl+AAAAW01vbnRlQ2FybG9fRGVncmVlRGF5c18yMDI0RmNzdC54bHN4XVNpbXVsYXRpb25SZXN1bHRzM0hERCFSMjJDOD1AU2ltdWxhdGlvbkhpc3RvZ3JhbUJpbkxhYmVsKCBEQVRBIVJbMTZdQ1stM10sIDIxLCAxOCwgVFJVRSApdwAAAFtNb250ZUNhcmxvX0RlZ3JlZURheXNfMjAyNEZjc3QueGxzeF1TaW11bGF0aW9uUmVzdWx0czRDREQhUjdDOT1AU2ltdWxhdGlvbkhpc3RvZ3JhbUJpbiggREFUQSFSWzcxXUNbLTNdLCAyMSwgMywgVFJVRSApbQAAAFtNb250ZUNhcmxvX0RlZ3JlZURheXNfMjAyNEZjc3QueGxzeF1TaW11bGF0aW9uUmVzdWx0czUhUjE1QzY9QFNpbXVsYXRpb25QZXJjZW50aWxlKCBEQVRBIVJbNjNdQ1sxXSwgUkNbLTFdICmKAAAAW01vbnRlQ2FybG9fRGVncmVlRGF5c18yMDI0RmNzdC54bHN4XVNpbXVsYXRpb25SZXN1bHRzMTAhUjIxQzEyPUBTaW11bGF0aW9uSGlzdG9ncmFtQmluKCBEQVRBIVJbNTddQywgMjEsIDE3LCBUUlVFICkgL0AgU2ltdWxhdGlvblRyaWFscygpigAAAFtNb250ZUNhcmxvX0RlZ3JlZURheXNfMjAyNEZjc3QueGxzeF1TaW11bGF0aW9uUmVzdWx0czEwIVIyMUMxMj1AU2ltdWxhdGlvbkhpc3RvZ3JhbUJpbiggREFUQSFSWzU3XUMsIDIxLCAxNywgVFJVRSApIC9AIFNpbXVsYXRpb25UcmlhbHMoKX0AAABbTW9udGVDYXJsb19EZWdyZWVEYXlzXzIwMjRGY3N0Lnhsc3hdU2ltdWxhdGlvblJlc3VsdHMxMkNERCFSNUMxMT1AU2ltdWxhdGlvbkhpc3RvZ3JhbUJpbkxhYmVsKCBEQVRBIVJbNzNdQ1szXSwgMjEsIDEsIFRSVUUgKYoAAABbTW9udGVDYXJsb19EZWdyZWVEYXlzXzIwMjRGY3N0Lnhsc3hdU2ltdWxhdGlvblJlc3VsdHMxMCFSMThDMTI9QFNpbXVsYXRpb25IaXN0b2dyYW1CaW4oIERBVEEhUls2MF1DLCAyMSwgMTQsIFRSVUUgKSAvQCBTaW11bGF0aW9uVHJpYWxzKCmKAAAAW01vbnRlQ2FybG9fRGVncmVlRGF5c18yMDI0RmNzdC54bHN4XVNpbXVsYXRpb25SZXN1bHRzMTAhUjE4QzEyPUBTaW11bGF0aW9uSGlzdG9ncmFtQmluKCBEQVRBIVJbNjBdQywgMjEsIDE0LCBUUlVFICkgL0AgU2ltdWxhdGlvblRyaWFscygpcQAAAFtNb250ZUNhcmxvX0RlZ3JlZURheXNfMjAyNEZjc3QueGxzeF1TaW11bGF0aW9uUmVzdWx0czExSEREIVIyMkM2PUBTaW11bGF0aW9uUGVyY2VudGlsZSggREFUQSFSWzE2XUNbN10sIFJDWy0xXSApeAAAAFtNb250ZUNhcmxvX0RlZ3JlZURheXNfMjAyNEZjc3QueGxzeF1TaW11bGF0aW9uUmVzdWx0czkhUjI1QzExPUBTaW11bGF0aW9uSGlzdG9ncmFtQmluTGFiZWwoIERBVEEhUls1M11DLCAyMSwgMjEsIFRSVUUgKY0AAABbTW9udGVDYXJsb19EZWdyZWVEYXlzXzIwMjRGY3N0Lnhsc3hdU2ltdWxhdGlvblJlc3VsdHM3IVIyNUMxMj1AU2ltdWxhdGlvbkhpc3RvZ3JhbUJpbiggREFUQSFSWzUzXUNbLTNdLCAyMSwgMjEsIFRSVUUgKSAvQCBTaW11bGF0aW9uVHJpYWxzKCmNAAAAW01vbnRlQ2FybG9fRGVncmVlRGF5c18yMDI0RmNzdC54bHN4XVNpbXVsYXRpb25SZXN1bHRzNyFSMjVDMTI9QFNpbXVsYXRpb25IaXN0b2dyYW1CaW4oIERBVEEhUls1M11DWy0zXSwgMjEsIDIxLCBUUlVFICkgL0AgU2ltdWxhdGlvblRyaWFscygpfQAAAFtNb250ZUNhcmxvX0RlZ3JlZURheXNfMjAyNEZjc3QueGxzeF1TaW11bGF0aW9uUmVzdWx0czEyQ0REIVI4QzExPUBTaW11bGF0aW9uSGlzdG9ncmFtQmluTGFiZWwoIERBVEEhUls3MF1DWzNdLCAyMSwgNCwgVFJVRSApdAAAAFtNb250ZUNhcmxvX0RlZ3JlZURheXNfMjAyNEZjc3QueGxzeF1TaW11bGF0aW9uUmVzdWx0czYhUjhDOT1AU2ltdWxhdGlvbkhpc3RvZ3JhbUJpbiggREFUQSFSWzcwXUNbLTFdLCAyMSwgNCwgVFJVRSApbAAAAFtNb250ZUNhcmxvX0RlZ3JlZURheXNfMjAyNEZjc3QueGxzeF1TaW11bGF0aW9uUmVzdWx0czkhUjZDNj1AU2ltdWxhdGlvblBlcmNlbnRpbGUoIERBVEEhUls3Ml1DWzVdLCBSQ1stMV0gKX4AAABbTW9udGVDYXJsb19EZWdyZWVEYXlzXzIwMjRGY3N0Lnhsc3hdU2ltdWxhdGlvblJlc3VsdHMxQ0REIVIyMEM4PUBTaW11bGF0aW9uSGlzdG9ncmFtQmluTGFiZWwoIERBVEEhUls1OF1DWy01XSwgMjEsIDE2LCBUUlVFICmKAAAAW01vbnRlQ2FybG9fRGVncmVlRGF5c18yMDI0RmNzdC54bHN4XVNpbXVsYXRpb25SZXN1bHRzMTAhUjI0QzEyPUBTaW11bGF0aW9uSGlzdG9ncmFtQmluKCBEQVRBIVJbNTRdQywgMjEsIDIwLCBUUlVFICkgL0AgU2ltdWxhdGlvblRyaWFscygpigAAAFtNb250ZUNhcmxvX0RlZ3JlZURheXNfMjAyNEZjc3QueGxzeF1TaW11bGF0aW9uUmVzdWx0czEwIVIyNEMxMj1AU2ltdWxhdGlvbkhpc3RvZ3JhbUJpbiggREFUQSFSWzU0XUMsIDIxLCAyMCwgVFJVRSApIC9AIFNpbXVsYXRpb25UcmlhbHMoKWwAAABbTW9udGVDYXJsb19EZWdyZWVEYXlzXzIwMjRGY3N0Lnhsc3hdU2ltdWxhdGlvblJlc3VsdHM2IVI3QzY9QFNpbXVsYXRpb25QZXJjZW50aWxlKCBEQVRBIVJbNzFdQ1syXSwgUkNbLTFdICl+AAAAW01vbnRlQ2FybG9fRGVncmVlRGF5c18yMDI0RmNzdC54bHN4XVNpbXVsYXRpb25SZXN1bHRzNENERCFSMTdDOD1AU2ltdWxhdGlvbkhpc3RvZ3JhbUJpbkxhYmVsKCBEQVRBIVJbNjFdQ1stMl0sIDIxLCAxMywgVFJVRSApkAAAAFtNb250ZUNhcmxvX0RlZ3JlZURheXNfMjAyNEZjc3QueGxzeF1TaW11bGF0aW9uUmVzdWx0czJDREQhUjIyQzEyPUBTaW11bGF0aW9uSGlzdG9ncmFtQmluKCBEQVRBIVJbNTZdQ1stOF0sIDIxLCAxOCwgVFJVRSApIC9AIFNpbXVsYXRpb25UcmlhbHMoKZAAAABbTW9udGVDYXJsb19EZWdyZWVEYXlzXzIwMjRGY3N0Lnhsc3hdU2ltdWxhdGlvblJlc3VsdHMyQ0REIVIyMkMxMj1AU2ltdWxhdGlvbkhpc3RvZ3JhbUJpbiggREFUQSFSWzU2XUNbLThdLCAyMSwgMTgsIFRSVUUgKSAvQCBTaW11bGF0aW9uVHJpYWxzKClxAAAAW01vbnRlQ2FybG9fRGVncmVlRGF5c18yMDI0RmNzdC54bHN4XVNpbXVsYXRpb25SZXN1bHRzMTJIREQhUjEzQzY9QFNpbXVsYXRpb25QZXJjZW50aWxlKCBEQVRBIVJbMjVdQ1s4XSwgUkNbLTFdICl/AAAAW01vbnRlQ2FybG9fRGVncmVlRGF5c18yMDI0RmNzdC54bHN4XVNpbXVsYXRpb25SZXN1bHRzMkNERCFSMjNDMTE9QFNpbXVsYXRpb25IaXN0b2dyYW1CaW5MYWJlbCggREFUQSFSWzU1XUNbLTddLCAyMSwgMTksIFRSVUUgKX4AAABbTW9udGVDYXJsb19EZWdyZWVEYXlzXzIwMjRGY3N0Lnhsc3hdU2ltdWxhdGlvblJlc3VsdHMxMkNERCFSMTJDMTE9QFNpbXVsYXRpb25IaXN0b2dyYW1CaW5MYWJlbCggREFUQSFSWzY2XUNbM10sIDIxLCA4LCBUUlVFICmLAAAAW01vbnRlQ2FybG9fRGVncmVlRGF5c18yMDI0RmNzdC54bHN4XVNpbXVsYXRpb25SZXN1bHRzNSFSN0MxMj1AU2ltdWxhdGlvbkhpc3RvZ3JhbUJpbiggREFUQSFSWzcxXUNbLTVdLCAyMSwgMywgVFJVRSApIC9AIFNpbXVsYXRpb25UcmlhbHMoKYsAAABbTW9udGVDYXJsb19EZWdyZWVEYXlzXzIwMjRGY3N0Lnhsc3hdU2ltdWxhdGlvblJlc3VsdHM1IVI3QzEyPUBTaW11bGF0aW9uSGlzdG9ncmFtQmluKCBEQVRBIVJbNzFdQ1stNV0sIDIxLCAzLCBUUlVFICkgL0AgU2ltdWxhdGlvblRyaWFscygpkAAAAFtNb250ZUNhcmxvX0RlZ3JlZURheXNfMjAyNEZjc3QueGxzeF1TaW11bGF0aW9uUmVzdWx0czRDREQhUjE4QzEyPUBTaW11bGF0aW9uSGlzdG9ncmFtQmluKCBEQVRBIVJbNjBdQ1stNl0sIDIxLCAxNCwgVFJVRSApIC9AIFNpbXVsYXRpb25UcmlhbHMoKZAAAABbTW9udGVDYXJsb19EZWdyZWVEYXlzXzIwMjRGY3N0Lnhsc3hdU2ltdWxhdGlvblJlc3VsdHM0Q0REIVIxOEMxMj1AU2ltdWxhdGlvbkhpc3RvZ3JhbUJpbiggREFUQSFSWzYwXUNbLTZdLCAyMSwgMTQsIFRSVUUgKSAvQCBTaW11bGF0aW9uVHJpYWxzKCl/AAAAW01vbnRlQ2FybG9fRGVncmVlRGF5c18yMDI0RmNzdC54bHN4XVNpbXVsYXRpb25SZXN1bHRzM0NERCFSMTdDMTE9QFNpbXVsYXRpb25IaXN0b2dyYW1CaW5MYWJlbCggREFUQSFSWzYxXUNbLTZdLCAyMSwgMTMsIFRSVUUgKXEAAABbTW9udGVDYXJsb19EZWdyZWVEYXlzXzIwMjRGY3N0Lnhsc3hdU2ltdWxhdGlvblJlc3VsdHMyQ0REIVIyMkM2PUBTaW11bGF0aW9uUGVyY2VudGlsZSggREFUQSFSWzU2XUNbLTJdLCBSQ1stMV0gKV0AAABbTW9udGVDYXJsb19EZWdyZWVEYXlzXzIwMjRGY3N0Lnhsc3hdU2ltdWxhdGlvblJlc3VsdHM2IVI5QzM9QFNpbXVsYXRpb25NYXgoIERBVEEhUls2OV1DWzVdICleAAAAW01vbnRlQ2FybG9fRGVncmVlRGF5c18yMDI0RmNzdC54bHN4XVNpbXVsYXRpb25SZXN1bHRzNyFSNEMzPUBTaW11bGF0aW9uTWVhbiggREFUQSFSWzc0XUNbNl0gKX4AAABbTW9udGVDYXJsb19EZWdyZWVEYXlzXzIwMjRGY3N0Lnhsc3hdU2ltdWxhdGlvblJlc3VsdHM0Q0REIVIxOEM4PUBTaW11bGF0aW9uSGlzdG9ncmFtQmluTGFiZWwoIERBVEEhUls2MF1DWy0yXSwgMjEsIDE0LCBUUlVFIClxAAAAW01vbnRlQ2FybG9fRGVncmVlRGF5c18yMDI0RmNzdC54bHN4XVNpbXVsYXRpb25SZXN1bHRzM0hERCFSMTJDNj1AU2ltdWxhdGlvblBlcmNlbnRpbGUoIERBVEEhUlsyNl1DWy0xXSwgUkNbLTFdIClhAAAAW01vbnRlQ2FybG9fRGVncmVlRGF5c18yMDI0RmNzdC54bHN4XVNpbXVsYXRpb25SZXN1bHRzNSFSMTBDMz1AU2ltdWxhdGlvbk1lZGlhbiggREFUQSFSWzY4XUNbNF0gKV4AAABbTW9udGVDYXJsb19EZWdyZWVEYXlzXzIwMjRGY3N0Lnhsc3hdU2ltdWxhdGlvblJlc3VsdHM5IVI0QzM9QFNpbXVsYXRpb25NZWFuKCBEQVRBIVJbNzRdQ1s4XSApeAAAAFtNb250ZUNhcmxvX0RlZ3JlZURheXNfMjAyNEZjc3QueGxzeF1TaW11bGF0aW9uUmVzdWx0czkhUjIyQzExPUBTaW11bGF0aW9uSGlzdG9ncmFtQmluTGFiZWwoIERBVEEhUls1Nl1DLCAyMSwgMTgsIFRSVUUgKX4AAABbTW9udGVDYXJsb19EZWdyZWVEYXlzXzIwMjRGY3N0Lnhsc3hdU2ltdWxhdGlvblJlc3VsdHMyQ0REIVIxOUM4PUBTaW11bGF0aW9uSGlzdG9ncmFtQmluTGFiZWwoIERBVEEhUls1OV1DWy00XSwgMjEsIDE1LCBUUlVFICmQAAAAW01vbnRlQ2FybG9fRGVncmVlRGF5c18yMDI0RmNzdC54bHN4XVNpbXVsYXRpb25SZXN1bHRzNENERCFSMTlDMTI9QFNpbXVsYXRpb25IaXN0b2dyYW1CaW4oIERBVEEhUls1OV1DWy02XSwgMjEsIDE1LCBUUlVFICkgL0AgU2ltdWxhdGlvblRyaWFscygpkAAAAFtNb250ZUNhcmxvX0RlZ3JlZURheXNfMjAyNEZjc3QueGxzeF1TaW11bGF0aW9uUmVzdWx0czRDREQhUjE5QzEyPUBTaW11bGF0aW9uSGlzdG9ncmFtQmluKCBEQVRBIVJbNTldQ1stNl0sIDIxLCAxNSwgVFJVRSApIC9AIFNpbXVsYXRpb25UcmlhbHMoKXEAAABbTW9udGVDYXJsb19EZWdyZWVEYXlzXzIwMjRGY3N0Lnhsc3hdU2ltdWxhdGlvblJlc3VsdHMzSEREIVIyMkM2PUBTaW11bGF0aW9uUGVyY2VudGlsZSggREFUQSFSWzE2XUNbLTFdLCBSQ1stMV0gKX4AAABbTW9udGVDYXJsb19EZWdyZWVEYXlzXzIwMjRGY3N0Lnhsc3hdU2ltdWxhdGlvblJlc3VsdHMyQ0REIVIyNUM4PUBTaW11bGF0aW9uSGlzdG9ncmFtQmluTGFiZWwoIERBVEEhUls1M11DWy00XSwgMjEsIDIxLCBUUlVFIClgAAAAW01vbnRlQ2FybG9fRGVncmVlRGF5c18yMDI0RmNzdC54bHN4XVNpbXVsYXRpb25SZXN1bHRzM0hERCFSOEMzPUBTaW11bGF0aW9uTWluKCBEQVRBIVJbMzBdQ1syXSApdgAAAFtNb250ZUNhcmxvX0RlZ3JlZURheXNfMjAyNEZjc3QueGxzeF1TaW11bGF0aW9uUmVzdWx0czEwIVIyM0M5PUBTaW11bGF0aW9uSGlzdG9ncmFtQmluKCBEQVRBIVJbNTVdQ1szXSwgMjEsIDE5LCBUUlVFICl1AAAAW01vbnRlQ2FybG9fRGVncmVlRGF5c18yMDI0RmNzdC54bHN4XVNpbXVsYXRpb25SZXN1bHRzOSFSMTRDOT1AU2ltdWxhdGlvbkhpc3RvZ3JhbUJpbiggREFUQSFSWzY0XUNbMl0sIDIxLCAxMCwgVFJVRSApfAAAAFtNb250ZUNhcmxvX0RlZ3JlZURheXNfMjAyNEZjc3QueGxzeF1TaW11bGF0aW9uUmVzdWx0czchUjI0QzExPUBTaW11bGF0aW9uSGlzdG9ncmFtQmluTGFiZWwoIERBVEEhUls1NF1DWy0yXSwgMjEsIDIwLCBUUlVFIClwAAAAW01vbnRlQ2FybG9fRGVncmVlRGF5c18yMDI0RmNzdC54bHN4XVNpbXVsYXRpb25SZXN1bHRzMTJDREQhUjdDNj1AU2ltdWxhdGlvblBlcmNlbnRpbGUoIERBVEEhUls3MV1DWzhdLCBSQ1stMV0gKX8AAABbTW9udGVDYXJsb19EZWdyZWVEYXlzXzIwMjRGY3N0Lnhsc3hdU2ltdWxhdGlvblJlc3VsdHMzQ0REIVIxNUMxMT1AU2ltdWxhdGlvbkhpc3RvZ3JhbUJpbkxhYmVsKCBEQVRBIVJbNjNdQ1stNl0sIDIxLCAxMSwgVFJVRSApcQAAAFtNb250ZUNhcmxvX0RlZ3JlZURheXNfMjAyNEZjc3QueGxzeF1TaW11bGF0aW9uUmVzdWx0czExQ0REIVIyNEM2PUBTaW11bGF0aW9uUGVyY2VudGlsZSggREFUQSFSWzU0XUNbN10sIFJDWy0xXSApdQAAAFtNb250ZUNhcmxvX0RlZ3JlZURheXNfMjAyNEZjc3QueGxzeF1TaW11bGF0aW9uUmVzdWx0czUhUjEwQzk9QFNpbXVsYXRpb25IaXN0b2dyYW1CaW4oIERBVEEhUls2OF1DWy0yXSwgMjEsIDYsIFRSVUUgKWgAAABbTW9udGVDYXJsb19EZWdyZWVEYXlzXzIwMjRGY3N0Lnhsc3hdU2ltdWxhdGlvblJlc3VsdHMxMUhERCFSMTZDMz1AU2ltdWxhdGlvblNrZXduZXNzKCBEQVRBIVJbMjJdQ1sxMF0gKWAAAABbTW9udGVDYXJsb19EZWdyZWVEYXlzXzIwMjRGY3N0Lnhsc3hdU2ltdWxhdGlvblJlc3VsdHMyQ0REIVI4QzM9QFNpbXVsYXRpb25NaW4oIERBVEEhUls3MF1DWzFdICl8AAAAW01vbnRlQ2FybG9fRGVncmVlRGF5c18yMDI0RmNzdC54bHN4XVNpbXVsYXRpb25SZXN1bHRzNyFSMjVDMTE9QFNpbXVsYXRpb25IaXN0b2dyYW1CaW5MYWJlbCggREFUQSFSWzUzXUNbLTJdLCAyMSwgMjEsIFRSVUUgKWwAAABbTW9udGVDYXJsb19EZWdyZWVEYXlzXzIwMjRGY3N0Lnhsc3hdU2ltdWxhdGlvblJlc3VsdHM3IVI4QzY9QFNpbXVsYXRpb25QZXJjZW50aWxlKCBEQVRBIVJbNzBdQ1szXSwgUkNbLTFdICl+AAAAW01vbnRlQ2FybG9fRGVncmVlRGF5c18yMDI0RmNzdC54bHN4XVNpbXVsYXRpb25SZXN1bHRzMUNERCFSMTBDMTE9QFNpbXVsYXRpb25IaXN0b2dyYW1CaW5MYWJlbCggREFUQSFSWzY4XUNbLThdLCAyMSwgNiwgVFJVRSApbQAAAFtNb250ZUNhcmxvX0RlZ3JlZURheXNfMjAyNEZjc3QueGxzeF1TaW11bGF0aW9uUmVzdWx0czYhUjEyQzY9QFNpbXVsYXRpb25QZXJjZW50aWxlKCBEQVRBIVJbNjZdQ1syXSwgUkNbLTFdICl5AAAAW01vbnRlQ2FybG9fRGVncmVlRGF5c18yMDI0RmNzdC54bHN4XVNpbXVsYXRpb25SZXN1bHRzM0NERCFSMjBDOT1AU2ltdWxhdGlvbkhpc3RvZ3JhbUJpbiggREFUQSFSWzU4XUNbLTRdLCAyMSwgMTYsIFRSVUUgKY0AAABbTW9udGVDYXJsb19EZWdyZWVEYXlzXzIwMjRGY3N0Lnhsc3hdU2ltdWxhdGlvblJlc3VsdHM1IVIyNEMxMj1AU2ltdWxhdGlvbkhpc3RvZ3JhbUJpbiggREFUQSFSWzU0XUNbLTVdLCAyMSwgMjAsIFRSVUUgKSAvQCBTaW11bGF0aW9uVHJpYWxzKCmNAAAAW01vbnRlQ2FybG9fRGVncmVlRGF5c18yMDI0RmNzdC54bHN4XVNpbXVsYXRpb25SZXN1bHRzNSFSMjRDMTI9QFNpbXVsYXRpb25IaXN0b2dyYW1CaW4oIERBVEEhUls1NF1DWy01XSwgMjEsIDIwLCBUUlVFICkgL0AgU2ltdWxhdGlvblRyaWFscygpcQAAAFtNb250ZUNhcmxvX0RlZ3JlZURheXNfMjAyNEZjc3QueGxzeF1TaW11bGF0aW9uUmVzdWx0czNIREQhUjI1QzY9QFNpbXVsYXRpb25QZXJjZW50aWxlKCBEQVRBIVJbMTNdQ1stMV0sIFJDWy0xXSApdgAAAFtNb250ZUNhcmxvX0RlZ3JlZURheXNfMjAyNEZjc3QueGxzeF1TaW11bGF0aW9uUmVzdWx0czUhUjE2Qzk9QFNpbXVsYXRpb25IaXN0b2dyYW1CaW4oIERBVEEhUls2Ml1DWy0yXSwgMjEsIDEyLCBUUlVFICl3AAAAW01vbnRlQ2FybG9fRGVncmVlRGF5c18yMDI0RmNzdC54bHN4XVNpbXVsYXRpb25SZXN1bHRzM0NERCFSOEM5PUBTaW11bGF0aW9uSGlzdG9ncmFtQmluKCBEQVRBIVJbNzBdQ1stNF0sIDIxLCA0LCBUUlVFICmOAAAAW01vbnRlQ2FybG9fRGVncmVlRGF5c18yMDI0RmNzdC54bHN4XVNpbXVsYXRpb25SZXN1bHRzNENERCFSNkMxMj1AU2ltdWxhdGlvbkhpc3RvZ3JhbUJpbiggREFUQSFSWzcyXUNbLTZdLCAyMSwgMiwgVFJVRSApIC9AIFNpbXVsYXRpb25UcmlhbHMoKY4AAABbTW9udGVDYXJsb19EZWdyZWVEYXlzXzIwMjRGY3N0Lnhsc3hdU2ltdWxhdGlvblJlc3VsdHM0Q0REIVI2QzEyPUBTaW11bGF0aW9uSGlzdG9ncmFtQmluKCBEQVRBIVJbNzJdQ1stNl0sIDIxLCAyLCBUUlVFICkgL0AgU2ltdWxhdGlvblRyaWFscygpaAAAAFtNb250ZUNhcmxvX0RlZ3JlZURheXNfMjAyNEZjc3QueGxzeF1TaW11bGF0aW9uUmVzdWx0czEySEREIVIxNkMzPUBTaW11bGF0aW9uU2tld25lc3MoIERBVEEhUlsyMl1DWzExXSApjQAAAFtNb250ZUNhcmxvX0RlZ3JlZURheXNfMjAyNEZjc3QueGxzeF1TaW11bGF0aW9uUmVzdWx0czYhUjIxQzEyPUBTaW11bGF0aW9uSGlzdG9ncmFtQmluKCBEQVRBIVJbNTddQ1stNF0sIDIxLCAxNywgVFJVRSApIC9AIFNpbXVsYXRpb25UcmlhbHMoKY0AAABbTW9udGVDYXJsb19EZWdyZWVEYXlzXzIwMjRGY3N0Lnhsc3hdU2ltdWxhdGlvblJlc3VsdHM2IVIyMUMxMj1AU2ltdWxhdGlvbkhpc3RvZ3JhbUJpbiggREFUQSFSWzU3XUNbLTRdLCAyMSwgMTcsIFRSVUUgKSAvQCBTaW11bGF0aW9uVHJpYWxzKCltAAAAW01vbnRlQ2FybG9fRGVncmVlRGF5c18yMDI0RmNzdC54bHN4XVNpbXVsYXRpb25SZXN1bHRzNENERCFSMTJDNj1AU2ltdWxhdGlvblBlcmNlbnRpbGUoIERBVEEhUls2Nl1DLCBSQ1stMV0gKV4AAABbTW9udGVDYXJsb19EZWdyZWVEYXlzXzIwMjRGY3N0Lnhsc3hdU2ltdWxhdGlvblJlc3VsdHMxMCFSOUMzPUBTaW11bGF0aW9uTWF4KCBEQVRBIVJbNjldQ1s5XSApjQAAAFtNb250ZUNhcmxvX0RlZ3JlZURheXNfMjAyNEZjc3QueGxzeF1TaW11bGF0aW9uUmVzdWx0czYhUjIyQzEyPUBTaW11bGF0aW9uSGlzdG9ncmFtQmluKCBEQVRBIVJbNTZdQ1stNF0sIDIxLCAxOCwgVFJVRSApIC9AIFNpbXVsYXRpb25UcmlhbHMoKY0AAABbTW9udGVDYXJsb19EZWdyZWVEYXlzXzIwMjRGY3N0Lnhsc3hdU2ltdWxhdGlvblJlc3VsdHM2IVIyMkMxMj1AU2ltdWxhdGlvbkhpc3RvZ3JhbUJpbiggREFUQSFSWzU2XUNbLTRdLCAyMSwgMTgsIFRSVUUgKSAvQCBTaW11bGF0aW9uVHJpYWxzKCleAAAAW01vbnRlQ2FybG9fRGVncmVlRGF5c18yMDI0RmNzdC54bHN4XVNpbXVsYXRpb25SZXN1bHRzMTAhUjhDMz1AU2ltdWxhdGlvbk1pbiggREFUQSFSWzcwXUNbOV0gKXgAAABbTW9udGVDYXJsb19EZWdyZWVEYXlzXzIwMjRGY3N0Lnhsc3hdU2ltdWxhdGlvblJlc3VsdHMyQ0REIVIxM0M5PUBTaW11bGF0aW9uSGlzdG9ncmFtQmluKCBEQVRBIVJbNjVdQ1stNV0sIDIxLCA5LCBUUlVFICl+AAAAW01vbnRlQ2FybG9fRGVncmVlRGF5c18yMDI0RmNzdC54bHN4XVNpbXVsYXRpb25SZXN1bHRzNENERCFSMTFDMTE9QFNpbXVsYXRpb25IaXN0b2dyYW1CaW5MYWJlbCggREFUQSFSWzY3XUNbLTVdLCAyMSwgNywgVFJVRSAphwAAAFtNb250ZUNhcmxvX0RlZ3JlZURheXNfMjAyNEZjc3QueGxzeF1TaW11bGF0aW9uUmVzdWx0czExSEREIVIxMUMzPUBTaW11bGF0aW9uTWF4KCBEQVRBIVJbMjddQ1sxMF0gKSAtQCBTaW11bGF0aW9uTWluKCBEQVRBIVJbMjddQ1sxMF0gKYcAAABbTW9udGVDYXJsb19EZWdyZWVEYXlzXzIwMjRGY3N0Lnhsc3hdU2ltdWxhdGlvblJlc3VsdHMxMUhERCFSMTFDMz1AU2ltdWxhdGlvbk1heCggREFUQSFSWzI3XUNbMTBdICkgLUAgU2ltdWxhdGlvbk1pbiggREFUQSFSWzI3XUNbMTBdICl1AAAAW01vbnRlQ2FybG9fRGVncmVlRGF5c18yMDI0RmNzdC54bHN4XVNpbXVsYXRpb25SZXN1bHRzNiFSMTNDOT1AU2ltdWxhdGlvbkhpc3RvZ3JhbUJpbiggREFUQSFSWzY1XUNbLTFdLCAyMSwgOSwgVFJVRSApagAAAFtNb250ZUNhcmxvX0RlZ3JlZURheXNfMjAyNEZjc3QueGxzeF1TaW11bGF0aW9uUmVzdWx0czRDREQhUjZDMz1AU2ltdWxhdGlvblN0YW5kYXJkRXJyb3IoIERBVEEhUls3Ml1DWzNdICljAAAAW01vbnRlQ2FybG9fRGVncmVlRGF5c18yMDI0RmNzdC54bHN4XVNpbXVsYXRpb25SZXN1bHRzOSFSMTRDMz1AU2ltdWxhdGlvblZhcmlhbmNlKCBEQVRBIVJbNjRdQ1s4XSApdgAAAFtNb250ZUNhcmxvX0RlZ3JlZURheXNfMjAyNEZjc3QueGxzeF1TaW11bGF0aW9uUmVzdWx0czYhUjE0Qzk9QFNpbXVsYXRpb25IaXN0b2dyYW1CaW4oIERBVEEhUls2NF1DWy0xXSwgMjEsIDEwLCBUUlVFIClsAAAAW01vbnRlQ2FybG9fRGVncmVlRGF5c18yMDI0RmNzdC54bHN4XVNpbXVsYXRpb25SZXN1bHRzOSFSN0M2PUBTaW11bGF0aW9uUGVyY2VudGlsZSggREFUQSFSWzcxXUNbNV0sIFJDWy0xXSApkAAAAFtNb250ZUNhcmxvX0RlZ3JlZURheXNfMjAyNEZjc3QueGxzeF1TaW11bGF0aW9uUmVzdWx0czJDREQhUjE4QzEyPUBTaW11bGF0aW9uSGlzdG9ncmFtQmluKCBEQVRBIVJbNjBdQ1stOF0sIDIxLCAxNCwgVFJVRSApIC9AIFNpbXVsYXRpb25UcmlhbHMoKZAAAABbTW9udGVDYXJsb19EZWdyZWVEYXlzXzIwMjRGY3N0Lnhsc3hdU2ltdWxhdGlvblJlc3VsdHMyQ0REIVIxOEMxMj1AU2ltdWxhdGlvbkhpc3RvZ3JhbUJpbiggREFUQSFSWzYwXUNbLThdLCAyMSwgMTQsIFRSVUUgKSAvQCBTaW11bGF0aW9uVHJpYWxzKCmOAAAAW01vbnRlQ2FybG9fRGVncmVlRGF5c18yMDI0RmNzdC54bHN4XVNpbXVsYXRpb25SZXN1bHRzM0NERCFSOEMxMj1AU2ltdWxhdGlvbkhpc3RvZ3JhbUJpbiggREFUQSFSWzcwXUNbLTddLCAyMSwgNCwgVFJVRSApIC9AIFNpbXVsYXRpb25UcmlhbHMoKY4AAABbTW9udGVDYXJsb19EZWdyZWVEYXlzXzIwMjRGY3N0Lnhsc3hdU2ltdWxhdGlvblJlc3VsdHMzQ0REIVI4QzEyPUBTaW11bGF0aW9uSGlzdG9ncmFtQmluKCBEQVRBIVJbNzBdQ1stN10sIDIxLCA0LCBUUlVFICkgL0AgU2ltdWxhdGlvblRyaWFscygpcQAAAFtNb250ZUNhcmxvX0RlZ3JlZURheXNfMjAyNEZjc3QueGxzeF1TaW11bGF0aW9uUmVzdWx0czExSEREIVIxN0M2PUBTaW11bGF0aW9uUGVyY2VudGlsZSggREFUQSFSWzIxXUNbN10sIFJDWy0xXSApiwAAAFtNb250ZUNhcmxvX0RlZ3JlZURheXNfMjAyNEZjc3QueGxzeF1TaW11bGF0aW9uUmVzdWx0czYhUjZDMTI9QFNpbXVsYXRpb25IaXN0b2dyYW1CaW4oIERBVEEhUls3Ml1DWy00XSwgMjEsIDIsIFRSVUUgKSAvQCBTaW11bGF0aW9uVHJpYWxzKCmLAAAAW01vbnRlQ2FybG9fRGVncmVlRGF5c18yMDI0RmNzdC54bHN4XVNpbXVsYXRpb25SZXN1bHRzNiFSNkMxMj1AU2ltdWxhdGlvbkhpc3RvZ3JhbUJpbiggREFUQSFSWzcyXUNbLTRdLCAyMSwgMiwgVFJVRSApIC9AIFNpbXVsYXRpb25UcmlhbHMoKXEAAABbTW9udGVDYXJsb19EZWdyZWVEYXlzXzIwMjRGY3N0Lnhsc3hdU2ltdWxhdGlvblJlc3VsdHMzQ0REIVIyMUM2PUBTaW11bGF0aW9uUGVyY2VudGlsZSggREFUQSFSWzU3XUNbLTFdLCBSQ1stMV0gKW0AAABbTW9udGVDYXJsb19EZWdyZWVEYXlzXzIwMjRGY3N0Lnhsc3hdU2ltdWxhdGlvblJlc3VsdHM5IVIxNUM2PUBTaW11bGF0aW9uUGVyY2VudGlsZSggREFUQSFSWzYzXUNbNV0sIFJDWy0xXSApdgAAAFtNb250ZUNhcmxvX0RlZ3JlZURheXNfMjAyNEZjc3QueGxzeF1TaW11bGF0aW9uUmVzdWx0czYhUjE5Qzk9QFNpbXVsYXRpb25IaXN0b2dyYW1CaW4oIERBVEEhUls1OV1DWy0xXSwgMjEsIDE1LCBUUlVFICltAAAAW01vbnRlQ2FybG9fRGVncmVlRGF5c18yMDI0RmNzdC54bHN4XVNpbXVsYXRpb25SZXN1bHRzOSFSMjRDNj1AU2ltdWxhdGlvblBlcmNlbnRpbGUoIERBVEEhUls1NF1DWzVdLCBSQ1stMV0gKZAAAABbTW9udGVDYXJsb19EZWdyZWVEYXlzXzIwMjRGY3N0Lnhsc3hdU2ltdWxhdGlvblJlc3VsdHMzQ0REIVIxNEMxMj1AU2ltdWxhdGlvbkhpc3RvZ3JhbUJpbiggREFUQSFSWzY0XUNbLTddLCAyMSwgMTAsIFRSVUUgKSAvQCBTaW11bGF0aW9uVHJpYWxzKCmQAAAAW01vbnRlQ2FybG9fRGVncmVlRGF5c18yMDI0RmNzdC54bHN4XVNpbXVsYXRpb25SZXN1bHRzM0NERCFSMTRDMTI9QFNpbXVsYXRpb25IaXN0b2dyYW1CaW4oIERBVEEhUls2NF1DWy03XSwgMjEsIDEwLCBUUlVFICkgL0AgU2ltdWxhdGlvblRyaWFscygpcQAAAFtNb250ZUNhcmxvX0RlZ3JlZURheXNfMjAyNEZjc3QueGxzeF1TaW11bGF0aW9uUmVzdWx0czEySEREIVIxMUM2PUBTaW11bGF0aW9uUGVyY2VudGlsZSggREFUQSFSWzI3XUNbOF0sIFJDWy0xXSApcQAAAFtNb250ZUNhcmxvX0RlZ3JlZURheXNfMjAyNEZjc3QueGxzeF1TaW11bGF0aW9uUmVzdWx0czExSEREIVIxMEM2PUBTaW11bGF0aW9uUGVyY2VudGlsZSggREFUQSFSWzI4XUNbN10sIFJDWy0xXSApfQAAAFtNb250ZUNhcmxvX0RlZ3JlZURheXNfMjAyNEZjc3QueGxzeF1TaW11bGF0aW9uUmVzdWx0czEyQ0REIVIxMEM4PUBTaW11bGF0aW9uSGlzdG9ncmFtQmluTGFiZWwoIERBVEEhUls2OF1DWzZdLCAyMSwgNiwgVFJVRSApegAAAFtNb250ZUNhcmxvX0RlZ3JlZURheXNfMjAyNEZjc3QueGxzeF1TaW11bGF0aW9uUmVzdWx0czghUjZDMTE9QFNpbXVsYXRpb25IaXN0b2dyYW1CaW5MYWJlbCggREFUQSFSWzcyXUNbLTFdLCAyMSwgMiwgVFJVRSApdQAAAFtNb250ZUNhcmxvX0RlZ3JlZURheXNfMjAyNEZjc3QueGxzeF1TaW11bGF0aW9uUmVzdWx0czUhUjEyQzk9QFNpbXVsYXRpb25IaXN0b2dyYW1CaW4oIERBVEEhUls2Nl1DWy0yXSwgMjEsIDgsIFRSVUUgKWYAAABbTW9udGVDYXJsb19EZWdyZWVEYXlzXzIwMjRGY3N0Lnhsc3hdU2ltdWxhdGlvblJlc3VsdHMyQ0REIVIxN0MzPUBTaW11bGF0aW9uS3VydG9zaXMoIERBVEEhUls2MV1DWzFdICltAAAAW01vbnRlQ2FybG9fRGVncmVlRGF5c18yMDI0RmNzdC54bHN4XVNpbXVsYXRpb25SZXN1bHRzNENERCFSMjFDNj1AU2ltdWxhdGlvblBlcmNlbnRpbGUoIERBVEEhUls1N11DLCBSQ1stMV0gKW0AAABbTW9udGVDYXJsb19EZWdyZWVEYXlzXzIwMjRGY3N0Lnhsc3hdU2ltdWxhdGlvblJlc3VsdHM1IVIxN0M2PUBTaW11bGF0aW9uUGVyY2VudGlsZSggREFUQSFSWzYxXUNbMV0sIFJDWy0xXSApbAAAAFtNb250ZUNhcmxvX0RlZ3JlZURheXNfMjAyNEZjc3QueGxzeF1TaW11bGF0aW9uUmVzdWx0czUhUjdDNj1AU2ltdWxhdGlvblBlcmNlbnRpbGUoIERBVEEhUls3MV1DWzFdLCBSQ1stMV0gKW0AAABbTW9udGVDYXJsb19EZWdyZWVEYXlzXzIwMjRGY3N0Lnhsc3hdU2ltdWxhdGlvblJlc3VsdHMxMCFSOUM2PUBTaW11bGF0aW9uUGVyY2VudGlsZSggREFUQSFSWzY5XUNbNl0sIFJDWy0xXSApkAAAAFtNb250ZUNhcmxvX0RlZ3JlZURheXNfMjAyNEZjc3QueGxzeF1TaW11bGF0aW9uUmVzdWx0czFDREQhUjE1QzEyPUBTaW11bGF0aW9uSGlzdG9ncmFtQmluKCBEQVRBIVJbNjNdQ1stOV0sIDIxLCAxMSwgVFJVRSApIC9AIFNpbXVsYXRpb25UcmlhbHMoKZAAAABbTW9udGVDYXJsb19EZWdyZWVEYXlzXzIwMjRGY3N0Lnhsc3hdU2ltdWxhdGlvblJlc3VsdHMxQ0REIVIxNUMxMj1AU2ltdWxhdGlvbkhpc3RvZ3JhbUJpbiggREFUQSFSWzYzXUNbLTldLCAyMSwgMTEsIFRSVUUgKSAvQCBTaW11bGF0aW9uVHJpYWxzKCl/AAAAW01vbnRlQ2FybG9fRGVncmVlRGF5c18yMDI0RmNzdC54bHN4XVNpbXVsYXRpb25SZXN1bHRzMTFIREQhUjI1QzExPUBTaW11bGF0aW9uSGlzdG9ncmFtQmluTGFiZWwoIERBVEEhUlsxM11DWzJdLCAyMSwgMjEsIFRSVUUgKXgAAABbTW9udGVDYXJsb19EZWdyZWVEYXlzXzIwMjRGY3N0Lnhsc3hdU2ltdWxhdGlvblJlc3VsdHMySEREIVIxM0M5PUBTaW11bGF0aW9uSGlzdG9ncmFtQmluKCBEQVRBIVJbMjVdQ1stNV0sIDIxLCA5LCBUUlVFICl5AAAAW01vbnRlQ2FybG9fRGVncmVlRGF5c18yMDI0RmNzdC54bHN4XVNpbXVsYXRpb25SZXN1bHRzMTAhUjhDOD1AU2ltdWxhdGlvbkhpc3RvZ3JhbUJpbkxhYmVsKCBEQVRBIVJbNzBdQ1s0XSwgMjEsIDQsIFRSVUUgKXwAAABbTW9udGVDYXJsb19EZWdyZWVEYXlzXzIwMjRGY3N0Lnhsc3hdU2ltdWxhdGlvblJlc3VsdHM0Q0REIVI2Qzg9QFNpbXVsYXRpb25IaXN0b2dyYW1CaW5MYWJlbCggREFUQSFSWzcyXUNbLTJdLCAyMSwgMiwgVFJVRSApYwAAAFtNb250ZUNhcmxvX0RlZ3JlZURheXNfMjAyNEZjc3QueGxzeF1TaW11bGF0aW9uUmVzdWx0czchUjE0QzM9QFNpbXVsYXRpb25WYXJpYW5jZSggREFUQSFSWzY0XUNbNl0gKY8AAABbTW9udGVDYXJsb19EZWdyZWVEYXlzXzIwMjRGY3N0Lnhsc3hdU2ltdWxhdGlvblJlc3VsdHMxQ0REIVIxM0MxMj1AU2ltdWxhdGlvbkhpc3RvZ3JhbUJpbiggREFUQSFSWzY1XUNbLTldLCAyMSwgOSwgVFJVRSApIC9AIFNpbXVsYXRpb25UcmlhbHMoKY8AAABbTW9udGVDYXJsb19EZWdyZWVEYXlzXzIwMjRGY3N0Lnhsc3hdU2ltdWxhdGlvblJlc3VsdHMxQ0REIVIxM0MxMj1AU2ltdWxhdGlvbkhpc3RvZ3JhbUJpbiggREFUQSFSWzY1XUNbLTldLCAyMSwgOSwgVFJVRSApIC9AIFNpbXVsYXRpb25UcmlhbHMoKXwAAABbTW9udGVDYXJsb19EZWdyZWVEYXlzXzIwMjRGY3N0Lnhsc3hdU2ltdWxhdGlvblJlc3VsdHM4IVIxOUMxMT1AU2ltdWxhdGlvbkhpc3RvZ3JhbUJpbkxhYmVsKCBEQVRBIVJbNTldQ1stMV0sIDIxLCAxNSwgVFJVRSApfAAAAFtNb250ZUNhcmxvX0RlZ3JlZURheXNfMjAyNEZjc3QueGxzeF1TaW11bGF0aW9uUmVzdWx0czYhUjIxQzExPUBTaW11bGF0aW9uSGlzdG9ncmFtQmluTGFiZWwoIERBVEEhUls1N11DWy0zXSwgMjEsIDE3LCBUUlVFICl+AAAAW01vbnRlQ2FybG9fRGVncmVlRGF5c18yMDI0RmNzdC54bHN4XVNpbXVsYXRpb25SZXN1bHRzM0NERCFSMTNDMTE9QFNpbXVsYXRpb25IaXN0b2dyYW1CaW5MYWJlbCggREFUQSFSWzY1XUNbLTZdLCAyMSwgOSwgVFJVRSApbQAAAFtNb250ZUNhcmxvX0RlZ3JlZURheXNfMjAyNEZjc3QueGxzeF1TaW11bGF0aW9uUmVzdWx0czYhUjE3QzY9QFNpbXVsYXRpb25QZXJjZW50aWxlKCBEQVRBIVJbNjFdQ1syXSwgUkNbLTFdICl+AAAAW01vbnRlQ2FybG9fRGVncmVlRGF5c18yMDI0RmNzdC54bHN4XVNpbXVsYXRpb25SZXN1bHRzMTJDREQhUjE5Qzg9QFNpbXVsYXRpb25IaXN0b2dyYW1CaW5MYWJlbCggREFUQSFSWzU5XUNbNl0sIDIxLCAxNSwgVFJVRSApfgAAAFtNb250ZUNhcmxvX0RlZ3JlZURheXNfMjAyNEZjc3QueGxzeF1TaW11bGF0aW9uUmVzdWx0czExSEREIVIyNEM4PUBTaW11bGF0aW9uSGlzdG9ncmFtQmluTGFiZWwoIERBVEEhUlsxNF1DWzVdLCAyMSwgMjAsIFRSVUUgKXAAAABbTW9udGVDYXJsb19EZWdyZWVEYXlzXzIwMjRGY3N0Lnhsc3hdU2ltdWxhdGlvblJlc3VsdHMxQ0REIVI4QzY9QFNpbXVsYXRpb25QZXJjZW50aWxlKCBEQVRBIVJbNzBdQ1stM10sIFJDWy0xXSApkAAAAFtNb250ZUNhcmxvX0RlZ3JlZURheXNfMjAyNEZjc3QueGxzeF1TaW11bGF0aW9uUmVzdWx0czExQ0REIVIxOUMxMj1AU2ltdWxhdGlvbkhpc3RvZ3JhbUJpbiggREFUQSFSWzU5XUNbMV0sIDIxLCAxNSwgVFJVRSApIC9AIFNpbXVsYXRpb25UcmlhbHMoKZAAAABbTW9udGVDYXJsb19EZWdyZWVEYXlzXzIwMjRGY3N0Lnhsc3hdU2ltdWxhdGlvblJlc3VsdHMxMUNERCFSMTlDMTI9QFNpbXVsYXRpb25IaXN0b2dyYW1CaW4oIERBVEEhUls1OV1DWzFdLCAyMSwgMTUsIFRSVUUgKSAvQCBTaW11bGF0aW9uVHJpYWxzKCl0AAAAW01vbnRlQ2FybG9fRGVncmVlRGF5c18yMDI0RmNzdC54bHN4XVNpbXVsYXRpb25SZXN1bHRzNiFSN0M5PUBTaW11bGF0aW9uSGlzdG9ncmFtQmluKCBEQVRBIVJbNzFdQ1stMV0sIDIxLCAzLCBUUlVFICl9AAAAW01vbnRlQ2FybG9fRGVncmVlRGF5c18yMDI0RmNzdC54bHN4XVNpbXVsYXRpb25SZXN1bHRzMTFIREQhUjZDMTE9QFNpbXVsYXRpb25IaXN0b2dyYW1CaW5MYWJlbCggREFUQSFSWzMyXUNbMl0sIDIxLCAyLCBUUlVFICl/AAAAW01vbnRlQ2FybG9fRGVncmVlRGF5c18yMDI0RmNzdC54bHN4XVNpbXVsYXRpb25SZXN1bHRzMTJDREQhUjIxQzExPUBTaW11bGF0aW9uSGlzdG9ncmFtQmluTGFiZWwoIERBVEEhUls1N11DWzNdLCAyMSwgMTcsIFRSVUUgKXwAAABbTW9udGVDYXJsb19EZWdyZWVEYXlzXzIwMjRGY3N0Lnhsc3hdU2ltdWxhdGlvblJlc3VsdHMxMCFSMjNDMTE9QFNpbXVsYXRpb25IaXN0b2dyYW1CaW5MYWJlbCggREFUQSFSWzU1XUNbMV0sIDIxLCAxOSwgVFJVRSApcQAAAFtNb250ZUNhcmxvX0RlZ3JlZURheXNfMjAyNEZjc3QueGxzeF1TaW11bGF0aW9uUmVzdWx0czJIREQhUjI0QzY9QFNpbXVsYXRpb25QZXJjZW50aWxlKCBEQVRBIVJbMTRdQ1stMl0sIFJDWy0xXSApjgAAAFtNb250ZUNhcmxvX0RlZ3JlZURheXNfMjAyNEZjc3QueGxzeF1TaW11bGF0aW9uUmVzdWx0czFDREQhUjhDMTI9QFNpbXVsYXRpb25IaXN0b2dyYW1CaW4oIERBVEEhUls3MF1DWy05XSwgMjEsIDQsIFRSVUUgKSAvQCBTaW11bGF0aW9uVHJpYWxzKCmOAAAAW01vbnRlQ2FybG9fRGVncmVlRGF5c18yMDI0RmNzdC54bHN4XVNpbXVsYXRpb25SZXN1bHRzMUNERCFSOEMxMj1AU2ltdWxhdGlvbkhpc3RvZ3JhbUJpbiggREFUQSFSWzcwXUNbLTldLCAyMSwgNCwgVFJVRSApIC9AIFNpbXVsYXRpb25UcmlhbHMoKX4AAABbTW9udGVDYXJsb19EZWdyZWVEYXlzXzIwMjRGY3N0Lnhsc3hdU2ltdWxhdGlvblJlc3VsdHMxMkhERCFSMjRDOD1AU2ltdWxhdGlvbkhpc3RvZ3JhbUJpbkxhYmVsKCBEQVRBIVJbMTRdQ1s2XSwgMjEsIDIwLCBUUlVFICmNAAAAW01vbnRlQ2FybG9fRGVncmVlRGF5c18yMDI0RmNzdC54bHN4XVNpbXVsYXRpb25SZXN1bHRzOCFSMjBDMTI9QFNpbXVsYXRpb25IaXN0b2dyYW1CaW4oIERBVEEhUls1OF1DWy0yXSwgMjEsIDE2LCBUUlVFICkgL0AgU2ltdWxhdGlvblRyaWFscygpjQAAAFtNb250ZUNhcmxvX0RlZ3JlZURheXNfMjAyNEZjc3QueGxzeF1TaW11bGF0aW9uUmVzdWx0czghUjIwQzEyPUBTaW11bGF0aW9uSGlzdG9ncmFtQmluKCBEQVRBIVJbNThdQ1stMl0sIDIxLCAxNiwgVFJVRSApIC9AIFNpbXVsYXRpb25UcmlhbHMoKY0AAABbTW9udGVDYXJsb19EZWdyZWVEYXlzXzIwMjRGY3N0Lnhsc3hdU2ltdWxhdGlvblJlc3VsdHM1IVIyMkMxMj1AU2ltdWxhdGlvbkhpc3RvZ3JhbUJpbiggREFUQSFSWzU2XUNbLTVdLCAyMSwgMTgsIFRSVUUgKSAvQCBTaW11bGF0aW9uVHJpYWxzKCmNAAAAW01vbnRlQ2FybG9fRGVncmVlRGF5c18yMDI0RmNzdC54bHN4XVNpbXVsYXRpb25SZXN1bHRzNSFSMjJDMTI9QFNpbXVsYXRpb25IaXN0b2dyYW1CaW4oIERBVEEhUls1Nl1DWy01XSwgMjEsIDE4LCBUUlVFICkgL0AgU2ltdWxhdGlvblRyaWFscygpcQAAAFtNb250ZUNhcmxvX0RlZ3JlZURheXNfMjAyNEZjc3QueGxzeF1TaW11bGF0aW9uUmVzdWx0czExSEREIVIxNUM2PUBTaW11bGF0aW9uUGVyY2VudGlsZSggREFUQSFSWzIzXUNbN10sIFJDWy0xXSApeQAAAFtNb250ZUNhcmxvX0RlZ3JlZURheXNfMjAyNEZjc3QueGxzeF1TaW11bGF0aW9uUmVzdWx0czRIREQhUjIzQzk9QFNpbXVsYXRpb25IaXN0b2dyYW1CaW4oIERBVEEhUlsxNV1DWy0zXSwgMjEsIDE5LCBUUlVFICl4AAAAW01vbnRlQ2FybG9fRGVncmVlRGF5c18yMDI0RmNzdC54bHN4XVNpbXVsYXRpb25SZXN1bHRzMTFIREQhUjEwQzk9QFNpbXVsYXRpb25IaXN0b2dyYW1CaW4oIERBVEEhUlsyOF1DWzRdLCAyMSwgNiwgVFJVRSApewAAAFtNb250ZUNhcmxvX0RlZ3JlZURheXNfMjAyNEZjc3QueGxzeF1TaW11bGF0aW9uUmVzdWx0czEwIVIxMkMxMT1AU2ltdWxhdGlvbkhpc3RvZ3JhbUJpbkxhYmVsKCBEQVRBIVJbNjZdQ1sxXSwgMjEsIDgsIFRSVUUgKX4AAABbTW9udGVDYXJsb19EZWdyZWVEYXlzXzIwMjRGY3N0Lnhsc3hdU2ltdWxhdGlvblJlc3VsdHMzSEREIVIxNkM4PUBTaW11bGF0aW9uSGlzdG9ncmFtQmluTGFiZWwoIERBVEEhUlsyMl1DWy0zXSwgMjEsIDEyLCBUUlVFICmNAAAAW01vbnRlQ2FybG9fRGVncmVlRGF5c18yMDI0RmNzdC54bHN4XVNpbXVsYXRpb25SZXN1bHRzNSFSMTVDMTI9QFNpbXVsYXRpb25IaXN0b2dyYW1CaW4oIERBVEEhUls2M11DWy01XSwgMjEsIDExLCBUUlVFICkgL0AgU2ltdWxhdGlvblRyaWFscygpjQAAAFtNb250ZUNhcmxvX0RlZ3JlZURheXNfMjAyNEZjc3QueGxzeF1TaW11bGF0aW9uUmVzdWx0czUhUjE1QzEyPUBTaW11bGF0aW9uSGlzdG9ncmFtQmluKCBEQVRBIVJbNjNdQ1stNV0sIDIxLCAxMSwgVFJVRSApIC9AIFNpbXVsYXRpb25UcmlhbHMoKWgAAABbTW9udGVDYXJsb19EZWdyZWVEYXlzXzIwMjRGY3N0Lnhsc3hdU2ltdWxhdGlvblJlc3VsdHMxMUhERCFSMTRDMz1AU2ltdWxhdGlvblZhcmlhbmNlKCBEQVRBIVJbMjRdQ1sxMF0gKXIAAABbTW9udGVDYXJsb19EZWdyZWVEYXlzXzIwMjRGY3N0Lnhsc3hdU2ltdWxhdGlvblJlc3VsdHM3IVIxNUM5PUBTaW11bGF0aW9uSGlzdG9ncmFtQmluKCBEQVRBIVJbNjNdQywgMjEsIDExLCBUUlVFIClqAAAAW01vbnRlQ2FybG9fRGVncmVlRGF5c18yMDI0RmNzdC54bHN4XVNpbXVsYXRpb25SZXN1bHRzMkNERCFSNkMzPUBTaW11bGF0aW9uU3RhbmRhcmRFcnJvciggREFUQSFSWzcyXUNbMV0gKX4AAABbTW9udGVDYXJsb19EZWdyZWVEYXlzXzIwMjRGY3N0Lnhsc3hdU2ltdWxhdGlvblJlc3VsdHMyQ0REIVIxMkMxMT1AU2ltdWxhdGlvbkhpc3RvZ3JhbUJpbkxhYmVsKCBEQVRBIVJbNjZdQ1stN10sIDIxLCA4LCBUUlVFIClxAAAAW01vbnRlQ2FybG9fRGVncmVlRGF5c18yMDI0RmNzdC54bHN4XVNpbXVsYXRpb25SZXN1bHRzMTJDREQhUjE1QzY9QFNpbXVsYXRpb25QZXJjZW50aWxlKCBEQVRBIVJbNjNdQ1s4XSwgUkNbLTFdIClRAAAAW01vbnRlQ2FybG9fRGVncmVlRGF5c18yMDI0RmNzdC54bHN4XVNpbXVsYXRpb25SZXN1bHRzMTAhUjVDMz1AU2ltdWxhdGlvblRyaWFscygpcQAAAFtNb250ZUNhcmxvX0RlZ3JlZURheXNfMjAyNEZjc3QueGxzeF1TaW11bGF0aW9uUmVzdWx0czEyQ0REIVIyMkM2PUBTaW11bGF0aW9uUGVyY2VudGlsZSggREFUQSFSWzU2XUNbOF0sIFJDWy0xXSApigAAAFtNb250ZUNhcmxvX0RlZ3JlZURheXNfMjAyNEZjc3QueGxzeF1TaW11bGF0aW9uUmVzdWx0czEwIVIyMkMxMj1AU2ltdWxhdGlvbkhpc3RvZ3JhbUJpbiggREFUQSFSWzU2XUMsIDIxLCAxOCwgVFJVRSApIC9AIFNpbXVsYXRpb25UcmlhbHMoKYoAAABbTW9udGVDYXJsb19EZWdyZWVEYXlzXzIwMjRGY3N0Lnhsc3hdU2ltdWxhdGlvblJlc3VsdHMxMCFSMjJDMTI9QFNpbXVsYXRpb25IaXN0b2dyYW1CaW4oIERBVEEhUls1Nl1DLCAyMSwgMTgsIFRSVUUgKSAvQCBTaW11bGF0aW9uVHJpYWxzKCmQAAAAW01vbnRlQ2FybG9fRGVncmVlRGF5c18yMDI0RmNzdC54bHN4XVNpbXVsYXRpb25SZXN1bHRzMTFIREQhUjIyQzEyPUBTaW11bGF0aW9uSGlzdG9ncmFtQmluKCBEQVRBIVJbMTZdQ1sxXSwgMjEsIDE4LCBUUlVFICkgL0AgU2ltdWxhdGlvblRyaWFscygpkAAAAFtNb250ZUNhcmxvX0RlZ3JlZURheXNfMjAyNEZjc3QueGxzeF1TaW11bGF0aW9uUmVzdWx0czExSEREIVIyMkMxMj1AU2ltdWxhdGlvbkhpc3RvZ3JhbUJpbiggREFUQSFSWzE2XUNbMV0sIDIxLCAxOCwgVFJVRSApIC9AIFNpbXVsYXRpb25UcmlhbHMoKY4AAABbTW9udGVDYXJsb19EZWdyZWVEYXlzXzIwMjRGY3N0Lnhsc3hdU2ltdWxhdGlvblJlc3VsdHMyQ0REIVI2QzEyPUBTaW11bGF0aW9uSGlzdG9ncmFtQmluKCBEQVRBIVJbNzJdQ1stOF0sIDIxLCAyLCBUUlVFICkgL0AgU2ltdWxhdGlvblRyaWFscygpjgAAAFtNb250ZUNhcmxvX0RlZ3JlZURheXNfMjAyNEZjc3QueGxzeF1TaW11bGF0aW9uUmVzdWx0czJDREQhUjZDMTI9QFNpbXVsYXRpb25IaXN0b2dyYW1CaW4oIERBVEEhUls3Ml1DWy04XSwgMjEsIDIsIFRSVUUgKSAvQCBTaW11bGF0aW9uVHJpYWxzKCl5AAAAW01vbnRlQ2FybG9fRGVncmVlRGF5c18yMDI0RmNzdC54bHN4XVNpbXVsYXRpb25SZXN1bHRzMkNERCFSMjJDOT1AU2ltdWxhdGlvbkhpc3RvZ3JhbUJpbiggREFUQSFSWzU2XUNbLTVdLCAyMSwgMTgsIFRSVUUgKXgAAABbTW9udGVDYXJsb19EZWdyZWVEYXlzXzIwMjRGY3N0Lnhsc3hdU2ltdWxhdGlvblJlc3VsdHM3IVI2Qzg9QFNpbXVsYXRpb25IaXN0b2dyYW1CaW5MYWJlbCggREFUQSFSWzcyXUNbMV0sIDIxLCAyLCBUUlVFIClwAAAAW01vbnRlQ2FybG9fRGVncmVlRGF5c18yMDI0RmNzdC54bHN4XVNpbXVsYXRpb25SZXN1bHRzMUNERCFSNkM2PUBTaW11bGF0aW9uUGVyY2VudGlsZSggREFUQSFSWzcyXUNbLTNdLCBSQ1stMV0gKYQAAABbTW9udGVDYXJsb19EZWdyZWVEYXlzXzIwMjRGY3N0Lnhsc3hdU2ltdWxhdGlvblJlc3VsdHMyQ0REIVIxMUMzPUBTaW11bGF0aW9uTWF4KCBEQVRBIVJbNjddQ1sxXSApIC1AIFNpbXVsYXRpb25NaW4oIERBVEEhUls2N11DWzFdICmEAAAAW01vbnRlQ2FybG9fRGVncmVlRGF5c18yMDI0RmNzdC54bHN4XVNpbXVsYXRpb25SZXN1bHRzMkNERCFSMTFDMz1AU2ltdWxhdGlvbk1heCggREFUQSFSWzY3XUNbMV0gKSAtQCBTaW11bGF0aW9uTWluKCBEQVRBIVJbNjddQ1sxXSApfwAAAFtNb250ZUNhcmxvX0RlZ3JlZURheXNfMjAyNEZjc3QueGxzeF1TaW11bGF0aW9uUmVzdWx0czJDREQhUjE0QzExPUBTaW11bGF0aW9uSGlzdG9ncmFtQmluTGFiZWwoIERBVEEhUls2NF1DWy03XSwgMjEsIDEwLCBUUlVFIClxAAAAW01vbnRlQ2FybG9fRGVncmVlRGF5c18yMDI0RmNzdC54bHN4XVNpbXVsYXRpb25SZXN1bHRzMUNERCFSMjVDNj1AU2ltdWxhdGlvblBlcmNlbnRpbGUoIERBVEEhUls1M11DWy0zXSwgUkNbLTFdIClsAAAAW01vbnRlQ2FybG9fRGVncmVlRGF5c18yMDI0RmNzdC54bHN4XVNpbXVsYXRpb25SZXN1bHRzNENERCFSOEM2PUBTaW11bGF0aW9uUGVyY2VudGlsZSggREFUQSFSWzcwXUMsIFJDWy0xXSApegAAAFtNb250ZUNhcmxvX0RlZ3JlZURheXNfMjAyNEZjc3QueGxzeF1TaW11bGF0aW9uUmVzdWx0czchUjIxQzg9QFNpbXVsYXRpb25IaXN0b2dyYW1CaW5MYWJlbCggREFUQSFSWzU3XUNbMV0sIDIxLCAxNywgVFJVRSApbAAAAFtNb250ZUNhcmxvX0RlZ3JlZURheXNfMjAyNEZjc3QueGxzeF1TaW11bGF0aW9uUmVzdWx0czExQ0REIVI2QzM9QFNpbXVsYXRpb25TdGFuZGFyZEVycm9yKCBEQVRBIVJbNzJdQ1sxMF0gKX0AAABbTW9udGVDYXJsb19EZWdyZWVEYXlzXzIwMjRGY3N0Lnhsc3hdU2ltdWxhdGlvblJlc3VsdHMyQ0REIVIxMUM4PUBTaW11bGF0aW9uSGlzdG9ncmFtQmluTGFiZWwoIERBVEEhUls2N11DWy00XSwgMjEsIDcsIFRSVUUgKXcAAABbTW9udGVDYXJsb19EZWdyZWVEYXlzXzIwMjRGY3N0Lnhsc3hdU2ltdWxhdGlvblJlc3VsdHMzQ0REIVI2Qzk9QFNpbXVsYXRpb25IaXN0b2dyYW1CaW4oIERBVEEhUls3Ml1DWy00XSwgMjEsIDIsIFRSVUUgKXEAAABbTW9udGVDYXJsb19EZWdyZWVEYXlzXzIwMjRGY3N0Lnhsc3hdU2ltdWxhdGlvblJlc3VsdHMxMUNERCFSMjJDNj1AU2ltdWxhdGlvblBlcmNlbnRpbGUoIERBVEEhUls1Nl1DWzddLCBSQ1stMV0gKXoAAABbTW9udGVDYXJsb19EZWdyZWVEYXlzXzIwMjRGY3N0Lnhsc3hdU2ltdWxhdGlvblJlc3VsdHM4IVIyNUM4PUBTaW11bGF0aW9uSGlzdG9ncmFtQmluTGFiZWwoIERBVEEhUls1M11DWzJdLCAyMSwgMjEsIFRSVUUgKXoAAABbTW9udGVDYXJsb19EZWdyZWVEYXlzXzIwMjRGY3N0Lnhsc3hdU2ltdWxhdGlvblJlc3VsdHM3IVIxNkM4PUBTaW11bGF0aW9uSGlzdG9ncmFtQmluTGFiZWwoIERBVEEhUls2Ml1DWzFdLCAyMSwgMTIsIFRSVUUgKXQAAABbTW9udGVDYXJsb19EZWdyZWVEYXlzXzIwMjRGY3N0Lnhsc3hdU2ltdWxhdGlvblJlc3VsdHM4IVIxM0M5PUBTaW11bGF0aW9uSGlzdG9ncmFtQmluKCBEQVRBIVJbNjVdQ1sxXSwgMjEsIDksIFRSVUUgKW0AAABbTW9udGVDYXJsb19EZWdyZWVEYXlzXzIwMjRGY3N0Lnhsc3hdU2ltdWxhdGlvblJlc3VsdHM3IVIxM0M2PUBTaW11bGF0aW9uUGVyY2VudGlsZSggREFUQSFSWzY1XUNbM10sIFJDWy0xXSApfQAAAFtNb250ZUNhcmxvX0RlZ3JlZURheXNfMjAyNEZjc3QueGxzeF1TaW11bGF0aW9uUmVzdWx0czFDREQhUjhDMTE9QFNpbXVsYXRpb25IaXN0b2dyYW1CaW5MYWJlbCggREFUQSFSWzcwXUNbLThdLCAyMSwgNCwgVFJVRSApbQAAAFtNb250ZUNhcmxvX0RlZ3JlZURheXNfMjAyNEZjc3QueGxzeF1TaW11bGF0aW9uUmVzdWx0czYhUjIxQzY9QFNpbXVsYXRpb25QZXJjZW50aWxlKCBEQVRBIVJbNTddQ1syXSwgUkNbLTFdICl5AAAAW01vbnRlQ2FybG9fRGVncmVlRGF5c18yMDI0RmNzdC54bHN4XVNpbXVsYXRpb25SZXN1bHRzM0NERCFSMTVDOT1AU2ltdWxhdGlvbkhpc3RvZ3JhbUJpbiggREFUQSFSWzYzXUNbLTRdLCAyMSwgMTEsIFRSVUUgKYsAAABbTW9udGVDYXJsb19EZWdyZWVEYXlzXzIwMjRGY3N0Lnhsc3hdU2ltdWxhdGlvblJlc3VsdHM1IVI1QzEyPUBTaW11bGF0aW9uSGlzdG9ncmFtQmluKCBEQVRBIVJbNzNdQ1stNV0sIDIxLCAxLCBUUlVFICkgL0AgU2ltdWxhdGlvblRyaWFscygpiwAAAFtNb250ZUNhcmxvX0RlZ3JlZURheXNfMjAyNEZjc3QueGxzeF1TaW11bGF0aW9uUmVzdWx0czUhUjVDMTI9QFNpbXVsYXRpb25IaXN0b2dyYW1CaW4oIERBVEEhUls3M11DWy01XSwgMjEsIDEsIFRSVUUgKSAvQCBTaW11bGF0aW9uVHJpYWxzKClgAAAAW01vbnRlQ2FybG9fRGVncmVlRGF5c18yMDI0RmNzdC54bHN4XVNpbXVsYXRpb25SZXN1bHRzM0hERCFSOUMzPUBTaW11bGF0aW9uTWF4KCBEQVRBIVJbMjldQ1syXSApdQAAAFtNb250ZUNhcmxvX0RlZ3JlZURheXNfMjAyNEZjc3QueGxzeF1TaW11bGF0aW9uUmVzdWx0czUhUjExQzk9QFNpbXVsYXRpb25IaXN0b2dyYW1CaW4oIERBVEEhUls2N11DWy0yXSwgMjEsIDcsIFRSVUUgKWQAAABbTW9udGVDYXJsb19EZWdyZWVEYXlzXzIwMjRGY3N0Lnhsc3hdU2ltdWxhdGlvblJlc3VsdHMyQ0REIVIxMEMzPUBTaW11bGF0aW9uTWVkaWFuKCBEQVRBIVJbNjhdQ1sxXSApbQAAAFtNb250ZUNhcmxvX0RlZ3JlZURheXNfMjAyNEZjc3QueGxzeF1TaW11bGF0aW9uUmVzdWx0czEwIVI3QzY9QFNpbXVsYXRpb25QZXJjZW50aWxlKCBEQVRBIVJbNzFdQ1s2XSwgUkNbLTFdIClnAAAAW01vbnRlQ2FybG9fRGVncmVlRGF5c18yMDI0RmNzdC54bHN4XVNpbXVsYXRpb25SZXN1bHRzMUNERCFSNkMzPUBTaW11bGF0aW9uU3RhbmRhcmRFcnJvciggREFUQSFSWzcyXUMgKX4AAABbTW9udGVDYXJsb19EZWdyZWVEYXlzXzIwMjRGY3N0Lnhsc3hdU2ltdWxhdGlvblJlc3VsdHMxQ0REIVIxN0M4PUBTaW11bGF0aW9uSGlzdG9ncmFtQmluTGFiZWwoIERBVEEhUls2MV1DWy01XSwgMjEsIDEzLCBUUlVFICl/AAAAW01vbnRlQ2FybG9fRGVncmVlRGF5c18yMDI0RmNzdC54bHN4XVNpbXVsYXRpb25SZXN1bHRzM0NERCFSMjRDMTE9QFNpbXVsYXRpb25IaXN0b2dyYW1CaW5MYWJlbCggREFUQSFSWzU0XUNbLTZdLCAyMSwgMjAsIFRSVUUgKXYAAABbTW9udGVDYXJsb19EZWdyZWVEYXlzXzIwMjRGY3N0Lnhsc3hdU2ltdWxhdGlvblJlc3VsdHMxMCFSMTdDOT1AU2ltdWxhdGlvbkhpc3RvZ3JhbUJpbiggREFUQSFSWzYxXUNbM10sIDIxLCAxMywgVFJVRSApfgAAAFtNb250ZUNhcmxvX0RlZ3JlZURheXNfMjAyNEZjc3QueGxzeF1TaW11bGF0aW9uUmVzdWx0czNDREQhUjE3Qzg9QFNpbXVsYXRpb25IaXN0b2dyYW1CaW5MYWJlbCggREFUQSFSWzYxXUNbLTNdLCAyMSwgMTMsIFRSVUUgKX8AAABbTW9udGVDYXJsb19EZWdyZWVEYXlzXzIwMjRGY3N0Lnhsc3hdU2ltdWxhdGlvblJlc3VsdHMxQ0REIVIyMkMxMT1AU2ltdWxhdGlvbkhpc3RvZ3JhbUJpbkxhYmVsKCBEQVRBIVJbNTZdQ1stOF0sIDIxLCAxOCwgVFJVRSApfwAAAFtNb250ZUNhcmxvX0RlZ3JlZURheXNfMjAyNEZjc3QueGxzeF1TaW11bGF0aW9uUmVzdWx0czJDREQhUjE1QzExPUBTaW11bGF0aW9uSGlzdG9ncmFtQmluTGFiZWwoIERBVEEhUls2M11DWy03XSwgMjEsIDExLCBUUlVFIClqAAAAW01vbnRlQ2FybG9fRGVncmVlRGF5c18yMDI0RmNzdC54bHN4XVNpbXVsYXRpb25SZXN1bHRzMkhERCFSNkMzPUBTaW11bGF0aW9uU3RhbmRhcmRFcnJvciggREFUQSFSWzMyXUNbMV0gKXYAAABbTW9udGVDYXJsb19EZWdyZWVEYXlzXzIwMjRGY3N0Lnhsc3hdU2ltdWxhdGlvblJlc3VsdHM1IVIyMkM5PUBTaW11bGF0aW9uSGlzdG9ncmFtQmluKCBEQVRBIVJbNTZdQ1stMl0sIDIxLCAxOCwgVFJVRSApcQAAAFtNb250ZUNhcmxvX0RlZ3JlZURheXNfMjAyNEZjc3QueGxzeF1TaW11bGF0aW9uUmVzdWx0czEySEREIVIyNUM2PUBTaW11bGF0aW9uUGVyY2VudGlsZSggREFUQSFSWzEzXUNbOF0sIFJDWy0xXSApbQAAAFtNb250ZUNhcmxvX0RlZ3JlZURheXNfMjAyNEZjc3QueGxzeF1TaW11bGF0aW9uUmVzdWx0czUhUjE2QzY9QFNpbXVsYXRpb25QZXJjZW50aWxlKCBEQVRBIVJbNjJdQ1sxXSwgUkNbLTFdICl0AAAAW01vbnRlQ2FybG9fRGVncmVlRGF5c18yMDI0RmNzdC54bHN4XVNpbXVsYXRpb25SZXN1bHRzNSFSNUM5PUBTaW11bGF0aW9uSGlzdG9ncmFtQmluKCBEQVRBIVJbNzNdQ1stMl0sIDIxLCAxLCBUUlVFICltAAAAW01vbnRlQ2FybG9fRGVncmVlRGF5c18yMDI0RmNzdC54bHN4XVNpbXVsYXRpb25SZXN1bHRzNSFSMjNDNj1AU2ltdWxhdGlvblBlcmNlbnRpbGUoIERBVEEhUls1NV1DWzFdLCBSQ1stMV0gKX8AAABbTW9udGVDYXJsb19EZWdyZWVEYXlzXzIwMjRGY3N0Lnhsc3hdU2ltdWxhdGlvblJlc3VsdHMxQ0REIVIyNUMxMT1AU2ltdWxhdGlvbkhpc3RvZ3JhbUJpbkxhYmVsKCBEQVRBIVJbNTNdQ1stOF0sIDIxLCAyMSwgVFJVRSApfAAAAFtNb250ZUNhcmxvX0RlZ3JlZURheXNfMjAyNEZjc3QueGxzeF1TaW11bGF0aW9uUmVzdWx0czJDREQhUjhDOD1AU2ltdWxhdGlvbkhpc3RvZ3JhbUJpbkxhYmVsKCBEQVRBIVJbNzBdQ1stNF0sIDIxLCA0LCBUUlVFIClTAAAAW01vbnRlQ2FybG9fRGVncmVlRGF5c18yMDI0RmNzdC54bHN4XVNpbXVsYXRpb25SZXN1bHRzNENERCFSNUMzPUBTaW11bGF0aW9uVHJpYWxzKCl/AAAAW01vbnRlQ2FybG9fRGVncmVlRGF5c18yMDI0RmNzdC54bHN4XVNpbXVsYXRpb25SZXN1bHRzNENERCFSMjFDMTE9QFNpbXVsYXRpb25IaXN0b2dyYW1CaW5MYWJlbCggREFUQSFSWzU3XUNbLTVdLCAyMSwgMTcsIFRSVUUgKWwAAABbTW9udGVDYXJsb19EZWdyZWVEYXlzXzIwMjRGY3N0Lnhsc3hdU2ltdWxhdGlvblJlc3VsdHMxMUhERCFSNkMzPUBTaW11bGF0aW9uU3RhbmRhcmRFcnJvciggREFUQSFSWzMyXUNbMTBdICltAAAAW01vbnRlQ2FybG9fRGVncmVlRGF5c18yMDI0RmNzdC54bHN4XVNpbXVsYXRpb25SZXN1bHRzNENERCFSMjNDNj1AU2ltdWxhdGlvblBlcmNlbnRpbGUoIERBVEEhUls1NV1DLCBSQ1stMV0gKX8AAABbTW9udGVDYXJsb19EZWdyZWVEYXlzXzIwMjRGY3N0Lnhsc3hdU2ltdWxhdGlvblJlc3VsdHM0Q0REIVIyMkMxMT1AU2ltdWxhdGlvbkhpc3RvZ3JhbUJpbkxhYmVsKCBEQVRBIVJbNTZdQ1stNV0sIDIxLCAxOCwgVFJVRSApbQAAAFtNb250ZUNhcmxvX0RlZ3JlZURheXNfMjAyNEZjc3QueGxzeF1TaW11bGF0aW9uUmVzdWx0czRDREQhUjIyQzY9QFNpbXVsYXRpb25QZXJjZW50aWxlKCBEQVRBIVJbNTZdQywgUkNbLTFdIClxAAAAW01vbnRlQ2FybG9fRGVncmVlRGF5c18yMDI0RmNzdC54bHN4XVNpbXVsYXRpb25SZXN1bHRzMTJDREQhUjEzQzM9QFNpbXVsYXRpb25TdGFuZGFyZERldmlhdGlvbiggREFUQSFSWzY1XUNbMTFdICl+AAAAW01vbnRlQ2FybG9fRGVncmVlRGF5c18yMDI0RmNzdC54bHN4XVNpbXVsYXRpb25SZXN1bHRzMkNERCFSMTNDMTE9QFNpbXVsYXRpb25IaXN0b2dyYW1CaW5MYWJlbCggREFUQSFSWzY1XUNbLTddLCAyMSwgOSwgVFJVRSApfQAAAFtNb250ZUNhcmxvX0RlZ3JlZURheXNfMjAyNEZjc3QueGxzeF1TaW11bGF0aW9uUmVzdWx0czExQ0REIVI3QzExPUBTaW11bGF0aW9uSGlzdG9ncmFtQmluTGFiZWwoIERBVEEhUls3MV1DWzJdLCAyMSwgMywgVFJVRSApfwAAAFtNb250ZUNhcmxvX0RlZ3JlZURheXNfMjAyNEZjc3QueGxzeF1TaW11bGF0aW9uUmVzdWx0czRDREQhUjE3QzExPUBTaW11bGF0aW9uSGlzdG9ncmFtQmluTGFiZWwoIERBVEEhUls2MV1DWy01XSwgMjEsIDEzLCBUUlVFIClxAAAAW01vbnRlQ2FybG9fRGVncmVlRGF5c18yMDI0RmNzdC54bHN4XVNpbXVsYXRpb25SZXN1bHRzMTFIREQhUjIzQzY9QFNpbXVsYXRpb25QZXJjZW50aWxlKCBEQVRBIVJbMTVdQ1s3XSwgUkNbLTFdIClsAAAAW01vbnRlQ2FybG9fRGVncmVlRGF5c18yMDI0RmNzdC54bHN4XVNpbXVsYXRpb25SZXN1bHRzNENERCFSNkM2PUBTaW11bGF0aW9uUGVyY2VudGlsZSggREFUQSFSWzcyXUMsIFJDWy0xXSApkAAAAFtNb250ZUNhcmxvX0RlZ3JlZURheXNfMjAyNEZjc3QueGxzeF1TaW11bGF0aW9uUmVzdWx0czRDREQhUjIzQzEyPUBTaW11bGF0aW9uSGlzdG9ncmFtQmluKCBEQVRBIVJbNTVdQ1stNl0sIDIxLCAxOSwgVFJVRSApIC9AIFNpbXVsYXRpb25UcmlhbHMoKZAAAABbTW9udGVDYXJsb19EZWdyZWVEYXlzXzIwMjRGY3N0Lnhsc3hdU2ltdWxhdGlvblJlc3VsdHM0Q0REIVIyM0MxMj1AU2ltdWxhdGlvbkhpc3RvZ3JhbUJpbiggREFUQSFSWzU1XUNbLTZdLCAyMSwgMTksIFRSVUUgKSAvQCBTaW11bGF0aW9uVHJpYWxzKCltAAAAW01vbnRlQ2FybG9fRGVncmVlRGF5c18yMDI0RmNzdC54bHN4XVNpbXVsYXRpb25SZXN1bHRzNENERCFSMTVDNj1AU2ltdWxhdGlvblBlcmNlbnRpbGUoIERBVEEhUls2M11DLCBSQ1stMV0gKWYAAABbTW9udGVDYXJsb19EZWdyZWVEYXlzXzIwMjRGY3N0Lnhsc3hdU2ltdWxhdGlvblJlc3VsdHMxMkhERCFSMTBDMz1AU2ltdWxhdGlvbk1lZGlhbiggREFUQSFSWzI4XUNbMTFdICl/AAAAW01vbnRlQ2FybG9fRGVncmVlRGF5c18yMDI0RmNzdC54bHN4XVNpbXVsYXRpb25SZXN1bHRzM0NERCFSMjBDMTE9QFNpbXVsYXRpb25IaXN0b2dyYW1CaW5MYWJlbCggREFUQSFSWzU4XUNbLTZdLCAyMSwgMTYsIFRSVUUgKX4AAABbTW9udGVDYXJsb19EZWdyZWVEYXlzXzIwMjRGY3N0Lnhsc3hdU2ltdWxhdGlvblJlc3VsdHMzQ0REIVIxOEM4PUBTaW11bGF0aW9uSGlzdG9ncmFtQmluTGFiZWwoIERBVEEhUls2MF1DWy0zXSwgMjEsIDE0LCBUUlVFICl7AAAAW01vbnRlQ2FybG9fRGVncmVlRGF5c18yMDI0RmNzdC54bHN4XVNpbXVsYXRpb25SZXN1bHRzMTAhUjIyQzg9QFNpbXVsYXRpb25IaXN0b2dyYW1CaW5MYWJlbCggREFUQSFSWzU2XUNbNF0sIDIxLCAxOCwgVFJVRSApeAAAAFtNb250ZUNhcmxvX0RlZ3JlZURheXNfMjAyNEZjc3QueGxzeF1TaW11bGF0aW9uUmVzdWx0czkhUjE1QzExPUBTaW11bGF0aW9uSGlzdG9ncmFtQmluTGFiZWwoIERBVEEhUls2M11DLCAyMSwgMTEsIFRSVUUgKWwAAABbTW9udGVDYXJsb19EZWdyZWVEYXlzXzIwMjRGY3N0Lnhsc3hdU2ltdWxhdGlvblJlc3VsdHM0SEREIVI4QzY9QFNpbXVsYXRpb25QZXJjZW50aWxlKCBEQVRBIVJbMzBdQywgUkNbLTFdICmOAAAAW01vbnRlQ2FybG9fRGVncmVlRGF5c18yMDI0RmNzdC54bHN4XVNpbXVsYXRpb25SZXN1bHRzMkNERCFSNUMxMj1AU2ltdWxhdGlvbkhpc3RvZ3JhbUJpbiggREFUQSFSWzczXUNbLThdLCAyMSwgMSwgVFJVRSApIC9AIFNpbXVsYXRpb25UcmlhbHMoKY4AAABbTW9udGVDYXJsb19EZWdyZWVEYXlzXzIwMjRGY3N0Lnhsc3hdU2ltdWxhdGlvblJlc3VsdHMyQ0REIVI1QzEyPUBTaW11bGF0aW9uSGlzdG9ncmFtQmluKCBEQVRBIVJbNzNdQ1stOF0sIDIxLCAxLCBUUlVFICkgL0AgU2ltdWxhdGlvblRyaWFscygpfwAAAFtNb250ZUNhcmxvX0RlZ3JlZURheXNfMjAyNEZjc3QueGxzeF1TaW11bGF0aW9uUmVzdWx0czJIREQhUjE1QzExPUBTaW11bGF0aW9uSGlzdG9ncmFtQmluTGFiZWwoIERBVEEhUlsyM11DWy03XSwgMjEsIDExLCBUUlVFIClwAAAAW01vbnRlQ2FybG9fRGVncmVlRGF5c18yMDI0RmNzdC54bHN4XVNpbXVsYXRpb25SZXN1bHRzMTFDREQhUjlDNj1AU2ltdWxhdGlvblBlcmNlbnRpbGUoIERBVEEhUls2OV1DWzddLCBSQ1stMV0gKXYAAABbTW9udGVDYXJsb19EZWdyZWVEYXlzXzIwMjRGY3N0Lnhsc3hdU2ltdWxhdGlvblJlc3VsdHM1IVIyM0M5PUBTaW11bGF0aW9uSGlzdG9ncmFtQmluKCBEQVRBIVJbNTVdQ1stMl0sIDIxLCAxOSwgVFJVRSApXQAAAFtNb250ZUNhcmxvX0RlZ3JlZURheXNfMjAyNEZjc3QueGxzeF1TaW11bGF0aW9uUmVzdWx0czkhUjlDMz1AU2ltdWxhdGlvbk1heCggREFUQSFSWzY5XUNbOF0gKW0AAABbTW9udGVDYXJsb19EZWdyZWVEYXlzXzIwMjRGY3N0Lnhsc3hdU2ltdWxhdGlvblJlc3VsdHM5IVIxOUM2PUBTaW11bGF0aW9uUGVyY2VudGlsZSggREFUQSFSWzU5XUNbNV0sIFJDWy0xXSApZgAAAFtNb250ZUNhcmxvX0RlZ3JlZURheXNfMjAyNEZjc3QueGxzeF1TaW11bGF0aW9uUmVzdWx0czRDREQhUjE2QzM9QFNpbXVsYXRpb25Ta2V3bmVzcyggREFUQSFSWzYyXUNbM10gKXwAAABbTW9udGVDYXJsb19EZWdyZWVEYXlzXzIwMjRGY3N0Lnhsc3hdU2ltdWxhdGlvblJlc3VsdHM4IVIyMEMxMT1AU2ltdWxhdGlvbkhpc3RvZ3JhbUJpbkxhYmVsKCBEQVRBIVJbNThdQ1stMV0sIDIxLCAxNiwgVFJVRSApbQAAAFtNb250ZUNhcmxvX0RlZ3JlZURheXNfMjAyNEZjc3QueGxzeF1TaW11bGF0aW9uUmVzdWx0czUhUjEzQzY9QFNpbXVsYXRpb25QZXJjZW50aWxlKCBEQVRBIVJbNjVdQ1sxXSwgUkNbLTFdICl5AAAAW01vbnRlQ2FybG9fRGVncmVlRGF5c18yMDI0RmNzdC54bHN4XVNpbXVsYXRpb25SZXN1bHRzMTJIREQhUjE0Qzk9QFNpbXVsYXRpb25IaXN0b2dyYW1CaW4oIERBVEEhUlsyNF1DWzVdLCAyMSwgMTAsIFRSVUUgKXoAAABbTW9udGVDYXJsb19EZWdyZWVEYXlzXzIwMjRGY3N0Lnhsc3hdU2ltdWxhdGlvblJlc3VsdHM5IVIxNEM4PUBTaW11bGF0aW9uSGlzdG9ncmFtQmluTGFiZWwoIERBVEEhUls2NF1DWzNdLCAyMSwgMTAsIFRSVUUgKXUAAABbTW9udGVDYXJsb19EZWdyZWVEYXlzXzIwMjRGY3N0Lnhsc3hdU2ltdWxhdGlvblJlc3VsdHM4IVIxNEM5PUBTaW11bGF0aW9uSGlzdG9ncmFtQmluKCBEQVRBIVJbNjRdQ1sxXSwgMjEsIDEwLCBUUlVFICl5AAAAW01vbnRlQ2FybG9fRGVncmVlRGF5c18yMDI0RmNzdC54bHN4XVNpbXVsYXRpb25SZXN1bHRzOCFSMTNDOD1AU2ltdWxhdGlvbkhpc3RvZ3JhbUJpbkxhYmVsKCBEQVRBIVJbNjVdQ1syXSwgMjEsIDksIFRSVUUgKWMAAABbTW9udGVDYXJsb19EZWdyZWVEYXlzXzIwMjRGY3N0Lnhsc3hdU2ltdWxhdGlvblJlc3VsdHM4IVIxN0MzPUBTaW11bGF0aW9uS3VydG9zaXMoIERBVEEhUls2MV1DWzddICljAAAAW01vbnRlQ2FybG9fRGVncmVlRGF5c18yMDI0RmNzdC54bHN4XVNpbXVsYXRpb25SZXN1bHRzNyFSMTZDMz1AU2ltdWxhdGlvblNrZXduZXNzKCBEQVRBIVJbNjJdQ1s2XSApbAAAAFtNb250ZUNhcmxvX0RlZ3JlZURheXNfMjAyNEZjc3QueGxzeF1TaW11bGF0aW9uUmVzdWx0czEySEREIVI2QzM9QFNpbXVsYXRpb25TdGFuZGFyZEVycm9yKCBEQVRBIVJbMzJdQ1sxMV0gKXEAAABbTW9udGVDYXJsb19EZWdyZWVEYXlzXzIwMjRGY3N0Lnhsc3hdU2ltdWxhdGlvblJlc3VsdHMxMkhERCFSMTJDNj1AU2ltdWxhdGlvblBlcmNlbnRpbGUoIERBVEEhUlsyNl1DWzhdLCBSQ1stMV0gKXYAAABbTW9udGVDYXJsb19EZWdyZWVEYXlzXzIwMjRGY3N0Lnhsc3hdU2ltdWxhdGlvblJlc3VsdHMxMCFSMjRDOT1AU2ltdWxhdGlvbkhpc3RvZ3JhbUJpbiggREFUQSFSWzU0XUNbM10sIDIxLCAyMCwgVFJVRSApeAAAAFtNb250ZUNhcmxvX0RlZ3JlZURheXNfMjAyNEZjc3QueGxzeF1TaW11bGF0aW9uUmVzdWx0czkhUjIxQzExPUBTaW11bGF0aW9uSGlzdG9ncmFtQmluTGFiZWwoIERBVEEhUls1N11DLCAyMSwgMTcsIFRSVUUgKY4AAABbTW9udGVDYXJsb19EZWdyZWVEYXlzXzIwMjRGY3N0Lnhsc3hdU2ltdWxhdGlvblJlc3VsdHMyQ0REIVI5QzEyPUBTaW11bGF0aW9uSGlzdG9ncmFtQmluKCBEQVRBIVJbNjldQ1stOF0sIDIxLCA1LCBUUlVFICkgL0AgU2ltdWxhdGlvblRyaWFscygpjgAAAFtNb250ZUNhcmxvX0RlZ3JlZURheXNfMjAyNEZjc3QueGxzeF1TaW11bGF0aW9uUmVzdWx0czJDREQhUjlDMTI9QFNpbXVsYXRpb25IaXN0b2dyYW1CaW4oIERBVEEhUls2OV1DWy04XSwgMjEsIDUsIFRSVUUgKSAvQCBTaW11bGF0aW9uVHJpYWxzKCl+AAAAW01vbnRlQ2FybG9fRGVncmVlRGF5c18yMDI0RmNzdC54bHN4XVNpbXVsYXRpb25SZXN1bHRzMTJIREQhUjEwQzExPUBTaW11bGF0aW9uSGlzdG9ncmFtQmluTGFiZWwoIERBVEEhUlsyOF1DWzNdLCAyMSwgNiwgVFJVRSApdwAAAFtNb250ZUNhcmxvX0RlZ3JlZURheXNfMjAyNEZjc3QueGxzeF1TaW11bGF0aW9uUmVzdWx0czFDREQhUjdDOT1AU2ltdWxhdGlvbkhpc3RvZ3JhbUJpbiggREFUQSFSWzcxXUNbLTZdLCAyMSwgMywgVFJVRSApiwAAAFtNb250ZUNhcmxvX0RlZ3JlZURheXNfMjAyNEZjc3QueGxzeF1TaW11bGF0aW9uUmVzdWx0czUhUjlDMTI9QFNpbXVsYXRpb25IaXN0b2dyYW1CaW4oIERBVEEhUls2OV1DWy01XSwgMjEsIDUsIFRSVUUgKSAvQCBTaW11bGF0aW9uVHJpYWxzKCmLAAAAW01vbnRlQ2FybG9fRGVncmVlRGF5c18yMDI0RmNzdC54bHN4XVNpbXVsYXRpb25SZXN1bHRzNSFSOUMxMj1AU2ltdWxhdGlvbkhpc3RvZ3JhbUJpbiggREFUQSFSWzY5XUNbLTVdLCAyMSwgNSwgVFJVRSApIC9AIFNpbXVsYXRpb25UcmlhbHMoKXUAAABbTW9udGVDYXJsb19EZWdyZWVEYXlzXzIwMjRGY3N0Lnhsc3hdU2ltdWxhdGlvblJlc3VsdHMxMCFSMTJDOT1AU2ltdWxhdGlvbkhpc3RvZ3JhbUJpbiggREFUQSFSWzY2XUNbM10sIDIxLCA4LCBUUlVFICl+AAAAW01vbnRlQ2FybG9fRGVncmVlRGF5c18yMDI0RmNzdC54bHN4XVNpbXVsYXRpb25SZXN1bHRzMTJDREQhUjIzQzg9QFNpbXVsYXRpb25IaXN0b2dyYW1CaW5MYWJlbCggREFUQSFSWzU1XUNbNl0sIDIxLCAxOSwgVFJVRSApbAAAAFtNb250ZUNhcmxvX0RlZ3JlZURheXNfMjAyNEZjc3QueGxzeF1TaW11bGF0aW9uUmVzdWx0czUhUjhDNj1AU2ltdWxhdGlvblBlcmNlbnRpbGUoIERBVEEhUls3MF1DWzFdLCBSQ1stMV0gKY0AAABbTW9udGVDYXJsb19EZWdyZWVEYXlzXzIwMjRGY3N0Lnhsc3hdU2ltdWxhdGlvblJlc3VsdHM4IVIxNEMxMj1AU2ltdWxhdGlvbkhpc3RvZ3JhbUJpbiggREFUQSFSWzY0XUNbLTJdLCAyMSwgMTAsIFRSVUUgKSAvQCBTaW11bGF0aW9uVHJpYWxzKCmNAAAAW01vbnRlQ2FybG9fRGVncmVlRGF5c18yMDI0RmNzdC54bHN4XVNpbXVsYXRpb25SZXN1bHRzOCFSMTRDMTI9QFNpbXVsYXRpb25IaXN0b2dyYW1CaW4oIERBVEEhUls2NF1DWy0yXSwgMjEsIDEwLCBUUlVFICkgL0AgU2ltdWxhdGlvblRyaWFscygpeAAAAFtNb250ZUNhcmxvX0RlZ3JlZURheXNfMjAyNEZjc3QueGxzeF1TaW11bGF0aW9uUmVzdWx0czghUjlDOD1AU2ltdWxhdGlvbkhpc3RvZ3JhbUJpbkxhYmVsKCBEQVRBIVJbNjldQ1syXSwgMjEsIDUsIFRSVUUgKXkAAABbTW9udGVDYXJsb19EZWdyZWVEYXlzXzIwMjRGY3N0Lnhsc3hdU2ltdWxhdGlvblJlc3VsdHMxMkNERCFSMTZDOT1AU2ltdWxhdGlvbkhpc3RvZ3JhbUJpbiggREFUQSFSWzYyXUNbNV0sIDIxLCAxMiwgVFJVRSApgQAAAFtNb250ZUNhcmxvX0RlZ3JlZURheXNfMjAyNEZjc3QueGxzeF1TaW11bGF0aW9uUmVzdWx0czkhUjExQzM9QFNpbXVsYXRpb25NYXgoIERBVEEhUls2N11DWzhdICkgLUAgU2ltdWxhdGlvbk1pbiggREFUQSFSWzY3XUNbOF0gKYEAAABbTW9udGVDYXJsb19EZWdyZWVEYXlzXzIwMjRGY3N0Lnhsc3hdU2ltdWxhdGlvblJlc3VsdHM5IVIxMUMzPUBTaW11bGF0aW9uTWF4KCBEQVRBIVJbNjddQ1s4XSApIC1AIFNpbXVsYXRpb25NaW4oIERBVEEhUls2N11DWzhdICl8AAAAW01vbnRlQ2FybG9fRGVncmVlRGF5c18yMDI0RmNzdC54bHN4XVNpbXVsYXRpb25SZXN1bHRzNiFSMjBDMTE9QFNpbXVsYXRpb25IaXN0b2dyYW1CaW5MYWJlbCggREFUQSFSWzU4XUNbLTNdLCAyMSwgMTYsIFRSVUUgKXkAAABbTW9udGVDYXJsb19EZWdyZWVEYXlzXzIwMjRGY3N0Lnhsc3hdU2ltdWxhdGlvblJlc3VsdHMzSEREIVIxN0M5PUBTaW11bGF0aW9uSGlzdG9ncmFtQmluKCBEQVRBIVJbMjFdQ1stNF0sIDIxLCAxMywgVFJVRSApjgAAAFtNb250ZUNhcmxvX0RlZ3JlZURheXNfMjAyNEZjc3QueGxzeF1TaW11bGF0aW9uUmVzdWx0czNIREQhUjdDMTI9QFNpbXVsYXRpb25IaXN0b2dyYW1CaW4oIERBVEEhUlszMV1DWy03XSwgMjEsIDMsIFRSVUUgKSAvQCBTaW11bGF0aW9uVHJpYWxzKCmOAAAAW01vbnRlQ2FybG9fRGVncmVlRGF5c18yMDI0RmNzdC54bHN4XVNpbXVsYXRpb25SZXN1bHRzM0hERCFSN0MxMj1AU2ltdWxhdGlvbkhpc3RvZ3JhbUJpbiggREFUQSFSWzMxXUNbLTddLCAyMSwgMywgVFJVRSApIC9AIFNpbXVsYXRpb25UcmlhbHMoKXUAAABbTW9udGVDYXJsb19EZWdyZWVEYXlzXzIwMjRGY3N0Lnhsc3hdU2ltdWxhdGlvblJlc3VsdHM4IVIyNUM5PUBTaW11bGF0aW9uSGlzdG9ncmFtQmluKCBEQVRBIVJbNTNdQ1sxXSwgMjEsIDIxLCBUUlVFICl3AAAAW01vbnRlQ2FybG9fRGVncmVlRGF5c18yMDI0RmNzdC54bHN4XVNpbXVsYXRpb25SZXN1bHRzMTJDREQhUjVDOT1AU2ltdWxhdGlvbkhpc3RvZ3JhbUJpbiggREFUQSFSWzczXUNbNV0sIDIxLCAxLCBUUlVFICluAAAAW01vbnRlQ2FybG9fRGVncmVlRGF5c18yMDI0RmNzdC54bHN4XVNpbXVsYXRpb25SZXN1bHRzMTAhUjExQzY9QFNpbXVsYXRpb25QZXJjZW50aWxlKCBEQVRBIVJbNjddQ1s2XSwgUkNbLTFdICl8AAAAW01vbnRlQ2FybG9fRGVncmVlRGF5c18yMDI0RmNzdC54bHN4XVNpbXVsYXRpb25SZXN1bHRzNyFSMjBDMTE9QFNpbXVsYXRpb25IaXN0b2dyYW1CaW5MYWJlbCggREFUQSFSWzU4XUNbLTJdLCAyMSwgMTYsIFRSVUUgKX0AAABbTW9udGVDYXJsb19EZWdyZWVEYXlzXzIwMjRGY3N0Lnhsc3hdU2ltdWxhdGlvblJlc3VsdHMxMkhERCFSOUMxMT1AU2ltdWxhdGlvbkhpc3RvZ3JhbUJpbkxhYmVsKCBEQVRBIVJbMjldQ1szXSwgMjEsIDUsIFRSVUUgKXEAAABbTW9udGVDYXJsb19EZWdyZWVEYXlzXzIwMjRGY3N0Lnhsc3hdU2ltdWxhdGlvblJlc3VsdHMzSEREIVIxNkM2PUBTaW11bGF0aW9uUGVyY2VudGlsZSggREFUQSFSWzIyXUNbLTFdLCBSQ1stMV0gKYcAAABbTW9udGVDYXJsb19EZWdyZWVEYXlzXzIwMjRGY3N0Lnhsc3hdU2ltdWxhdGlvblJlc3VsdHMxMUNERCFSMTFDMz1AU2ltdWxhdGlvbk1heCggREFUQSFSWzY3XUNbMTBdICkgLUAgU2ltdWxhdGlvbk1pbiggREFUQSFSWzY3XUNbMTBdICmHAAAAW01vbnRlQ2FybG9fRGVncmVlRGF5c18yMDI0RmNzdC54bHN4XVNpbXVsYXRpb25SZXN1bHRzMTFDREQhUjExQzM9QFNpbXVsYXRpb25NYXgoIERBVEEhUls2N11DWzEwXSApIC1AIFNpbXVsYXRpb25NaW4oIERBVEEhUls2N11DWzEwXSApbQAAAFtNb250ZUNhcmxvX0RlZ3JlZURheXNfMjAyNEZjc3QueGxzeF1TaW11bGF0aW9uUmVzdWx0czchUjE2QzY9QFNpbXVsYXRpb25QZXJjZW50aWxlKCBEQVRBIVJbNjJdQ1szXSwgUkNbLTFdICl5AAAAW01vbnRlQ2FybG9fRGVncmVlRGF5c18yMDI0RmNzdC54bHN4XVNpbXVsYXRpb25SZXN1bHRzNENERCFSMjFDOT1AU2ltdWxhdGlvbkhpc3RvZ3JhbUJpbiggREFUQSFSWzU3XUNbLTNdLCAyMSwgMTcsIFRSVUUgKW0AAABbTW9udGVDYXJsb19EZWdyZWVEYXlzXzIwMjRGY3N0Lnhsc3hdU2ltdWxhdGlvblJlc3VsdHM3IVIxNEM2PUBTaW11bGF0aW9uUGVyY2VudGlsZSggREFUQSFSWzY0XUNbM10sIFJDWy0xXSApegAAAFtNb250ZUNhcmxvX0RlZ3JlZURheXNfMjAyNEZjc3QueGxzeF1TaW11bGF0aW9uUmVzdWx0czghUjVDMTE9QFNpbXVsYXRpb25IaXN0b2dyYW1CaW5MYWJlbCggREFUQSFSWzczXUNbLTFdLCAyMSwgMSwgVFJVRSApfgAAAFtNb250ZUNhcmxvX0RlZ3JlZURheXNfMjAyNEZjc3QueGxzeF1TaW11bGF0aW9uUmVzdWx0czEyQ0REIVIxNEM4PUBTaW11bGF0aW9uSGlzdG9ncmFtQmluTGFiZWwoIERBVEEhUls2NF1DWzZdLCAyMSwgMTAsIFRSVUUgKYcAAABbTW9udGVDYXJsb19EZWdyZWVEYXlzXzIwMjRGY3N0Lnhsc3hdU2ltdWxhdGlvblJlc3VsdHMxMkNERCFSMTFDMz1AU2ltdWxhdGlvbk1heCggREFUQSFSWzY3XUNbMTFdICkgLUAgU2ltdWxhdGlvbk1pbiggREFUQSFSWzY3XUNbMTFdICmHAAAAW01vbnRlQ2FybG9fRGVncmVlRGF5c18yMDI0RmNzdC54bHN4XVNpbXVsYXRpb25SZXN1bHRzMTJDREQhUjExQzM9QFNpbXVsYXRpb25NYXgoIERBVEEhUls2N11DWzExXSApIC1AIFNpbXVsYXRpb25NaW4oIERBVEEhUls2N11DWzExXSApYgAAAFtNb250ZUNhcmxvX0RlZ3JlZURheXNfMjAyNEZjc3QueGxzeF1TaW11bGF0aW9uUmVzdWx0czExQ0REIVI4QzM9QFNpbXVsYXRpb25NaW4oIERBVEEhUls3MF1DWzEwXSApewAAAFtNb250ZUNhcmxvX0RlZ3JlZURheXNfMjAyNEZjc3QueGxzeF1TaW11bGF0aW9uUmVzdWx0czUhUjE0Qzg9QFNpbXVsYXRpb25IaXN0b2dyYW1CaW5MYWJlbCggREFUQSFSWzY0XUNbLTFdLCAyMSwgMTAsIFRSVUUgKXEAAABbTW9udGVDYXJsb19EZWdyZWVEYXlzXzIwMjRGY3N0Lnhsc3hdU2ltdWxhdGlvblJlc3VsdHMzSEREIVIxNUM2PUBTaW11bGF0aW9uUGVyY2VudGlsZSggREFUQSFSWzIzXUNbLTFdLCBSQ1stMV0gKW8AAABbTW9udGVDYXJsb19EZWdyZWVEYXlzXzIwMjRGY3N0Lnhsc3hdU2ltdWxhdGlvblJlc3VsdHMzSEREIVIxM0MzPUBTaW11bGF0aW9uU3RhbmRhcmREZXZpYXRpb24oIERBVEEhUlsyNV1DWzJdIClxAAAAW01vbnRlQ2FybG9fRGVncmVlRGF5c18yMDI0RmNzdC54bHN4XVNpbXVsYXRpb25SZXN1bHRzMTJDREQhUjEwQzY9QFNpbXVsYXRpb25QZXJjZW50aWxlKCBEQVRBIVJbNjhdQ1s4XSwgUkNbLTFdIClvAAAAW01vbnRlQ2FybG9fRGVncmVlRGF5c18yMDI0RmNzdC54bHN4XVNpbXVsYXRpb25SZXN1bHRzMkhERCFSMTNDMz1AU2ltdWxhdGlvblN0YW5kYXJkRGV2aWF0aW9uKCBEQVRBIVJbMjVdQ1sxXSApcQAAAFtNb250ZUNhcmxvX0RlZ3JlZURheXNfMjAyNEZjc3QueGxzeF1TaW11bGF0aW9uUmVzdWx0czEySEREIVIxM0MzPUBTaW11bGF0aW9uU3RhbmRhcmREZXZpYXRpb24oIERBVEEhUlsyNV1DWzExXSApfAAAAFtNb250ZUNhcmxvX0RlZ3JlZURheXNfMjAyNEZjc3QueGxzeF1TaW11bGF0aW9uUmVzdWx0czUhUjE1QzExPUBTaW11bGF0aW9uSGlzdG9ncmFtQmluTGFiZWwoIERBVEEhUls2M11DWy00XSwgMjEsIDExLCBUUlVFICljAAAAW01vbnRlQ2FybG9fRGVncmVlRGF5c18yMDI0RmNzdC54bHN4XVNpbXVsYXRpb25SZXN1bHRzNiFSMTZDMz1AU2ltdWxhdGlvblNrZXduZXNzKCBEQVRBIVJbNjJdQ1s1XSApeQAAAFtNb250ZUNhcmxvX0RlZ3JlZURheXNfMjAyNEZjc3QueGxzeF1TaW11bGF0aW9uUmVzdWx0czFDREQhUjIzQzk9QFNpbXVsYXRpb25IaXN0b2dyYW1CaW4oIERBVEEhUls1NV1DWy02XSwgMjEsIDE5LCBUUlVFICl+AAAAW01vbnRlQ2FybG9fRGVncmVlRGF5c18yMDI0RmNzdC54bHN4XVNpbXVsYXRpb25SZXN1bHRzMkNERCFSMTRDOD1AU2ltdWxhdGlvbkhpc3RvZ3JhbUJpbkxhYmVsKCBEQVRBIVJbNjRdQ1stNF0sIDIxLCAxMCwgVFJVRSApYwAAAFtNb250ZUNhcmxvX0RlZ3JlZURheXNfMjAyNEZjc3QueGxzeF1TaW11bGF0aW9uUmVzdWx0czchUjE3QzM9QFNpbXVsYXRpb25LdXJ0b3NpcyggREFUQSFSWzYxXUNbNl0gKY4AAABbTW9udGVDYXJsb19EZWdyZWVEYXlzXzIwMjRGY3N0Lnhsc3hdU2ltdWxhdGlvblJlc3VsdHMxMkhERCFSNkMxMj1AU2ltdWxhdGlvbkhpc3RvZ3JhbUJpbiggREFUQSFSWzMyXUNbMl0sIDIxLCAyLCBUUlVFICkgL0AgU2ltdWxhdGlvblRyaWFscygpjgAAAFtNb250ZUNhcmxvX0RlZ3JlZURheXNfMjAyNEZjc3QueGxzeF1TaW11bGF0aW9uUmVzdWx0czEySEREIVI2QzEyPUBTaW11bGF0aW9uSGlzdG9ncmFtQmluKCBEQVRBIVJbMzJdQ1syXSwgMjEsIDIsIFRSVUUgKSAvQCBTaW11bGF0aW9uVHJpYWxzKCl8AAAAW01vbnRlQ2FybG9fRGVncmVlRGF5c18yMDI0RmNzdC54bHN4XVNpbXVsYXRpb25SZXN1bHRzMTFIREQhUjVDOD1AU2ltdWxhdGlvbkhpc3RvZ3JhbUJpbkxhYmVsKCBEQVRBIVJbMzNdQ1s1XSwgMjEsIDEsIFRSVUUgKY0AAABbTW9udGVDYXJsb19EZWdyZWVEYXlzXzIwMjRGY3N0Lnhsc3hdU2ltdWxhdGlvblJlc3VsdHM2IVIxNEMxMj1AU2ltdWxhdGlvbkhpc3RvZ3JhbUJpbiggREFUQSFSWzY0XUNbLTRdLCAyMSwgMTAsIFRSVUUgKSAvQCBTaW11bGF0aW9uVHJpYWxzKCmNAAAAW01vbnRlQ2FybG9fRGVncmVlRGF5c18yMDI0RmNzdC54bHN4XVNpbXVsYXRpb25SZXN1bHRzNiFSMTRDMTI9QFNpbXVsYXRpb25IaXN0b2dyYW1CaW4oIERBVEEhUls2NF1DWy00XSwgMjEsIDEwLCBUUlVFICkgL0AgU2ltdWxhdGlvblRyaWFscygpZgAAAFtNb250ZUNhcmxvX0RlZ3JlZURheXNfMjAyNEZjc3QueGxzeF1TaW11bGF0aW9uUmVzdWx0czJDREQhUjE0QzM9QFNpbXVsYXRpb25WYXJpYW5jZSggREFUQSFSWzY0XUNbMV0gKWQAAABbTW9udGVDYXJsb19EZWdyZWVEYXlzXzIwMjRGY3N0Lnhsc3hdU2ltdWxhdGlvblJlc3VsdHMxMCFSMTdDMz1AU2ltdWxhdGlvbkt1cnRvc2lzKCBEQVRBIVJbNjFdQ1s5XSApYQAAAFtNb250ZUNhcmxvX0RlZ3JlZURheXNfMjAyNEZjc3QueGxzeF1TaW11bGF0aW9uUmVzdWx0czFDREQhUjEwQzM9QFNpbXVsYXRpb25NZWRpYW4oIERBVEEhUls2OF1DICmPAAAAW01vbnRlQ2FybG9fRGVncmVlRGF5c18yMDI0RmNzdC54bHN4XVNpbXVsYXRpb25SZXN1bHRzMUNERCFSMTBDMTI9QFNpbXVsYXRpb25IaXN0b2dyYW1CaW4oIERBVEEhUls2OF1DWy05XSwgMjEsIDYsIFRSVUUgKSAvQCBTaW11bGF0aW9uVHJpYWxzKCmPAAAAW01vbnRlQ2FybG9fRGVncmVlRGF5c18yMDI0RmNzdC54bHN4XVNpbXVsYXRpb25SZXN1bHRzMUNERCFSMTBDMTI9QFNpbXVsYXRpb25IaXN0b2dyYW1CaW4oIERBVEEhUls2OF1DWy05XSwgMjEsIDYsIFRSVUUgKSAvQCBTaW11bGF0aW9uVHJpYWxzKCl+AAAAW01vbnRlQ2FybG9fRGVncmVlRGF5c18yMDI0RmNzdC54bHN4XVNpbXVsYXRpb25SZXN1bHRzM0NERCFSMjJDOD1AU2ltdWxhdGlvbkhpc3RvZ3JhbUJpbkxhYmVsKCBEQVRBIVJbNTZdQ1stM10sIDIxLCAxOCwgVFJVRSApewAAAFtNb250ZUNhcmxvX0RlZ3JlZURheXNfMjAyNEZjc3QueGxzeF1TaW11bGF0aW9uUmVzdWx0czEwIVIyMUM4PUBTaW11bGF0aW9uSGlzdG9ncmFtQmluTGFiZWwoIERBVEEhUls1N11DWzRdLCAyMSwgMTcsIFRSVUUgKX8AAABbTW9udGVDYXJsb19EZWdyZWVEYXlzXzIwMjRGY3N0Lnhsc3hdU2ltdWxhdGlvblJlc3VsdHMzQ0REIVIxOUMxMT1AU2ltdWxhdGlvbkhpc3RvZ3JhbUJpbkxhYmVsKCBEQVRBIVJbNTldQ1stNl0sIDIxLCAxNSwgVFJVRSAphAAAAFtNb250ZUNhcmxvX0RlZ3JlZURheXNfMjAyNEZjc3QueGxzeF1TaW11bGF0aW9uUmVzdWx0czNIREQhUjExQzM9QFNpbXVsYXRpb25NYXgoIERBVEEhUlsyN11DWzJdICkgLUAgU2ltdWxhdGlvbk1pbiggREFUQSFSWzI3XUNbMl0gKYQAAABbTW9udGVDYXJsb19EZWdyZWVEYXlzXzIwMjRGY3N0Lnhsc3hdU2ltdWxhdGlvblJlc3VsdHMzSEREIVIxMUMzPUBTaW11bGF0aW9uTWF4KCBEQVRBIVJbMjddQ1syXSApIC1AIFNpbXVsYXRpb25NaW4oIERBVEEhUlsyN11DWzJdICljAAAAW01vbnRlQ2FybG9fRGVncmVlRGF5c18yMDI0RmNzdC54bHN4XVNpbXVsYXRpb25SZXN1bHRzNSFSMTdDMz1AU2ltdWxhdGlvbkt1cnRvc2lzKCBEQVRBIVJbNjFdQ1s0XSApcQAAAFtNb250ZUNhcmxvX0RlZ3JlZURheXNfMjAyNEZjc3QueGxzeF1TaW11bGF0aW9uUmVzdWx0czJIREQhUjExQzY9QFNpbXVsYXRpb25QZXJjZW50aWxlKCBEQVRBIVJbMjddQ1stMl0sIFJDWy0xXSApbQAAAFtNb250ZUNhcmxvX0RlZ3JlZURheXNfMjAyNEZjc3QueGxzeF1TaW11bGF0aW9uUmVzdWx0czkhUjExQzY9QFNpbXVsYXRpb25QZXJjZW50aWxlKCBEQVRBIVJbNjddQ1s1XSwgUkNbLTFdICl/AAAAW01vbnRlQ2FybG9fRGVncmVlRGF5c18yMDI0RmNzdC54bHN4XVNpbXVsYXRpb25SZXN1bHRzMUNERCFSMThDMTE9QFNpbXVsYXRpb25IaXN0b2dyYW1CaW5MYWJlbCggREFUQSFSWzYwXUNbLThdLCAyMSwgMTQsIFRSVUUgKXUAAABbTW9udGVDYXJsb19EZWdyZWVEYXlzXzIwMjRGY3N0Lnhsc3hdU2ltdWxhdGlvblJlc3VsdHM4IVIxOEM5PUBTaW11bGF0aW9uSGlzdG9ncmFtQmluKCBEQVRBIVJbNjBdQ1sxXSwgMjEsIDE0LCBUUlVFICl5AAAAW01vbnRlQ2FybG9fRGVncmVlRGF5c18yMDI0RmNzdC54bHN4XVNpbXVsYXRpb25SZXN1bHRzMUNERCFSMjVDOT1AU2ltdWxhdGlvbkhpc3RvZ3JhbUJpbiggREFUQSFSWzUzXUNbLTZdLCAyMSwgMjEsIFRSVUUgKW0AAABbTW9udGVDYXJsb19EZWdyZWVEYXlzXzIwMjRGY3N0Lnhsc3hdU2ltdWxhdGlvblJlc3VsdHM5IVIxOEM2PUBTaW11bGF0aW9uUGVyY2VudGlsZSggREFUQSFSWzYwXUNbNV0sIFJDWy0xXSApZgAAAFtNb250ZUNhcmxvX0RlZ3JlZURheXNfMjAyNEZjc3QueGxzeF1TaW11bGF0aW9uUmVzdWx0czEyQ0REIVIxMEMzPUBTaW11bGF0aW9uTWVkaWFuKCBEQVRBIVJbNjhdQ1sxMV0gKYkAAABbTW9udGVDYXJsb19EZWdyZWVEYXlzXzIwMjRGY3N0Lnhsc3hdU2ltdWxhdGlvblJlc3VsdHMxMCFSMTJDMTI9QFNpbXVsYXRpb25IaXN0b2dyYW1CaW4oIERBVEEhUls2Nl1DLCAyMSwgOCwgVFJVRSApIC9AIFNpbXVsYXRpb25UcmlhbHMoKYkAAABbTW9udGVDYXJsb19EZWdyZWVEYXlzXzIwMjRGY3N0Lnhsc3hdU2ltdWxhdGlvblJlc3VsdHMxMCFSMTJDMTI9QFNpbXVsYXRpb25IaXN0b2dyYW1CaW4oIERBVEEhUls2Nl1DLCAyMSwgOCwgVFJVRSApIC9AIFNpbXVsYXRpb25UcmlhbHMoKX0AAABbTW9udGVDYXJsb19EZWdyZWVEYXlzXzIwMjRGY3N0Lnhsc3hdU2ltdWxhdGlvblJlc3VsdHMzQ0REIVI3QzExPUBTaW11bGF0aW9uSGlzdG9ncmFtQmluTGFiZWwoIERBVEEhUls3MV1DWy02XSwgMjEsIDMsIFRSVUUgKVAAAABbTW9udGVDYXJsb19EZWdyZWVEYXlzXzIwMjRGY3N0Lnhsc3hdU2ltdWxhdGlvblJlc3VsdHM5IVI1QzM9QFNpbXVsYXRpb25UcmlhbHMoKYcAAABbTW9udGVDYXJsb19EZWdyZWVEYXlzXzIwMjRGY3N0Lnhsc3hdU2ltdWxhdGlvblJlc3VsdHMxMkhERCFSMTFDMz1AU2ltdWxhdGlvbk1heCggREFUQSFSWzI3XUNbMTFdICkgLUAgU2ltdWxhdGlvbk1pbiggREFUQSFSWzI3XUNbMTFdICmHAAAAW01vbnRlQ2FybG9fRGVncmVlRGF5c18yMDI0RmNzdC54bHN4XVNpbXVsYXRpb25SZXN1bHRzMTJIREQhUjExQzM9QFNpbXVsYXRpb25NYXgoIERBVEEhUlsyN11DWzExXSApIC1AIFNpbXVsYXRpb25NaW4oIERBVEEhUlsyN11DWzExXSApbQAAAFtNb250ZUNhcmxvX0RlZ3JlZURheXNfMjAyNEZjc3QueGxzeF1TaW11bGF0aW9uUmVzdWx0czghUjE4QzY9QFNpbXVsYXRpb25QZXJjZW50aWxlKCBEQVRBIVJbNjBdQ1s0XSwgUkNbLTFdIClnAAAAW01vbnRlQ2FybG9fRGVncmVlRGF5c18yMDI0RmNzdC54bHN4XVNpbXVsYXRpb25SZXN1bHRzOCFSNkMzPUBTaW11bGF0aW9uU3RhbmRhcmRFcnJvciggREFUQSFSWzcyXUNbN10gKW4AAABbTW9udGVDYXJsb19EZWdyZWVEYXlzXzIwMjRGY3N0Lnhsc3hdU2ltdWxhdGlvblJlc3VsdHMxMCFSMjRDNj1AU2ltdWxhdGlvblBlcmNlbnRpbGUoIERBVEEhUls1NF1DWzZdLCBSQ1stMV0gKZAAAABbTW9udGVDYXJsb19EZWdyZWVEYXlzXzIwMjRGY3N0Lnhsc3hdU2ltdWxhdGlvblJlc3VsdHMySEREIVIxNEMxMj1AU2ltdWxhdGlvbkhpc3RvZ3JhbUJpbiggREFUQSFSWzI0XUNbLThdLCAyMSwgMTAsIFRSVUUgKSAvQCBTaW11bGF0aW9uVHJpYWxzKCmQAAAAW01vbnRlQ2FybG9fRGVncmVlRGF5c18yMDI0RmNzdC54bHN4XVNpbXVsYXRpb25SZXN1bHRzMkhERCFSMTRDMTI9QFNpbXVsYXRpb25IaXN0b2dyYW1CaW4oIERBVEEhUlsyNF1DWy04XSwgMjEsIDEwLCBUUlVFICkgL0AgU2ltdWxhdGlvblRyaWFscygpiAAAAFtNb250ZUNhcmxvX0RlZ3JlZURheXNfMjAyNEZjc3QueGxzeF1TaW11bGF0aW9uUmVzdWx0czEwIVI4QzEyPUBTaW11bGF0aW9uSGlzdG9ncmFtQmluKCBEQVRBIVJbNzBdQywgMjEsIDQsIFRSVUUgKSAvQCBTaW11bGF0aW9uVHJpYWxzKCmIAAAAW01vbnRlQ2FybG9fRGVncmVlRGF5c18yMDI0RmNzdC54bHN4XVNpbXVsYXRpb25SZXN1bHRzMTAhUjhDMTI9QFNpbXVsYXRpb25IaXN0b2dyYW1CaW4oIERBVEEhUls3MF1DLCAyMSwgNCwgVFJVRSApIC9AIFNpbXVsYXRpb25UcmlhbHMoKWYAAABbTW9udGVDYXJsb19EZWdyZWVEYXlzXzIwMjRGY3N0Lnhsc3hdU2ltdWxhdGlvblJlc3VsdHMzQ0REIVIxN0MzPUBTaW11bGF0aW9uS3VydG9zaXMoIERBVEEhUls2MV1DWzJdICl/AAAAW01vbnRlQ2FybG9fRGVncmVlRGF5c18yMDI0RmNzdC54bHN4XVNpbXVsYXRpb25SZXN1bHRzNEhERCFSMjVDMTE9QFNpbXVsYXRpb25IaXN0b2dyYW1CaW5MYWJlbCggREFUQSFSWzEzXUNbLTVdLCAyMSwgMjEsIFRSVUUgKXEAAABbTW9udGVDYXJsb19EZWdyZWVEYXlzXzIwMjRGY3N0Lnhsc3hdU2ltdWxhdGlvblJlc3VsdHMxMkhERCFSMTdDNj1AU2ltdWxhdGlvblBlcmNlbnRpbGUoIERBVEEhUlsyMV1DWzhdLCBSQ1stMV0gKY4AAABbTW9udGVDYXJsb19EZWdyZWVEYXlzXzIwMjRGY3N0Lnhsc3hdU2ltdWxhdGlvblJlc3VsdHMxMkhERCFSOEMxMj1AU2ltdWxhdGlvbkhpc3RvZ3JhbUJpbiggREFUQSFSWzMwXUNbMl0sIDIxLCA0LCBUUlVFICkgL0AgU2ltdWxhdGlvblRyaWFscygpjgAAAFtNb250ZUNhcmxvX0RlZ3JlZURheXNfMjAyNEZjc3QueGxzeF1TaW11bGF0aW9uUmVzdWx0czEySEREIVI4QzEyPUBTaW11bGF0aW9uSGlzdG9ncmFtQmluKCBEQVRBIVJbMzBdQ1syXSwgMjEsIDQsIFRSVUUgKSAvQCBTaW11bGF0aW9uVHJpYWxzKCl5AAAAW01vbnRlQ2FybG9fRGVncmVlRGF5c18yMDI0RmNzdC54bHN4XVNpbXVsYXRpb25SZXN1bHRzMTJIREQhUjI1Qzk9QFNpbXVsYXRpb25IaXN0b2dyYW1CaW4oIERBVEEhUlsxM11DWzVdLCAyMSwgMjEsIFRSVUUgKXoAAABbTW9udGVDYXJsb19EZWdyZWVEYXlzXzIwMjRGY3N0Lnhsc3hdU2ltdWxhdGlvblJlc3VsdHM3IVIxOEM4PUBTaW11bGF0aW9uSGlzdG9ncmFtQmluTGFiZWwoIERBVEEhUls2MF1DWzFdLCAyMSwgMTQsIFRSVUUgKXwAAABbTW9udGVDYXJsb19EZWdyZWVEYXlzXzIwMjRGY3N0Lnhsc3hdU2ltdWxhdGlvblJlc3VsdHM1IVIyMEMxMT1AU2ltdWxhdGlvbkhpc3RvZ3JhbUJpbkxhYmVsKCBEQVRBIVJbNThdQ1stNF0sIDIxLCAxNiwgVFJVRSApVAAAAFtNb250ZUNhcmxvX0RlZ3JlZURheXNfMjAyNEZjc3QueGxzeF1TaW11bGF0aW9uUmVzdWx0czEySEREIVI1QzM9QFNpbXVsYXRpb25UcmlhbHMoKZAAAABbTW9udGVDYXJsb19EZWdyZWVEYXlzXzIwMjRGY3N0Lnhsc3hdU2ltdWxhdGlvblJlc3VsdHM0SEREIVIyMkMxMj1AU2ltdWxhdGlvbkhpc3RvZ3JhbUJpbiggREFUQSFSWzE2XUNbLTZdLCAyMSwgMTgsIFRSVUUgKSAvQCBTaW11bGF0aW9uVHJpYWxzKCmQAAAAW01vbnRlQ2FybG9fRGVncmVlRGF5c18yMDI0RmNzdC54bHN4XVNpbXVsYXRpb25SZXN1bHRzNEhERCFSMjJDMTI9QFNpbXVsYXRpb25IaXN0b2dyYW1CaW4oIERBVEEhUlsxNl1DWy02XSwgMjEsIDE4LCBUUlVFICkgL0AgU2ltdWxhdGlvblRyaWFscygpeQAAAFtNb250ZUNhcmxvX0RlZ3JlZURheXNfMjAyNEZjc3QueGxzeF1TaW11bGF0aW9uUmVzdWx0czchUjEzQzg9QFNpbXVsYXRpb25IaXN0b2dyYW1CaW5MYWJlbCggREFUQSFSWzY1XUNbMV0sIDIxLCA5LCBUUlVFIClxAAAAW01vbnRlQ2FybG9fRGVncmVlRGF5c18yMDI0RmNzdC54bHN4XVNpbXVsYXRpb25SZXN1bHRzMTFDREQhUjEzQzY9QFNpbXVsYXRpb25QZXJjZW50aWxlKCBEQVRBIVJbNjVdQ1s3XSwgUkNbLTFdIClvAAAAW01vbnRlQ2FybG9fRGVncmVlRGF5c18yMDI0RmNzdC54bHN4XVNpbXVsYXRpb25SZXN1bHRzNEhERCFSMTNDMz1AU2ltdWxhdGlvblN0YW5kYXJkRGV2aWF0aW9uKCBEQVRBIVJbMjVdQ1szXSApdwAAAFtNb250ZUNhcmxvX0RlZ3JlZURheXNfMjAyNEZjc3QueGxzeF1TaW11bGF0aW9uUmVzdWx0czExSEREIVI4Qzk9QFNpbXVsYXRpb25IaXN0b2dyYW1CaW4oIERBVEEhUlszMF1DWzRdLCAyMSwgNCwgVFJVRSApiQAAAFtNb250ZUNhcmxvX0RlZ3JlZURheXNfMjAyNEZjc3QueGxzeF1TaW11bGF0aW9uUmVzdWx0czEwIVIxM0MxMj1AU2ltdWxhdGlvbkhpc3RvZ3JhbUJpbiggREFUQSFSWzY1XUMsIDIxLCA5LCBUUlVFICkgL0AgU2ltdWxhdGlvblRyaWFscygpiQAAAFtNb250ZUNhcmxvX0RlZ3JlZURheXNfMjAyNEZjc3QueGxzeF1TaW11bGF0aW9uUmVzdWx0czEwIVIxM0MxMj1AU2ltdWxhdGlvbkhpc3RvZ3JhbUJpbiggREFUQSFSWzY1XUMsIDIxLCA5LCBUUlVFICkgL0AgU2ltdWxhdGlvblRyaWFscygpeQAAAFtNb250ZUNhcmxvX0RlZ3JlZURheXNfMjAyNEZjc3QueGxzeF1TaW11bGF0aW9uUmVzdWx0czEySEREIVIxNkM5PUBTaW11bGF0aW9uSGlzdG9ncmFtQmluKCBEQVRBIVJbMjJdQ1s1XSwgMjEsIDEyLCBUUlVFICmNAAAAW01vbnRlQ2FybG9fRGVncmVlRGF5c18yMDI0RmNzdC54bHN4XVNpbXVsYXRpb25SZXN1bHRzNiFSMjBDMTI9QFNpbXVsYXRpb25IaXN0b2dyYW1CaW4oIERBVEEhUls1OF1DWy00XSwgMjEsIDE2LCBUUlVFICkgL0AgU2ltdWxhdGlvblRyaWFscygpjQAAAFtNb250ZUNhcmxvX0RlZ3JlZURheXNfMjAyNEZjc3QueGxzeF1TaW11bGF0aW9uUmVzdWx0czYhUjIwQzEyPUBTaW11bGF0aW9uSGlzdG9ncmFtQmluKCBEQVRBIVJbNThdQ1stNF0sIDIxLCAxNiwgVFJVRSApIC9AIFNpbXVsYXRpb25UcmlhbHMoKXEAAABbTW9udGVDYXJsb19EZWdyZWVEYXlzXzIwMjRGY3N0Lnhsc3hdU2ltdWxhdGlvblJlc3VsdHMySEREIVIxMkM2PUBTaW11bGF0aW9uUGVyY2VudGlsZSggREFUQSFSWzI2XUNbLTJdLCBSQ1stMV0gKWwAAABbTW9udGVDYXJsb19EZWdyZWVEYXlzXzIwMjRGY3N0Lnhsc3hdU2ltdWxhdGlvblJlc3VsdHM0Q0REIVI5QzY9QFNpbXVsYXRpb25QZXJjZW50aWxlKCBEQVRBIVJbNjldQywgUkNbLTFdICl+AAAAW01vbnRlQ2FybG9fRGVncmVlRGF5c18yMDI0RmNzdC54bHN4XVNpbXVsYXRpb25SZXN1bHRzM0hERCFSMTdDOD1AU2ltdWxhdGlvbkhpc3RvZ3JhbUJpbkxhYmVsKCBEQVRBIVJbMjFdQ1stM10sIDIxLCAxMywgVFJVRSApfgAAAFtNb250ZUNhcmxvX0RlZ3JlZURheXNfMjAyNEZjc3QueGxzeF1TaW11bGF0aW9uUmVzdWx0czJDREQhUjIyQzg9QFNpbXVsYXRpb25IaXN0b2dyYW1CaW5MYWJlbCggREFUQSFSWzU2XUNbLTRdLCAyMSwgMTgsIFRSVUUgKW0AAABbTW9udGVDYXJsb19EZWdyZWVEYXlzXzIwMjRGY3N0Lnhsc3hdU2ltdWxhdGlvblJlc3VsdHM3IVIxMUM2PUBTaW11bGF0aW9uUGVyY2VudGlsZSggREFUQSFSWzY3XUNbM10sIFJDWy0xXSApbQAAAFtNb250ZUNhcmxvX0RlZ3JlZURheXNfMjAyNEZjc3QueGxzeF1TaW11bGF0aW9uUmVzdWx0czRIREQhUjExQzY9QFNpbXVsYXRpb25QZXJjZW50aWxlKCBEQVRBIVJbMjddQywgUkNbLTFdICmQAAAAW01vbnRlQ2FybG9fRGVncmVlRGF5c18yMDI0RmNzdC54bHN4XVNpbXVsYXRpb25SZXN1bHRzMkNERCFSMTdDMTI9QFNpbXVsYXRpb25IaXN0b2dyYW1CaW4oIERBVEEhUls2MV1DWy04XSwgMjEsIDEzLCBUUlVFICkgL0AgU2ltdWxhdGlvblRyaWFscygpkAAAAFtNb250ZUNhcmxvX0RlZ3JlZURheXNfMjAyNEZjc3QueGxzeF1TaW11bGF0aW9uUmVzdWx0czJDREQhUjE3QzEyPUBTaW11bGF0aW9uSGlzdG9ncmFtQmluKCBEQVRBIVJbNjFdQ1stOF0sIDIxLCAxMywgVFJVRSApIC9AIFNpbXVsYXRpb25UcmlhbHMoKW0AAABbTW9udGVDYXJsb19EZWdyZWVEYXlzXzIwMjRGY3N0Lnhsc3hdU2ltdWxhdGlvblJlc3VsdHM0SEREIVIyMkM2PUBTaW11bGF0aW9uUGVyY2VudGlsZSggREFUQSFSWzE2XUMsIFJDWy0xXSApjQAAAFtNb250ZUNhcmxvX0RlZ3JlZURheXNfMjAyNEZjc3QueGxzeF1TaW11bGF0aW9uUmVzdWx0czUhUjE3QzEyPUBTaW11bGF0aW9uSGlzdG9ncmFtQmluKCBEQVRBIVJbNjFdQ1stNV0sIDIxLCAxMywgVFJVRSApIC9AIFNpbXVsYXRpb25UcmlhbHMoKY0AAABbTW9udGVDYXJsb19EZWdyZWVEYXlzXzIwMjRGY3N0Lnhsc3hdU2ltdWxhdGlvblJlc3VsdHM1IVIxN0MxMj1AU2ltdWxhdGlvbkhpc3RvZ3JhbUJpbiggREFUQSFSWzYxXUNbLTVdLCAyMSwgMTMsIFRSVUUgKSAvQCBTaW11bGF0aW9uVHJpYWxzKCl0AAAAW01vbnRlQ2FybG9fRGVncmVlRGF5c18yMDI0RmNzdC54bHN4XVNpbXVsYXRpb25SZXN1bHRzMTAhUjZDOT1AU2ltdWxhdGlvbkhpc3RvZ3JhbUJpbiggREFUQSFSWzcyXUNbM10sIDIxLCAyLCBUUlVFICltAAAAW01vbnRlQ2FybG9fRGVncmVlRGF5c18yMDI0RmNzdC54bHN4XVNpbXVsYXRpb25SZXN1bHRzOCFSMTVDNj1AU2ltdWxhdGlvblBlcmNlbnRpbGUoIERBVEEhUls2M11DWzRdLCBSQ1stMV0gKWEAAABbTW9udGVDYXJsb19EZWdyZWVEYXlzXzIwMjRGY3N0Lnhsc3hdU2ltdWxhdGlvblJlc3VsdHMyQ0REIVI0QzM9QFNpbXVsYXRpb25NZWFuKCBEQVRBIVJbNzRdQ1sxXSApkAAAAFtNb250ZUNhcmxvX0RlZ3JlZURheXNfMjAyNEZjc3QueGxzeF1TaW11bGF0aW9uUmVzdWx0czRDREQhUjIyQzEyPUBTaW11bGF0aW9uSGlzdG9ncmFtQmluKCBEQVRBIVJbNTZdQ1stNl0sIDIxLCAxOCwgVFJVRSApIC9AIFNpbXVsYXRpb25UcmlhbHMoKZAAAABbTW9udGVDYXJsb19EZWdyZWVEYXlzXzIwMjRGY3N0Lnhsc3hdU2ltdWxhdGlvblJlc3VsdHM0Q0REIVIyMkMxMj1AU2ltdWxhdGlvbkhpc3RvZ3JhbUJpbiggREFUQSFSWzU2XUNbLTZdLCAyMSwgMTgsIFRSVUUgKSAvQCBTaW11bGF0aW9uVHJpYWxzKCl5AAAAW01vbnRlQ2FybG9fRGVncmVlRGF5c18yMDI0RmNzdC54bHN4XVNpbXVsYXRpb25SZXN1bHRzNENERCFSMTRDOT1AU2ltdWxhdGlvbkhpc3RvZ3JhbUJpbiggREFUQSFSWzY0XUNbLTNdLCAyMSwgMTAsIFRSVUUgKXcAAABbTW9udGVDYXJsb19EZWdyZWVEYXlzXzIwMjRGY3N0Lnhsc3hdU2ltdWxhdGlvblJlc3VsdHM0Q0REIVI5Qzk9QFNpbXVsYXRpb25IaXN0b2dyYW1CaW4oIERBVEEhUls2OV1DWy0zXSwgMjEsIDUsIFRSVUUgKV0AAABbTW9udGVDYXJsb19EZWdyZWVEYXlzXzIwMjRGY3N0Lnhsc3hdU2ltdWxhdGlvblJlc3VsdHM3IVI5QzM9QFNpbXVsYXRpb25NYXgoIERBVEEhUls2OV1DWzZdICmPAAAAW01vbnRlQ2FybG9fRGVncmVlRGF5c18yMDI0RmNzdC54bHN4XVNpbXVsYXRpb25SZXN1bHRzMTFDREQhUjEyQzEyPUBTaW11bGF0aW9uSGlzdG9ncmFtQmluKCBEQVRBIVJbNjZdQ1sxXSwgMjEsIDgsIFRSVUUgKSAvQCBTaW11bGF0aW9uVHJpYWxzKCmPAAAAW01vbnRlQ2FybG9fRGVncmVlRGF5c18yMDI0RmNzdC54bHN4XVNpbXVsYXRpb25SZXN1bHRzMTFDREQhUjEyQzEyPUBTaW11bGF0aW9uSGlzdG9ncmFtQmluKCBEQVRBIVJbNjZdQ1sxXSwgMjEsIDgsIFRSVUUgKSAvQCBTaW11bGF0aW9uVHJpYWxzKCl/AAAAW01vbnRlQ2FybG9fRGVncmVlRGF5c18yMDI0RmNzdC54bHN4XVNpbXVsYXRpb25SZXN1bHRzNENERCFSMjBDMTE9QFNpbXVsYXRpb25IaXN0b2dyYW1CaW5MYWJlbCggREFUQSFSWzU4XUNbLTVdLCAyMSwgMTYsIFRSVUUgKVMAAABbTW9udGVDYXJsb19EZWdyZWVEYXlzXzIwMjRGY3N0Lnhsc3hdU2ltdWxhdGlvblJlc3VsdHMyQ0REIVI1QzM9QFNpbXVsYXRpb25UcmlhbHMoKX0AAABbTW9udGVDYXJsb19EZWdyZWVEYXlzXzIwMjRGY3N0Lnhsc3hdU2ltdWxhdGlvblJlc3VsdHMzQ0REIVI1QzExPUBTaW11bGF0aW9uSGlzdG9ncmFtQmluTGFiZWwoIERBVEEhUls3M11DWy02XSwgMjEsIDEsIFRSVUUgKXEAAABbTW9udGVDYXJsb19EZWdyZWVEYXlzXzIwMjRGY3N0Lnhsc3hdU2ltdWxhdGlvblJlc3VsdHMyQ0REIVIxN0M2PUBTaW11bGF0aW9uUGVyY2VudGlsZSggREFUQSFSWzYxXUNbLTJdLCBSQ1stMV0gKWMAAABbTW9udGVDYXJsb19EZWdyZWVEYXlzXzIwMjRGY3N0Lnhsc3hdU2ltdWxhdGlvblJlc3VsdHM4IVIxNkMzPUBTaW11bGF0aW9uU2tld25lc3MoIERBVEEhUls2Ml1DWzddICloAAAAW01vbnRlQ2FybG9fRGVncmVlRGF5c18yMDI0RmNzdC54bHN4XVNpbXVsYXRpb25SZXN1bHRzMTFDREQhUjE3QzM9QFNpbXVsYXRpb25LdXJ0b3NpcyggREFUQSFSWzYxXUNbMTBdIClwAAAAW01vbnRlQ2FybG9fRGVncmVlRGF5c18yMDI0RmNzdC54bHN4XVNpbXVsYXRpb25SZXN1bHRzMkNERCFSN0M2PUBTaW11bGF0aW9uUGVyY2VudGlsZSggREFUQSFSWzcxXUNbLTJdLCBSQ1stMV0gKZAAAABbTW9udGVDYXJsb19EZWdyZWVEYXlzXzIwMjRGY3N0Lnhsc3hdU2ltdWxhdGlvblJlc3VsdHM0SEREIVIxN0MxMj1AU2ltdWxhdGlvbkhpc3RvZ3JhbUJpbiggREFUQSFSWzIxXUNbLTZdLCAyMSwgMTMsIFRSVUUgKSAvQCBTaW11bGF0aW9uVHJpYWxzKCmQAAAAW01vbnRlQ2FybG9fRGVncmVlRGF5c18yMDI0RmNzdC54bHN4XVNpbXVsYXRpb25SZXN1bHRzNEhERCFSMTdDMTI9QFNpbXVsYXRpb25IaXN0b2dyYW1CaW4oIERBVEEhUlsyMV1DWy02XSwgMjEsIDEzLCBUUlVFICkgL0AgU2ltdWxhdGlvblRyaWFscygpfQAAAFtNb250ZUNhcmxvX0RlZ3JlZURheXNfMjAyNEZjc3QueGxzeF1TaW11bGF0aW9uUmVzdWx0czRIREQhUjVDMTE9QFNpbXVsYXRpb25IaXN0b2dyYW1CaW5MYWJlbCggREFUQSFSWzMzXUNbLTVdLCAyMSwgMSwgVFJVRSApfgAAAFtNb250ZUNhcmxvX0RlZ3JlZURheXNfMjAyNEZjc3QueGxzeF1TaW11bGF0aW9uUmVzdWx0czNIREQhUjE4Qzg9QFNpbXVsYXRpb25IaXN0b2dyYW1CaW5MYWJlbCggREFUQSFSWzIwXUNbLTNdLCAyMSwgMTQsIFRSVUUgKXQAAABbTW9udGVDYXJsb19EZWdyZWVEYXlzXzIwMjRGY3N0Lnhsc3hdU2ltdWxhdGlvblJlc3VsdHM1IVI4Qzk9QFNpbXVsYXRpb25IaXN0b2dyYW1CaW4oIERBVEEhUls3MF1DWy0yXSwgMjEsIDQsIFRSVUUgKW0AAABbTW9udGVDYXJsb19EZWdyZWVEYXlzXzIwMjRGY3N0Lnhsc3hdU2ltdWxhdGlvblJlc3VsdHM0SEREIVIyNEM2PUBTaW11bGF0aW9uUGVyY2VudGlsZSggREFUQSFSWzE0XUMsIFJDWy0xXSApbQAAAFtNb250ZUNhcmxvX0RlZ3JlZURheXNfMjAyNEZjc3QueGxzeF1TaW11bGF0aW9uUmVzdWx0czYhUjI1QzY9QFNpbXVsYXRpb25QZXJjZW50aWxlKCBEQVRBIVJbNTNdQ1syXSwgUkNbLTFdIClxAAAAW01vbnRlQ2FybG9fRGVncmVlRGF5c18yMDI0RmNzdC54bHN4XVNpbXVsYXRpb25SZXN1bHRzM0hERCFSMTBDNj1AU2ltdWxhdGlvblBlcmNlbnRpbGUoIERBVEEhUlsyOF1DWy0xXSwgUkNbLTFdICltAAAAW01vbnRlQ2FybG9fRGVncmVlRGF5c18yMDI0RmNzdC54bHN4XVNpbXVsYXRpb25SZXN1bHRzMTAhUjZDNj1AU2ltdWxhdGlvblBlcmNlbnRpbGUoIERBVEEhUls3Ml1DWzZdLCBSQ1stMV0gKZAAAABbTW9udGVDYXJsb19EZWdyZWVEYXlzXzIwMjRGY3N0Lnhsc3hdU2ltdWxhdGlvblJlc3VsdHMxQ0REIVIyNUMxMj1AU2ltdWxhdGlvbkhpc3RvZ3JhbUJpbiggREFUQSFSWzUzXUNbLTldLCAyMSwgMjEsIFRSVUUgKSAvQCBTaW11bGF0aW9uVHJpYWxzKCmQAAAAW01vbnRlQ2FybG9fRGVncmVlRGF5c18yMDI0RmNzdC54bHN4XVNpbXVsYXRpb25SZXN1bHRzMUNERCFSMjVDMTI9QFNpbXVsYXRpb25IaXN0b2dyYW1CaW4oIERBVEEhUls1M11DWy05XSwgMjEsIDIxLCBUUlVFICkgL0AgU2ltdWxhdGlvblRyaWFscygpfAAAAFtNb250ZUNhcmxvX0RlZ3JlZURheXNfMjAyNEZjc3QueGxzeF1TaW11bGF0aW9uUmVzdWx0czghUjIyQzExPUBTaW11bGF0aW9uSGlzdG9ncmFtQmluTGFiZWwoIERBVEEhUls1Nl1DWy0xXSwgMjEsIDE4LCBUUlVFICmPAAAAW01vbnRlQ2FybG9fRGVncmVlRGF5c18yMDI0RmNzdC54bHN4XVNpbXVsYXRpb25SZXN1bHRzMUNERCFSMTJDMTI9QFNpbXVsYXRpb25IaXN0b2dyYW1CaW4oIERBVEEhUls2Nl1DWy05XSwgMjEsIDgsIFRSVUUgKSAvQCBTaW11bGF0aW9uVHJpYWxzKCmPAAAAW01vbnRlQ2FybG9fRGVncmVlRGF5c18yMDI0RmNzdC54bHN4XVNpbXVsYXRpb25SZXN1bHRzMUNERCFSMTJDMTI9QFNpbXVsYXRpb25IaXN0b2dyYW1CaW4oIERBVEEhUls2Nl1DWy05XSwgMjEsIDgsIFRSVUUgKSAvQCBTaW11bGF0aW9uVHJpYWxzKCl8AAAAW01vbnRlQ2FybG9fRGVncmVlRGF5c18yMDI0RmNzdC54bHN4XVNpbXVsYXRpb25SZXN1bHRzNENERCFSOUM4PUBTaW11bGF0aW9uSGlzdG9ncmFtQmluTGFiZWwoIERBVEEhUls2OV1DWy0yXSwgMjEsIDUsIFRSVUUgKXEAAABbTW9udGVDYXJsb19EZWdyZWVEYXlzXzIwMjRGY3N0Lnhsc3hdU2ltdWxhdGlvblJlc3VsdHMxQ0REIVIyNEM2PUBTaW11bGF0aW9uUGVyY2VudGlsZSggREFUQSFSWzU0XUNbLTNdLCBSQ1stMV0gKXsAAABbTW9udGVDYXJsb19EZWdyZWVEYXlzXzIwMjRGY3N0Lnhsc3hdU2ltdWxhdGlvblJlc3VsdHM3IVIxMEMxMT1AU2ltdWxhdGlvbkhpc3RvZ3JhbUJpbkxhYmVsKCBEQVRBIVJbNjhdQ1stMl0sIDIxLCA2LCBUUlVFIClsAAAAW01vbnRlQ2FybG9fRGVncmVlRGF5c18yMDI0RmNzdC54bHN4XVNpbXVsYXRpb25SZXN1bHRzNSFSNUM2PUBTaW11bGF0aW9uUGVyY2VudGlsZSggREFUQSFSWzczXUNbMV0sIFJDWy0xXSApZAAAAFtNb250ZUNhcmxvX0RlZ3JlZURheXNfMjAyNEZjc3QueGxzeF1TaW11bGF0aW9uUmVzdWx0czEwIVIxNEMzPUBTaW11bGF0aW9uVmFyaWFuY2UoIERBVEEhUls2NF1DWzldICl6AAAAW01vbnRlQ2FybG9fRGVncmVlRGF5c18yMDI0RmNzdC54bHN4XVNpbXVsYXRpb25SZXN1bHRzNyFSMjBDOD1AU2ltdWxhdGlvbkhpc3RvZ3JhbUJpbkxhYmVsKCBEQVRBIVJbNThdQ1sxXSwgMjEsIDE2LCBUUlVFICluAAAAW01vbnRlQ2FybG9fRGVncmVlRGF5c18yMDI0RmNzdC54bHN4XVNpbXVsYXRpb25SZXN1bHRzMTAhUjIwQzY9QFNpbXVsYXRpb25QZXJjZW50aWxlKCBEQVRBIVJbNThdQ1s2XSwgUkNbLTFdIClvAAAAW01vbnRlQ2FybG9fRGVncmVlRGF5c18yMDI0RmNzdC54bHN4XVNpbXVsYXRpb25SZXN1bHRzNENERCFSMTNDMz1AU2ltdWxhdGlvblN0YW5kYXJkRGV2aWF0aW9uKCBEQVRBIVJbNjVdQ1szXSApXgAAAFtNb250ZUNhcmxvX0RlZ3JlZURheXNfMjAyNEZjc3QueGxzeF1TaW11bGF0aW9uUmVzdWx0czghUjRDMz1AU2ltdWxhdGlvbk1lYW4oIERBVEEhUls3NF1DWzddICl8AAAAW01vbnRlQ2FybG9fRGVncmVlRGF5c18yMDI0RmNzdC54bHN4XVNpbXVsYXRpb25SZXN1bHRzOCFSMjNDMTE9QFNpbXVsYXRpb25IaXN0b2dyYW1CaW5MYWJlbCggREFUQSFSWzU1XUNbLTFdLCAyMSwgMTksIFRSVUUgKZAAAABbTW9udGVDYXJsb19EZWdyZWVEYXlzXzIwMjRGY3N0Lnhsc3hdU2ltdWxhdGlvblJlc3VsdHMxQ0REIVIyMkMxMj1AU2ltdWxhdGlvbkhpc3RvZ3JhbUJpbiggREFUQSFSWzU2XUNbLTldLCAyMSwgMTgsIFRSVUUgKSAvQCBTaW11bGF0aW9uVHJpYWxzKCmQAAAAW01vbnRlQ2FybG9fRGVncmVlRGF5c18yMDI0RmNzdC54bHN4XVNpbXVsYXRpb25SZXN1bHRzMUNERCFSMjJDMTI9QFNpbXVsYXRpb25IaXN0b2dyYW1CaW4oIERBVEEhUls1Nl1DWy05XSwgMjEsIDE4LCBUUlVFICkgL0AgU2ltdWxhdGlvblRyaWFscygpfgAAAFtNb250ZUNhcmxvX0RlZ3JlZURheXNfMjAyNEZjc3QueGxzeF1TaW11bGF0aW9uUmVzdWx0czRDREQhUjEyQzExPUBTaW11bGF0aW9uSGlzdG9ncmFtQmluTGFiZWwoIERBVEEhUls2Nl1DWy01XSwgMjEsIDgsIFRSVUUgKXEAAABbTW9udGVDYXJsb19EZWdyZWVEYXlzXzIwMjRGY3N0Lnhsc3hdU2ltdWxhdGlvblJlc3VsdHMySEREIVIxNEM2PUBTaW11bGF0aW9uUGVyY2VudGlsZSggREFUQSFSWzI0XUNbLTJdLCBSQ1stMV0gKX0AAABbTW9udGVDYXJsb19EZWdyZWVEYXlzXzIwMjRGY3N0Lnhsc3hdU2ltdWxhdGlvblJlc3VsdHMxQ0REIVIxMkM4PUBTaW11bGF0aW9uSGlzdG9ncmFtQmluTGFiZWwoIERBVEEhUls2Nl1DWy01XSwgMjEsIDgsIFRSVUUgKXEAAABbTW9udGVDYXJsb19EZWdyZWVEYXlzXzIwMjRGY3N0Lnhsc3hdU2ltdWxhdGlvblJlc3VsdHMySEREIVIxN0M2PUBTaW11bGF0aW9uUGVyY2VudGlsZSggREFUQSFSWzIxXUNbLTJdLCBSQ1stMV0gKXEAAABbTW9udGVDYXJsb19EZWdyZWVEYXlzXzIwMjRGY3N0Lnhsc3hdU2ltdWxhdGlvblJlc3VsdHMzQ0REIVIxMUM2PUBTaW11bGF0aW9uUGVyY2VudGlsZSggREFUQSFSWzY3XUNbLTFdLCBSQ1stMV0gKW0AAABbTW9udGVDYXJsb19EZWdyZWVEYXlzXzIwMjRGY3N0Lnhsc3hdU2ltdWxhdGlvblJlc3VsdHM3IVIxMkM2PUBTaW11bGF0aW9uUGVyY2VudGlsZSggREFUQSFSWzY2XUNbM10sIFJDWy0xXSApeAAAAFtNb250ZUNhcmxvX0RlZ3JlZURheXNfMjAyNEZjc3QueGxzeF1TaW11bGF0aW9uUmVzdWx0czghUjVDOD1AU2ltdWxhdGlvbkhpc3RvZ3JhbUJpbkxhYmVsKCBEQVRBIVJbNzNdQ1syXSwgMjEsIDEsIFRSVUUgKZAAAABbTW9udGVDYXJsb19EZWdyZWVEYXlzXzIwMjRGY3N0Lnhsc3hdU2ltdWxhdGlvblJlc3VsdHMxQ0REIVIxOUMxMj1AU2ltdWxhdGlvbkhpc3RvZ3JhbUJpbiggREFUQSFSWzU5XUNbLTldLCAyMSwgMTUsIFRSVUUgKSAvQCBTaW11bGF0aW9uVHJpYWxzKCmQAAAAW01vbnRlQ2FybG9fRGVncmVlRGF5c18yMDI0RmNzdC54bHN4XVNpbXVsYXRpb25SZXN1bHRzMUNERCFSMTlDMTI9QFNpbXVsYXRpb25IaXN0b2dyYW1CaW4oIERBVEEhUls1OV1DWy05XSwgMjEsIDE1LCBUUlVFICkgL0AgU2ltdWxhdGlvblRyaWFscygpfQAAAFtNb250ZUNhcmxvX0RlZ3JlZURheXNfMjAyNEZjc3QueGxzeF1TaW11bGF0aW9uUmVzdWx0czNDREQhUjExQzg9QFNpbXVsYXRpb25IaXN0b2dyYW1CaW5MYWJlbCggREFUQSFSWzY3XUNbLTNdLCAyMSwgNywgVFJVRSApjwAAAFtNb250ZUNhcmxvX0RlZ3JlZURheXNfMjAyNEZjc3QueGxzeF1TaW11bGF0aW9uUmVzdWx0czRDREQhUjEzQzEyPUBTaW11bGF0aW9uSGlzdG9ncmFtQmluKCBEQVRBIVJbNjVdQ1stNl0sIDIxLCA5LCBUUlVFICkgL0AgU2ltdWxhdGlvblRyaWFscygpjwAAAFtNb250ZUNhcmxvX0RlZ3JlZURheXNfMjAyNEZjc3QueGxzeF1TaW11bGF0aW9uUmVzdWx0czRDREQhUjEzQzEyPUBTaW11bGF0aW9uSGlzdG9ncmFtQmluKCBEQVRBIVJbNjVdQ1stNl0sIDIxLCA5LCBUUlVFICkgL0AgU2ltdWxhdGlvblRyaWFscygpkAAAAFtNb250ZUNhcmxvX0RlZ3JlZURheXNfMjAyNEZjc3QueGxzeF1TaW11bGF0aW9uUmVzdWx0czFDREQhUjIwQzEyPUBTaW11bGF0aW9uSGlzdG9ncmFtQmluKCBEQVRBIVJbNThdQ1stOV0sIDIxLCAxNiwgVFJVRSApIC9AIFNpbXVsYXRpb25UcmlhbHMoKZAAAABbTW9udGVDYXJsb19EZWdyZWVEYXlzXzIwMjRGY3N0Lnhsc3hdU2ltdWxhdGlvblJlc3VsdHMxQ0REIVIyMEMxMj1AU2ltdWxhdGlvbkhpc3RvZ3JhbUJpbiggREFUQSFSWzU4XUNbLTldLCAyMSwgMTYsIFRSVUUgKSAvQCBTaW11bGF0aW9uVHJpYWxzKClwAAAAW01vbnRlQ2FybG9fRGVncmVlRGF5c18yMDI0RmNzdC54bHN4XVNpbXVsYXRpb25SZXN1bHRzM0NERCFSN0M2PUBTaW11bGF0aW9uUGVyY2VudGlsZSggREFUQSFSWzcxXUNbLTFdLCBSQ1stMV0gKWMAAABbTW9udGVDYXJsb19EZWdyZWVEYXlzXzIwMjRGY3N0Lnhsc3hdU2ltdWxhdGlvblJlc3VsdHM2IVIxN0MzPUBTaW11bGF0aW9uS3VydG9zaXMoIERBVEEhUls2MV1DWzVdICl6AAAAW01vbnRlQ2FybG9fRGVncmVlRGF5c18yMDI0RmNzdC54bHN4XVNpbXVsYXRpb25SZXN1bHRzOCFSMThDOD1AU2ltdWxhdGlvbkhpc3RvZ3JhbUJpbkxhYmVsKCBEQVRBIVJbNjBdQ1syXSwgMjEsIDE0LCBUUlVFICmOAAAAW01vbnRlQ2FybG9fRGVncmVlRGF5c18yMDI0RmNzdC54bHN4XVNpbXVsYXRpb25SZXN1bHRzMUNERCFSNkMxMj1AU2ltdWxhdGlvbkhpc3RvZ3JhbUJpbiggREFUQSFSWzcyXUNbLTldLCAyMSwgMiwgVFJVRSApIC9AIFNpbXVsYXRpb25UcmlhbHMoKY4AAABbTW9udGVDYXJsb19EZWdyZWVEYXlzXzIwMjRGY3N0Lnhsc3hdU2ltdWxhdGlvblJlc3VsdHMxQ0REIVI2QzEyPUBTaW11bGF0aW9uSGlzdG9ncmFtQmluKCBEQVRBIVJbNzJdQ1stOV0sIDIxLCAyLCBUUlVFICkgL0AgU2ltdWxhdGlvblRyaWFscygpfQAAAFtNb250ZUNhcmxvX0RlZ3JlZURheXNfMjAyNEZjc3QueGxzeF1TaW11bGF0aW9uUmVzdWx0czNDREQhUjEyQzg9QFNpbXVsYXRpb25IaXN0b2dyYW1CaW5MYWJlbCggREFUQSFSWzY2XUNbLTNdLCAyMSwgOCwgVFJVRSApfgAAAFtNb250ZUNhcmxvX0RlZ3JlZURheXNfMjAyNEZjc3QueGxzeF1TaW11bGF0aW9uUmVzdWx0czRDREQhUjE1Qzg9QFNpbXVsYXRpb25IaXN0b2dyYW1CaW5MYWJlbCggREFUQSFSWzYzXUNbLTJdLCAyMSwgMTEsIFRSVUUgKX4AAABbTW9udGVDYXJsb19EZWdyZWVEYXlzXzIwMjRGY3N0Lnhsc3hdU2ltdWxhdGlvblJlc3VsdHMxQ0REIVIxOEM4PUBTaW11bGF0aW9uSGlzdG9ncmFtQmluTGFiZWwoIERBVEEhUls2MF1DWy01XSwgMjEsIDE0LCBUUlVFICmPAAAAW01vbnRlQ2FybG9fRGVncmVlRGF5c18yMDI0RmNzdC54bHN4XVNpbXVsYXRpb25SZXN1bHRzMkhERCFSMTJDMTI9QFNpbXVsYXRpb25IaXN0b2dyYW1CaW4oIERBVEEhUlsyNl1DWy04XSwgMjEsIDgsIFRSVUUgKSAvQCBTaW11bGF0aW9uVHJpYWxzKCmPAAAAW01vbnRlQ2FybG9fRGVncmVlRGF5c18yMDI0RmNzdC54bHN4XVNpbXVsYXRpb25SZXN1bHRzMkhERCFSMTJDMTI9QFNpbXVsYXRpb25IaXN0b2dyYW1CaW4oIERBVEEhUlsyNl1DWy04XSwgMjEsIDgsIFRSVUUgKSAvQCBTaW11bGF0aW9uVHJpYWxzKClxAAAAW01vbnRlQ2FybG9fRGVncmVlRGF5c18yMDI0RmNzdC54bHN4XVNpbXVsYXRpb25SZXN1bHRzMkhERCFSMTVDNj1AU2ltdWxhdGlvblBlcmNlbnRpbGUoIERBVEEhUlsyM11DWy0yXSwgUkNbLTFdICl8AAAAW01vbnRlQ2FybG9fRGVncmVlRGF5c18yMDI0RmNzdC54bHN4XVNpbXVsYXRpb25SZXN1bHRzOCFSMTVDMTE9QFNpbXVsYXRpb25IaXN0b2dyYW1CaW5MYWJlbCggREFUQSFSWzYzXUNbLTFdLCAyMSwgMTEsIFRSVUUgKY8AAABbTW9udGVDYXJsb19EZWdyZWVEYXlzXzIwMjRGY3N0Lnhsc3hdU2ltdWxhdGlvblJlc3VsdHM0SEREIVIxMEMxMj1AU2ltdWxhdGlvbkhpc3RvZ3JhbUJpbiggREFUQSFSWzI4XUNbLTZdLCAyMSwgNiwgVFJVRSApIC9AIFNpbXVsYXRpb25UcmlhbHMoKY8AAABbTW9udGVDYXJsb19EZWdyZWVEYXlzXzIwMjRGY3N0Lnhsc3hdU2ltdWxhdGlvblJlc3VsdHM0SEREIVIxMEMxMj1AU2ltdWxhdGlvbkhpc3RvZ3JhbUJpbiggREFUQSFSWzI4XUNbLTZdLCAyMSwgNiwgVFJVRSApIC9AIFNpbXVsYXRpb25UcmlhbHMoKXcAAABbTW9udGVDYXJsb19EZWdyZWVEYXlzXzIwMjRGY3N0Lnhsc3hdU2ltdWxhdGlvblJlc3VsdHMzSEREIVI3Qzk9QFNpbXVsYXRpb25IaXN0b2dyYW1CaW4oIERBVEEhUlszMV1DWy00XSwgMjEsIDMsIFRSVUUgKX4AAABbTW9udGVDYXJsb19EZWdyZWVEYXlzXzIwMjRGY3N0Lnhsc3hdU2ltdWxhdGlvblJlc3VsdHM0Q0REIVIyMEM4PUBTaW11bGF0aW9uSGlzdG9ncmFtQmluTGFiZWwoIERBVEEhUls1OF1DWy0yXSwgMjEsIDE2LCBUUlVFICl8AAAAW01vbnRlQ2FybG9fRGVncmVlRGF5c18yMDI0RmNzdC54bHN4XVNpbXVsYXRpb25SZXN1bHRzNyFSMTZDMTE9QFNpbXVsYXRpb25IaXN0b2dyYW1CaW5MYWJlbCggREFUQSFSWzYyXUNbLTJdLCAyMSwgMTIsIFRSVUUgKX8AAABbTW9udGVDYXJsb19EZWdyZWVEYXlzXzIwMjRGY3N0Lnhsc3hdU2ltdWxhdGlvblJlc3VsdHMzQ0REIVIxOEMxMT1AU2ltdWxhdGlvbkhpc3RvZ3JhbUJpbkxhYmVsKCBEQVRBIVJbNjBdQ1stNl0sIDIxLCAxNCwgVFJVRSApcAAAAFtNb250ZUNhcmxvX0RlZ3JlZURheXNfMjAyNEZjc3QueGxzeF1TaW11bGF0aW9uUmVzdWx0czNIREQhUjhDNj1AU2ltdWxhdGlvblBlcmNlbnRpbGUoIERBVEEhUlszMF1DWy0xXSwgUkNbLTFdIClxAAAAW01vbnRlQ2FybG9fRGVncmVlRGF5c18yMDI0RmNzdC54bHN4XVNpbXVsYXRpb25SZXN1bHRzMUNERCFSMTZDNj1AU2ltdWxhdGlvblBlcmNlbnRpbGUoIERBVEEhUls2Ml1DWy0zXSwgUkNbLTFdICliAAAAW01vbnRlQ2FybG9fRGVncmVlRGF5c18yMDI0RmNzdC54bHN4XVNpbXVsYXRpb25SZXN1bHRzMTJIREQhUjlDMz1AU2ltdWxhdGlvbk1heCggREFUQSFSWzI5XUNbMTFdICluAAAAW01vbnRlQ2FybG9fRGVncmVlRGF5c18yMDI0RmNzdC54bHN4XVNpbXVsYXRpb25SZXN1bHRzMTAhUjE4QzY9QFNpbXVsYXRpb25QZXJjZW50aWxlKCBEQVRBIVJbNjBdQ1s2XSwgUkNbLTFdICl2AAAAW01vbnRlQ2FybG9fRGVncmVlRGF5c18yMDI0RmNzdC54bHN4XVNpbXVsYXRpb25SZXN1bHRzNiFSMjVDOT1AU2ltdWxhdGlvbkhpc3RvZ3JhbUJpbiggREFUQSFSWzUzXUNbLTFdLCAyMSwgMjEsIFRSVUUgKY0AAABbTW9udGVDYXJsb19EZWdyZWVEYXlzXzIwMjRGY3N0Lnhsc3hdU2ltdWxhdGlvblJlc3VsdHM2IVIxOEMxMj1AU2ltdWxhdGlvbkhpc3RvZ3JhbUJpbiggREFUQSFSWzYwXUNbLTRdLCAyMSwgMTQsIFRSVUUgKSAvQCBTaW11bGF0aW9uVHJpYWxzKCmNAAAAW01vbnRlQ2FybG9fRGVncmVlRGF5c18yMDI0RmNzdC54bHN4XVNpbXVsYXRpb25SZXN1bHRzNiFSMThDMTI9QFNpbXVsYXRpb25IaXN0b2dyYW1CaW4oIERBVEEhUls2MF1DWy00XSwgMjEsIDE0LCBUUlVFICkgL0AgU2ltdWxhdGlvblRyaWFscygpiwAAAFtNb250ZUNhcmxvX0RlZ3JlZURheXNfMjAyNEZjc3QueGxzeF1TaW11bGF0aW9uUmVzdWx0czghUjVDMTI9QFNpbXVsYXRpb25IaXN0b2dyYW1CaW4oIERBVEEhUls3M11DWy0yXSwgMjEsIDEsIFRSVUUgKSAvQCBTaW11bGF0aW9uVHJpYWxzKCmLAAAAW01vbnRlQ2FybG9fRGVncmVlRGF5c18yMDI0RmNzdC54bHN4XVNpbXVsYXRpb25SZXN1bHRzOCFSNUMxMj1AU2ltdWxhdGlvbkhpc3RvZ3JhbUJpbiggREFUQSFSWzczXUNbLTJdLCAyMSwgMSwgVFJVRSApIC9AIFNpbXVsYXRpb25UcmlhbHMoKXgAAABbTW9udGVDYXJsb19EZWdyZWVEYXlzXzIwMjRGY3N0Lnhsc3hdU2ltdWxhdGlvblJlc3VsdHMxMUhERCFSMTJDOT1AU2ltdWxhdGlvbkhpc3RvZ3JhbUJpbiggREFUQSFSWzI2XUNbNF0sIDIxLCA4LCBUUlVFIClgAAAAW01vbnRlQ2FybG9fRGVncmVlRGF5c18yMDI0RmNzdC54bHN4XVNpbXVsYXRpb25SZXN1bHRzM0NERCFSOUMzPUBTaW11bGF0aW9uTWF4KCBEQVRBIVJbNjldQ1syXSApcQAAAFtNb250ZUNhcmxvX0RlZ3JlZURheXNfMjAyNEZjc3QueGxzeF1TaW11bGF0aW9uUmVzdWx0czchUjEwQzk9QFNpbXVsYXRpb25IaXN0b2dyYW1CaW4oIERBVEEhUls2OF1DLCAyMSwgNiwgVFJVRSApjQAAAFtNb250ZUNhcmxvX0RlZ3JlZURheXNfMjAyNEZjc3QueGxzeF1TaW11bGF0aW9uUmVzdWx0czchUjE4QzEyPUBTaW11bGF0aW9uSGlzdG9ncmFtQmluKCBEQVRBIVJbNjBdQ1stM10sIDIxLCAxNCwgVFJVRSApIC9AIFNpbXVsYXRpb25UcmlhbHMoKY0AAABbTW9udGVDYXJsb19EZWdyZWVEYXlzXzIwMjRGY3N0Lnhsc3hdU2ltdWxhdGlvblJlc3VsdHM3IVIxOEMxMj1AU2ltdWxhdGlvbkhpc3RvZ3JhbUJpbiggREFUQSFSWzYwXUNbLTNdLCAyMSwgMTQsIFRSVUUgKSAvQCBTaW11bGF0aW9uVHJpYWxzKCl2AAAAW01vbnRlQ2FybG9fRGVncmVlRGF5c18yMDI0RmNzdC54bHN4XVNpbXVsYXRpb25SZXN1bHRzOSFSOEMxMT1AU2ltdWxhdGlvbkhpc3RvZ3JhbUJpbkxhYmVsKCBEQVRBIVJbNzBdQywgMjEsIDQsIFRSVUUgKXEAAABbTW9udGVDYXJsb19EZWdyZWVEYXlzXzIwMjRGY3N0Lnhsc3hdU2ltdWxhdGlvblJlc3VsdHMySEREIVIxOEM2PUBTaW11bGF0aW9uUGVyY2VudGlsZSggREFUQSFSWzIwXUNbLTJdLCBSQ1stMV0gKXEAAABbTW9udGVDYXJsb19EZWdyZWVEYXlzXzIwMjRGY3N0Lnhsc3hdU2ltdWxhdGlvblJlc3VsdHMySEREIVIyMUM2PUBTaW11bGF0aW9uUGVyY2VudGlsZSggREFUQSFSWzE3XUNbLTJdLCBSQ1stMV0gKW4AAABbTW9udGVDYXJsb19EZWdyZWVEYXlzXzIwMjRGY3N0Lnhsc3hdU2ltdWxhdGlvblJlc3VsdHMxMCFSMjFDNj1AU2ltdWxhdGlvblBlcmNlbnRpbGUoIERBVEEhUls1N11DWzZdLCBSQ1stMV0gKW0AAABbTW9udGVDYXJsb19EZWdyZWVEYXlzXzIwMjRGY3N0Lnhsc3hdU2ltdWxhdGlvblJlc3VsdHM5IVIxMEM2PUBTaW11bGF0aW9uUGVyY2VudGlsZSggREFUQSFSWzY4XUNbNV0sIFJDWy0xXSApfQAAAFtNb250ZUNhcmxvX0RlZ3JlZURheXNfMjAyNEZjc3QueGxzeF1TaW11bGF0aW9uUmVzdWx0czNDREQhUjhDMTE9QFNpbXVsYXRpb25IaXN0b2dyYW1CaW5MYWJlbCggREFUQSFSWzcwXUNbLTZdLCAyMSwgNCwgVFJVRSApfAAAAFtNb250ZUNhcmxvX0RlZ3JlZURheXNfMjAyNEZjc3QueGxzeF1TaW11bGF0aW9uUmVzdWx0czExQ0REIVI2Qzg9QFNpbXVsYXRpb25IaXN0b2dyYW1CaW5MYWJlbCggREFUQSFSWzcyXUNbNV0sIDIxLCAyLCBUUlVFICl5AAAAW01vbnRlQ2FybG9fRGVncmVlRGF5c18yMDI0RmNzdC54bHN4XVNpbXVsYXRpb25SZXN1bHRzMkhERCFSMTdDOT1AU2ltdWxhdGlvbkhpc3RvZ3JhbUJpbiggREFUQSFSWzIxXUNbLTVdLCAyMSwgMTMsIFRSVUUgKZAAAABbTW9udGVDYXJsb19EZWdyZWVEYXlzXzIwMjRGY3N0Lnhsc3hdU2ltdWxhdGlvblJlc3VsdHM0Q0REIVIxNkMxMj1AU2ltdWxhdGlvbkhpc3RvZ3JhbUJpbiggREFUQSFSWzYyXUNbLTZdLCAyMSwgMTIsIFRSVUUgKSAvQCBTaW11bGF0aW9uVHJpYWxzKCmQAAAAW01vbnRlQ2FybG9fRGVncmVlRGF5c18yMDI0RmNzdC54bHN4XVNpbXVsYXRpb25SZXN1bHRzNENERCFSMTZDMTI9QFNpbXVsYXRpb25IaXN0b2dyYW1CaW4oIERBVEEhUls2Ml1DWy02XSwgMjEsIDEyLCBUUlVFICkgL0AgU2ltdWxhdGlvblRyaWFscygpeAAAAFtNb250ZUNhcmxvX0RlZ3JlZURheXNfMjAyNEZjc3QueGxzeF1TaW11bGF0aW9uUmVzdWx0czchUjhDOD1AU2ltdWxhdGlvbkhpc3RvZ3JhbUJpbkxhYmVsKCBEQVRBIVJbNzBdQ1sxXSwgMjEsIDQsIFRSVUUgKXkAAABbTW9udGVDYXJsb19EZWdyZWVEYXlzXzIwMjRGY3N0Lnhsc3hdU2ltdWxhdGlvblJlc3VsdHMyQ0REIVIxN0M5PUBTaW11bGF0aW9uSGlzdG9ncmFtQmluKCBEQVRBIVJbNjFdQ1stNV0sIDIxLCAxMywgVFJVRSApkAAAAFtNb250ZUNhcmxvX0RlZ3JlZURheXNfMjAyNEZjc3QueGxzeF1TaW11bGF0aW9uUmVzdWx0czExSEREIVIyMUMxMj1AU2ltdWxhdGlvbkhpc3RvZ3JhbUJpbiggREFUQSFSWzE3XUNbMV0sIDIxLCAxNywgVFJVRSApIC9AIFNpbXVsYXRpb25UcmlhbHMoKZAAAABbTW9udGVDYXJsb19EZWdyZWVEYXlzXzIwMjRGY3N0Lnhsc3hdU2ltdWxhdGlvblJlc3VsdHMxMUhERCFSMjFDMTI9QFNpbXVsYXRpb25IaXN0b2dyYW1CaW4oIERBVEEhUlsxN11DWzFdLCAyMSwgMTcsIFRSVUUgKSAvQCBTaW11bGF0aW9uVHJpYWxzKCmNAAAAW01vbnRlQ2FybG9fRGVncmVlRGF5c18yMDI0RmNzdC54bHN4XVNpbXVsYXRpb25SZXN1bHRzNSFSMThDMTI9QFNpbXVsYXRpb25IaXN0b2dyYW1CaW4oIERBVEEhUls2MF1DWy01XSwgMjEsIDE0LCBUUlVFICkgL0AgU2ltdWxhdGlvblRyaWFscygpjQAAAFtNb250ZUNhcmxvX0RlZ3JlZURheXNfMjAyNEZjc3QueGxzeF1TaW11bGF0aW9uUmVzdWx0czUhUjE4QzEyPUBTaW11bGF0aW9uSGlzdG9ncmFtQmluKCBEQVRBIVJbNjBdQ1stNV0sIDIxLCAxNCwgVFJVRSApIC9AIFNpbXVsYXRpb25UcmlhbHMoKXYAAABbTW9udGVDYXJsb19EZWdyZWVEYXlzXzIwMjRGY3N0Lnhsc3hdU2ltdWxhdGlvblJlc3VsdHMxMCFSMTZDOT1AU2ltdWxhdGlvbkhpc3RvZ3JhbUJpbiggREFUQSFSWzYyXUNbM10sIDIxLCAxMiwgVFJVRSApfgAAAFtNb250ZUNhcmxvX0RlZ3JlZURheXNfMjAyNEZjc3QueGxzeF1TaW11bGF0aW9uUmVzdWx0czNDREQhUjExQzExPUBTaW11bGF0aW9uSGlzdG9ncmFtQmluTGFiZWwoIERBVEEhUls2N11DWy02XSwgMjEsIDcsIFRSVUUgKX8AAABbTW9udGVDYXJsb19EZWdyZWVEYXlzXzIwMjRGY3N0Lnhsc3hdU2ltdWxhdGlvblJlc3VsdHMySEREIVIxNkMxMT1AU2ltdWxhdGlvbkhpc3RvZ3JhbUJpbkxhYmVsKCBEQVRBIVJbMjJdQ1stN10sIDIxLCAxMiwgVFJVRSApfwAAAFtNb250ZUNhcmxvX0RlZ3JlZURheXNfMjAyNEZjc3QueGxzeF1TaW11bGF0aW9uUmVzdWx0czNIREQhUjE0QzExPUBTaW11bGF0aW9uSGlzdG9ncmFtQmluTGFiZWwoIERBVEEhUlsyNF1DWy02XSwgMjEsIDEwLCBUUlVFICmOAAAAW01vbnRlQ2FybG9fRGVncmVlRGF5c18yMDI0RmNzdC54bHN4XVNpbXVsYXRpb25SZXN1bHRzMTJDREQhUjlDMTI9QFNpbXVsYXRpb25IaXN0b2dyYW1CaW4oIERBVEEhUls2OV1DWzJdLCAyMSwgNSwgVFJVRSApIC9AIFNpbXVsYXRpb25UcmlhbHMoKY4AAABbTW9udGVDYXJsb19EZWdyZWVEYXlzXzIwMjRGY3N0Lnhsc3hdU2ltdWxhdGlvblJlc3VsdHMxMkNERCFSOUMxMj1AU2ltdWxhdGlvbkhpc3RvZ3JhbUJpbiggREFUQSFSWzY5XUNbMl0sIDIxLCA1LCBUUlVFICkgL0AgU2ltdWxhdGlvblRyaWFscygpcQAAAFtNb250ZUNhcmxvX0RlZ3JlZURheXNfMjAyNEZjc3QueGxzeF1TaW11bGF0aW9uUmVzdWx0czNDREQhUjEwQzY9QFNpbXVsYXRpb25QZXJjZW50aWxlKCBEQVRBIVJbNjhdQ1stMV0sIFJDWy0xXSApfwAAAFtNb250ZUNhcmxvX0RlZ3JlZURheXNfMjAyNEZjc3QueGxzeF1TaW11bGF0aW9uUmVzdWx0czFDREQhUjIzQzExPUBTaW11bGF0aW9uSGlzdG9ncmFtQmluTGFiZWwoIERBVEEhUls1NV1DWy04XSwgMjEsIDE5LCBUUlVFICl6AAAAW01vbnRlQ2FybG9fRGVncmVlRGF5c18yMDI0RmNzdC54bHN4XVNpbXVsYXRpb25SZXN1bHRzNiFSNUMxMT1AU2ltdWxhdGlvbkhpc3RvZ3JhbUJpbkxhYmVsKCBEQVRBIVJbNzNdQ1stM10sIDIxLCAxLCBUUlVFICl/AAAAW01vbnRlQ2FybG9fRGVncmVlRGF5c18yMDI0RmNzdC54bHN4XVNpbXVsYXRpb25SZXN1bHRzMTJIREQhUjIwQzExPUBTaW11bGF0aW9uSGlzdG9ncmFtQmluTGFiZWwoIERBVEEhUlsxOF1DWzNdLCAyMSwgMTYsIFRSVUUgKXoAAABbTW9udGVDYXJsb19EZWdyZWVEYXlzXzIwMjRGY3N0Lnhsc3hdU2ltdWxhdGlvblJlc3VsdHM4IVIyMkM4PUBTaW11bGF0aW9uSGlzdG9ncmFtQmluTGFiZWwoIERBVEEhUls1Nl1DWzJdLCAyMSwgMTgsIFRSVUUgKXkAAABbTW9udGVDYXJsb19EZWdyZWVEYXlzXzIwMjRGY3N0Lnhsc3hdU2ltdWxhdGlvblJlc3VsdHMySEREIVIyMkM5PUBTaW11bGF0aW9uSGlzdG9ncmFtQmluKCBEQVRBIVJbMTZdQ1stNV0sIDIxLCAxOCwgVFJVRSApXQAAAFtNb250ZUNhcmxvX0RlZ3JlZURheXNfMjAyNEZjc3QueGxzeF1TaW11bGF0aW9uUmVzdWx0czghUjlDMz1AU2ltdWxhdGlvbk1heCggREFUQSFSWzY5XUNbN10gKWgAAABbTW9udGVDYXJsb19EZWdyZWVEYXlzXzIwMjRGY3N0Lnhsc3hdU2ltdWxhdGlvblJlc3VsdHMxMkNERCFSMTRDMz1AU2ltdWxhdGlvblZhcmlhbmNlKCBEQVRBIVJbNjRdQ1sxMV0gKXwAAABbTW9udGVDYXJsb19EZWdyZWVEYXlzXzIwMjRGY3N0Lnhsc3hdU2ltdWxhdGlvblJlc3VsdHMxMkhERCFSN0M4PUBTaW11bGF0aW9uSGlzdG9ncmFtQmluTGFiZWwoIERBVEEhUlszMV1DWzZdLCAyMSwgMywgVFJVRSApbAAAAFtNb250ZUNhcmxvX0RlZ3JlZURheXNfMjAyNEZjc3QueGxzeF1TaW11bGF0aW9uUmVzdWx0czghUjZDNj1AU2ltdWxhdGlvblBlcmNlbnRpbGUoIERBVEEhUls3Ml1DWzRdLCBSQ1stMV0gKXAAAABbTW9udGVDYXJsb19EZWdyZWVEYXlzXzIwMjRGY3N0Lnhsc3hdU2ltdWxhdGlvblJlc3VsdHM3IVI4Qzk9QFNpbXVsYXRpb25IaXN0b2dyYW1CaW4oIERBVEEhUls3MF1DLCAyMSwgNCwgVFJVRSApfgAAAFtNb250ZUNhcmxvX0RlZ3JlZURheXNfMjAyNEZjc3QueGxzeF1TaW11bGF0aW9uUmVzdWx0czNDREQhUjIzQzg9QFNpbXVsYXRpb25IaXN0b2dyYW1CaW5MYWJlbCggREFUQSFSWzU1XUNbLTNdLCAyMSwgMTksIFRSVUUgKXwAAABbTW9udGVDYXJsb19EZWdyZWVEYXlzXzIwMjRGY3N0Lnhsc3hdU2ltdWxhdGlvblJlc3VsdHM0Q0REIVI4Qzg9QFNpbXVsYXRpb25IaXN0b2dyYW1CaW5MYWJlbCggREFUQSFSWzcwXUNbLTJdLCAyMSwgNCwgVFJVRSApdgAAAFtNb250ZUNhcmxvX0RlZ3JlZURheXNfMjAyNEZjc3QueGxzeF1TaW11bGF0aW9uUmVzdWx0czUhUjI1Qzk9QFNpbXVsYXRpb25IaXN0b2dyYW1CaW4oIERBVEEhUls1M11DWy0yXSwgMjEsIDIxLCBUUlVFICl+AAAAW01vbnRlQ2FybG9fRGVncmVlRGF5c18yMDI0RmNzdC54bHN4XVNpbXVsYXRpb25SZXN1bHRzMTFDREQhUjE2Qzg9QFNpbXVsYXRpb25IaXN0b2dyYW1CaW5MYWJlbCggREFUQSFSWzYyXUNbNV0sIDIxLCAxMiwgVFJVRSApegAAAFtNb250ZUNhcmxvX0RlZ3JlZURheXNfMjAyNEZjc3QueGxzeF1TaW11bGF0aW9uUmVzdWx0czghUjE0Qzg9QFNpbXVsYXRpb25IaXN0b2dyYW1CaW5MYWJlbCggREFUQSFSWzY0XUNbMl0sIDIxLCAxMCwgVFJVRSApfgAAAFtNb250ZUNhcmxvX0RlZ3JlZURheXNfMjAyNEZjc3QueGxzeF1TaW11bGF0aW9uUmVzdWx0czRDREQhUjE2Qzg9QFNpbXVsYXRpb25IaXN0b2dyYW1CaW5MYWJlbCggREFUQSFSWzYyXUNbLTJdLCAyMSwgMTIsIFRSVUUgKYgAAABbTW9udGVDYXJsb19EZWdyZWVEYXlzXzIwMjRGY3N0Lnhsc3hdU2ltdWxhdGlvblJlc3VsdHMxMCFSN0MxMj1AU2ltdWxhdGlvbkhpc3RvZ3JhbUJpbiggREFUQSFSWzcxXUMsIDIxLCAzLCBUUlVFICkgL0AgU2ltdWxhdGlvblRyaWFscygpiAAAAFtNb250ZUNhcmxvX0RlZ3JlZURheXNfMjAyNEZjc3QueGxzeF1TaW11bGF0aW9uUmVzdWx0czEwIVI3QzEyPUBTaW11bGF0aW9uSGlzdG9ncmFtQmluKCBEQVRBIVJbNzFdQywgMjEsIDMsIFRSVUUgKSAvQCBTaW11bGF0aW9uVHJpYWxzKClwAAAAW01vbnRlQ2FybG9fRGVncmVlRGF5c18yMDI0RmNzdC54bHN4XVNpbXVsYXRpb25SZXN1bHRzMTFDREQhUjdDNj1AU2ltdWxhdGlvblBlcmNlbnRpbGUoIERBVEEhUls3MV1DWzddLCBSQ1stMV0gKXkAAABbTW9udGVDYXJsb19EZWdyZWVEYXlzXzIwMjRGY3N0Lnhsc3hdU2ltdWxhdGlvblJlc3VsdHMxQ0REIVIyNEM5PUBTaW11bGF0aW9uSGlzdG9ncmFtQmluKCBEQVRBIVJbNTRdQ1stNl0sIDIxLCAyMCwgVFJVRSApcQAAAFtNb250ZUNhcmxvX0RlZ3JlZURheXNfMjAyNEZjc3QueGxzeF1TaW11bGF0aW9uUmVzdWx0czEyQ0REIVIxMUM2PUBTaW11bGF0aW9uUGVyY2VudGlsZSggREFUQSFSWzY3XUNbOF0sIFJDWy0xXSApbQAAAFtNb250ZUNhcmxvX0RlZ3JlZURheXNfMjAyNEZjc3QueGxzeF1TaW11bGF0aW9uUmVzdWx0czRIREQhUjE1QzY9QFNpbXVsYXRpb25QZXJjZW50aWxlKCBEQVRBIVJbMjNdQywgUkNbLTFdICl5AAAAW01vbnRlQ2FybG9fRGVncmVlRGF5c18yMDI0RmNzdC54bHN4XVNpbXVsYXRpb25SZXN1bHRzNyFSMTBDOD1AU2ltdWxhdGlvbkhpc3RvZ3JhbUJpbkxhYmVsKCBEQVRBIVJbNjhdQ1sxXSwgMjEsIDYsIFRSVUUgKXEAAABbTW9udGVDYXJsb19EZWdyZWVEYXlzXzIwMjRGY3N0Lnhsc3hdU2ltdWxhdGlvblJlc3VsdHMxMkNERCFSMTlDNj1AU2ltdWxhdGlvblBlcmNlbnRpbGUoIERBVEEhUls1OV1DWzhdLCBSQ1stMV0gKX8AAABbTW9udGVDYXJsb19EZWdyZWVEYXlzXzIwMjRGY3N0Lnhsc3hdU2ltdWxhdGlvblJlc3VsdHMzQ0REIVIyMUMxMT1AU2ltdWxhdGlvbkhpc3RvZ3JhbUJpbkxhYmVsKCBEQVRBIVJbNTddQ1stNl0sIDIxLCAxNywgVFJVRSApcQAAAFtNb250ZUNhcmxvX0RlZ3JlZURheXNfMjAyNEZjc3QueGxzeF1TaW11bGF0aW9uUmVzdWx0czExQ0REIVIxNkM2PUBTaW11bGF0aW9uUGVyY2VudGlsZSggREFUQSFSWzYyXUNbN10sIFJDWy0xXSApewAAAFtNb250ZUNhcmxvX0RlZ3JlZURheXNfMjAyNEZjc3QueGxzeF1TaW11bGF0aW9uUmVzdWx0czUhUjE3Qzg9QFNpbXVsYXRpb25IaXN0b2dyYW1CaW5MYWJlbCggREFUQSFSWzYxXUNbLTFdLCAyMSwgMTMsIFRSVUUgKWgAAABbTW9udGVDYXJsb19EZWdyZWVEYXlzXzIwMjRGY3N0Lnhsc3hdU2ltdWxhdGlvblJlc3VsdHMxMUhERCFSMTdDMz1AU2ltdWxhdGlvbkt1cnRvc2lzKCBEQVRBIVJbMjFdQ1sxMF0gKXEAAABbTW9udGVDYXJsb19EZWdyZWVEYXlzXzIwMjRGY3N0Lnhsc3hdU2ltdWxhdGlvblJlc3VsdHMyQ0REIVIxOUM2PUBTaW11bGF0aW9uUGVyY2VudGlsZSggREFUQSFSWzU5XUNbLTJdLCBSQ1stMV0gKXwAAABbTW9udGVDYXJsb19EZWdyZWVEYXlzXzIwMjRGY3N0Lnhsc3hdU2ltdWxhdGlvblJlc3VsdHM3IVIyM0MxMT1AU2ltdWxhdGlvbkhpc3RvZ3JhbUJpbkxhYmVsKCBEQVRBIVJbNTVdQ1stMl0sIDIxLCAxOSwgVFJVRSApfgAAAFtNb250ZUNhcmxvX0RlZ3JlZURheXNfMjAyNEZjc3QueGxzeF1TaW11bGF0aW9uUmVzdWx0czExQ0REIVIxMEMxMT1AU2ltdWxhdGlvbkhpc3RvZ3JhbUJpbkxhYmVsKCBEQVRBIVJbNjhdQ1syXSwgMjEsIDYsIFRSVUUgKX4AAABbTW9udGVDYXJsb19EZWdyZWVEYXlzXzIwMjRGY3N0Lnhsc3hdU2ltdWxhdGlvblJlc3VsdHMxMkNERCFSMTFDMTE9QFNpbXVsYXRpb25IaXN0b2dyYW1CaW5MYWJlbCggREFUQSFSWzY3XUNbM10sIDIxLCA3LCBUUlVFICl7AAAAW01vbnRlQ2FybG9fRGVncmVlRGF5c18yMDI0RmNzdC54bHN4XVNpbXVsYXRpb25SZXN1bHRzMTAhUjE2Qzg9QFNpbXVsYXRpb25IaXN0b2dyYW1CaW5MYWJlbCggREFUQSFSWzYyXUNbNF0sIDIxLCAxMiwgVFJVRSApjgAAAFtNb250ZUNhcmxvX0RlZ3JlZURheXNfMjAyNEZjc3QueGxzeF1TaW11bGF0aW9uUmVzdWx0czFDREQhUjlDMTI9QFNpbXVsYXRpb25IaXN0b2dyYW1CaW4oIERBVEEhUls2OV1DWy05XSwgMjEsIDUsIFRSVUUgKSAvQCBTaW11bGF0aW9uVHJpYWxzKCmOAAAAW01vbnRlQ2FybG9fRGVncmVlRGF5c18yMDI0RmNzdC54bHN4XVNpbXVsYXRpb25SZXN1bHRzMUNERCFSOUMxMj1AU2ltdWxhdGlvbkhpc3RvZ3JhbUJpbiggREFUQSFSWzY5XUNbLTldLCAyMSwgNSwgVFJVRSApIC9AIFNpbXVsYXRpb25UcmlhbHMoKY4AAABbTW9udGVDYXJsb19EZWdyZWVEYXlzXzIwMjRGY3N0Lnhsc3hdU2ltdWxhdGlvblJlc3VsdHMyQ0REIVI4QzEyPUBTaW11bGF0aW9uSGlzdG9ncmFtQmluKCBEQVRBIVJbNzBdQ1stOF0sIDIxLCA0LCBUUlVFICkgL0AgU2ltdWxhdGlvblRyaWFscygpjgAAAFtNb250ZUNhcmxvX0RlZ3JlZURheXNfMjAyNEZjc3QueGxzeF1TaW11bGF0aW9uUmVzdWx0czJDREQhUjhDMTI9QFNpbXVsYXRpb25IaXN0b2dyYW1CaW4oIERBVEEhUls3MF1DWy04XSwgMjEsIDQsIFRSVUUgKSAvQCBTaW11bGF0aW9uVHJpYWxzKClxAAAAW01vbnRlQ2FybG9fRGVncmVlRGF5c18yMDI0RmNzdC54bHN4XVNpbXVsYXRpb25SZXN1bHRzMkhERCFSMjNDNj1AU2ltdWxhdGlvblBlcmNlbnRpbGUoIERBVEEhUlsxNV1DWy0yXSwgUkNbLTFdICl8AAAAW01vbnRlQ2FybG9fRGVncmVlRGF5c18yMDI0RmNzdC54bHN4XVNpbXVsYXRpb25SZXN1bHRzNSFSMTlDMTE9QFNpbXVsYXRpb25IaXN0b2dyYW1CaW5MYWJlbCggREFUQSFSWzU5XUNbLTRdLCAyMSwgMTUsIFRSVUUgKWMAAABbTW9udGVDYXJsb19EZWdyZWVEYXlzXzIwMjRGY3N0Lnhsc3hdU2ltdWxhdGlvblJlc3VsdHMxQ0REIVIxNEMzPUBTaW11bGF0aW9uVmFyaWFuY2UoIERBVEEhUls2NF1DICltAAAAW01vbnRlQ2FybG9fRGVncmVlRGF5c18yMDI0RmNzdC54bHN4XVNpbXVsYXRpb25SZXN1bHRzNiFSMTRDNj1AU2ltdWxhdGlvblBlcmNlbnRpbGUoIERBVEEhUls2NF1DWzJdLCBSQ1stMV0gKXsAAABbTW9udGVDYXJsb19EZWdyZWVEYXlzXzIwMjRGY3N0Lnhsc3hdU2ltdWxhdGlvblJlc3VsdHM1IVIxOEM4PUBTaW11bGF0aW9uSGlzdG9ncmFtQmluTGFiZWwoIERBVEEhUls2MF1DWy0xXSwgMjEsIDE0LCBUUlVFICldAAAAW01vbnRlQ2FybG9fRGVncmVlRGF5c18yMDI0RmNzdC54bHN4XVNpbXVsYXRpb25SZXN1bHRzNiFSOEMzPUBTaW11bGF0aW9uTWluKCBEQVRBIVJbNzBdQ1s1XSApeQAAAFtNb250ZUNhcmxvX0RlZ3JlZURheXNfMjAyNEZjc3QueGxzeF1TaW11bGF0aW9uUmVzdWx0czFDREQhUjIyQzk9QFNpbXVsYXRpb25IaXN0b2dyYW1CaW4oIERBVEEhUls1Nl1DWy02XSwgMjEsIDE4LCBUUlVFICl8AAAAW01vbnRlQ2FybG9fRGVncmVlRGF5c18yMDI0RmNzdC54bHN4XVNpbXVsYXRpb25SZXN1bHRzMTAhUjE0QzExPUBTaW11bGF0aW9uSGlzdG9ncmFtQmluTGFiZWwoIERBVEEhUls2NF1DWzFdLCAyMSwgMTAsIFRSVUUgKXgAAABbTW9udGVDYXJsb19EZWdyZWVEYXlzXzIwMjRGY3N0Lnhsc3hdU2ltdWxhdGlvblJlc3VsdHMzQ0REIVIxMkM5PUBTaW11bGF0aW9uSGlzdG9ncmFtQmluKCBEQVRBIVJbNjZdQ1stNF0sIDIxLCA4LCBUUlVFIClxAAAAW01vbnRlQ2FybG9fRGVncmVlRGF5c18yMDI0RmNzdC54bHN4XVNpbXVsYXRpb25SZXN1bHRzMkhERCFSMTNDNj1AU2ltdWxhdGlvblBlcmNlbnRpbGUoIERBVEEhUlsyNV1DWy0yXSwgUkNbLTFdIClxAAAAW01vbnRlQ2FybG9fRGVncmVlRGF5c18yMDI0RmNzdC54bHN4XVNpbXVsYXRpb25SZXN1bHRzMUNERCFSMjFDNj1AU2ltdWxhdGlvblBlcmNlbnRpbGUoIERBVEEhUls1N11DWy0zXSwgUkNbLTFdICl3AAAAW01vbnRlQ2FybG9fRGVncmVlRGF5c18yMDI0RmNzdC54bHN4XVNpbXVsYXRpb25SZXN1bHRzM0NERCFSNUM5PUBTaW11bGF0aW9uSGlzdG9ncmFtQmluKCBEQVRBIVJbNzNdQ1stNF0sIDIxLCAxLCBUUlVFIClxAAAAW01vbnRlQ2FybG9fRGVncmVlRGF5c18yMDI0RmNzdC54bHN4XVNpbXVsYXRpb25SZXN1bHRzMUNERCFSMTRDNj1AU2ltdWxhdGlvblBlcmNlbnRpbGUoIERBVEEhUls2NF1DWy0zXSwgUkNbLTFdICl5AAAAW01vbnRlQ2FybG9fRGVncmVlRGF5c18yMDI0RmNzdC54bHN4XVNpbXVsYXRpb25SZXN1bHRzNSFSNUM4PUBTaW11bGF0aW9uSGlzdG9ncmFtQmluTGFiZWwoIERBVEEhUls3M11DWy0xXSwgMjEsIDEsIFRSVUUgKWYAAABbTW9udGVDYXJsb19EZWdyZWVEYXlzXzIwMjRGY3N0Lnhsc3hdU2ltdWxhdGlvblJlc3VsdHM0SEREIVIxNkMzPUBTaW11bGF0aW9uU2tld25lc3MoIERBVEEhUlsyMl1DWzNdICl7AAAAW01vbnRlQ2FybG9fRGVncmVlRGF5c18yMDI0RmNzdC54bHN4XVNpbXVsYXRpb25SZXN1bHRzNSFSMTNDMTE9QFNpbXVsYXRpb25IaXN0b2dyYW1CaW5MYWJlbCggREFUQSFSWzY1XUNbLTRdLCAyMSwgOSwgVFJVRSApXQAAAFtNb250ZUNhcmxvX0RlZ3JlZURheXNfMjAyNEZjc3QueGxzeF1TaW11bGF0aW9uUmVzdWx0czUhUjlDMz1AU2ltdWxhdGlvbk1heCggREFUQSFSWzY5XUNbNF0gKXEAAABbTW9udGVDYXJsb19EZWdyZWVEYXlzXzIwMjRGY3N0Lnhsc3hdU2ltdWxhdGlvblJlc3VsdHMxMkNERCFSMTNDNj1AU2ltdWxhdGlvblBlcmNlbnRpbGUoIERBVEEhUls2NV1DWzhdLCBSQ1stMV0gKXkAAABbTW9udGVDYXJsb19EZWdyZWVEYXlzXzIwMjRGY3N0Lnhsc3hdU2ltdWxhdGlvblJlc3VsdHMxQ0REIVIxNUM5PUBTaW11bGF0aW9uSGlzdG9ncmFtQmluKCBEQVRBIVJbNjNdQ1stNl0sIDIxLCAxMSwgVFJVRSApbQAAAFtNb250ZUNhcmxvX0RlZ3JlZURheXNfMjAyNEZjc3QueGxzeF1TaW11bGF0aW9uUmVzdWx0czUhUjE5QzY9QFNpbXVsYXRpb25QZXJjZW50aWxlKCBEQVRBIVJbNTldQ1sxXSwgUkNbLTFdICltAAAAW01vbnRlQ2FybG9fRGVncmVlRGF5c18yMDI0RmNzdC54bHN4XVNpbXVsYXRpb25SZXN1bHRzNSFSMTBDNj1AU2ltdWxhdGlvblBlcmNlbnRpbGUoIERBVEEhUls2OF1DWzFdLCBSQ1stMV0gKXYAAABbTW9udGVDYXJsb19EZWdyZWVEYXlzXzIwMjRGY3N0Lnhsc3hdU2ltdWxhdGlvblJlc3VsdHM1IVIxNUM5PUBTaW11bGF0aW9uSGlzdG9ncmFtQmluKCBEQVRBIVJbNjNdQ1stMl0sIDIxLCAxMSwgVFJVRSApbQAAAFtNb250ZUNhcmxvX0RlZ3JlZURheXNfMjAyNEZjc3QueGxzeF1TaW11bGF0aW9uUmVzdWx0czRIREQhUjIzQzY9QFNpbXVsYXRpb25QZXJjZW50aWxlKCBEQVRBIVJbMTVdQywgUkNbLTFdICmPAAAAW01vbnRlQ2FybG9fRGVncmVlRGF5c18yMDI0RmNzdC54bHN4XVNpbXVsYXRpb25SZXN1bHRzNENERCFSMTJDMTI9QFNpbXVsYXRpb25IaXN0b2dyYW1CaW4oIERBVEEhUls2Nl1DWy02XSwgMjEsIDgsIFRSVUUgKSAvQCBTaW11bGF0aW9uVHJpYWxzKCmPAAAAW01vbnRlQ2FybG9fRGVncmVlRGF5c18yMDI0RmNzdC54bHN4XVNpbXVsYXRpb25SZXN1bHRzNENERCFSMTJDMTI9QFNpbXVsYXRpb25IaXN0b2dyYW1CaW4oIERBVEEhUls2Nl1DWy02XSwgMjEsIDgsIFRSVUUgKSAvQCBTaW11bGF0aW9uVHJpYWxzKCltAAAAW01vbnRlQ2FybG9fRGVncmVlRGF5c18yMDI0RmNzdC54bHN4XVNpbXVsYXRpb25SZXN1bHRzNENERCFSMjRDNj1AU2ltdWxhdGlvblBlcmNlbnRpbGUoIERBVEEhUls1NF1DLCBSQ1stMV0gKXEAAABbTW9udGVDYXJsb19EZWdyZWVEYXlzXzIwMjRGY3N0Lnhsc3hdU2ltdWxhdGlvblJlc3VsdHMxMUNERCFSMTFDNj1AU2ltdWxhdGlvblBlcmNlbnRpbGUoIERBVEEhUls2N11DWzddLCBSQ1stMV0gKXcAAABbTW9udGVDYXJsb19EZWdyZWVEYXlzXzIwMjRGY3N0Lnhsc3hdU2ltdWxhdGlvblJlc3VsdHMxQ0REIVI2Qzk9QFNpbXVsYXRpb25IaXN0b2dyYW1CaW4oIERBVEEhUls3Ml1DWy02XSwgMjEsIDIsIFRSVUUgKW0AAABbTW9udGVDYXJsb19EZWdyZWVEYXlzXzIwMjRGY3N0Lnhsc3hdU2ltdWxhdGlvblJlc3VsdHM1IVIyMkM2PUBTaW11bGF0aW9uUGVyY2VudGlsZSggREFUQSFSWzU2XUNbMV0sIFJDWy0xXSApfQAAAFtNb250ZUNhcmxvX0RlZ3JlZURheXNfMjAyNEZjc3QueGxzeF1TaW11bGF0aW9uUmVzdWx0czEyQ0REIVIxM0M4PUBTaW11bGF0aW9uSGlzdG9ncmFtQmluTGFiZWwoIERBVEEhUls2NV1DWzZdLCAyMSwgOSwgVFJVRSApjAAAAFtNb250ZUNhcmxvX0RlZ3JlZURheXNfMjAyNEZjc3QueGxzeF1TaW11bGF0aW9uUmVzdWx0czUhUjEzQzEyPUBTaW11bGF0aW9uSGlzdG9ncmFtQmluKCBEQVRBIVJbNjVdQ1stNV0sIDIxLCA5LCBUUlVFICkgL0AgU2ltdWxhdGlvblRyaWFscygpjAAAAFtNb250ZUNhcmxvX0RlZ3JlZURheXNfMjAyNEZjc3QueGxzeF1TaW11bGF0aW9uUmVzdWx0czUhUjEzQzEyPUBTaW11bGF0aW9uSGlzdG9ncmFtQmluKCBEQVRBIVJbNjVdQ1stNV0sIDIxLCA5LCBUUlVFICkgL0AgU2ltdWxhdGlvblRyaWFscygpcQAAAFtNb250ZUNhcmxvX0RlZ3JlZURheXNfMjAyNEZjc3QueGxzeF1TaW11bGF0aW9uUmVzdWx0czNIREQhUjE5QzY9QFNpbXVsYXRpb25QZXJjZW50aWxlKCBEQVRBIVJbMTldQ1stMV0sIFJDWy0xXSApjgAAAFtNb250ZUNhcmxvX0RlZ3JlZURheXNfMjAyNEZjc3QueGxzeF1TaW11bGF0aW9uUmVzdWx0czRDREQhUjhDMTI9QFNpbXVsYXRpb25IaXN0b2dyYW1CaW4oIERBVEEhUls3MF1DWy02XSwgMjEsIDQsIFRSVUUgKSAvQCBTaW11bGF0aW9uVHJpYWxzKCmOAAAAW01vbnRlQ2FybG9fRGVncmVlRGF5c18yMDI0RmNzdC54bHN4XVNpbXVsYXRpb25SZXN1bHRzNENERCFSOEMxMj1AU2ltdWxhdGlvbkhpc3RvZ3JhbUJpbiggREFUQSFSWzcwXUNbLTZdLCAyMSwgNCwgVFJVRSApIC9AIFNpbXVsYXRpb25UcmlhbHMoKYQAAABbTW9udGVDYXJsb19EZWdyZWVEYXlzXzIwMjRGY3N0Lnhsc3hdU2ltdWxhdGlvblJlc3VsdHM0Q0REIVIxMUMzPUBTaW11bGF0aW9uTWF4KCBEQVRBIVJbNjddQ1szXSApIC1AIFNpbXVsYXRpb25NaW4oIERBVEEhUls2N11DWzNdICmEAAAAW01vbnRlQ2FybG9fRGVncmVlRGF5c18yMDI0RmNzdC54bHN4XVNpbXVsYXRpb25SZXN1bHRzNENERCFSMTFDMz1AU2ltdWxhdGlvbk1heCggREFUQSFSWzY3XUNbM10gKSAtQCBTaW11bGF0aW9uTWluKCBEQVRBIVJbNjddQ1szXSApaAAAAFtNb250ZUNhcmxvX0RlZ3JlZURheXNfMjAyNEZjc3QueGxzeF1TaW11bGF0aW9uUmVzdWx0czExQ0REIVIxNkMzPUBTaW11bGF0aW9uU2tld25lc3MoIERBVEEhUls2Ml1DWzEwXSApcQAAAFtNb250ZUNhcmxvX0RlZ3JlZURheXNfMjAyNEZjc3QueGxzeF1TaW11bGF0aW9uUmVzdWx0czNIREQhUjIwQzY9QFNpbXVsYXRpb25QZXJjZW50aWxlKCBEQVRBIVJbMThdQ1stMV0sIFJDWy0xXSApSwAAAFtNb250ZUNhcmxvX0RlZ3JlZURheXNfMjAyNEZjc3QueGxzeF1EQVRBIVI3OEMzPUBOb3JtYWxWYWx1ZShSWy0yXUMsUlstMV1DKUwAAABbTW9udGVDYXJsb19EZWdyZWVEYXlzXzIwMjRGY3N0Lnhsc3hdREFUQSFSMzhDMTA9QE5vcm1hbFZhbHVlKFJbLTJdQyxSWy0xXUMpSwAAAFtNb250ZUNhcmxvX0RlZ3JlZURheXNfMjAyNEZjc3QueGxzeF1EQVRBIVI3OEM3PUBOb3JtYWxWYWx1ZShSWy0yXUMsUlstMV1DKUsAAABbTW9udGVDYXJsb19EZWdyZWVEYXlzXzIwMjRGY3N0Lnhsc3hdREFUQSFSNzhDNT1ATm9ybWFsVmFsdWUoUlstMl1DLFJbLTFdQylLAAAAW01vbnRlQ2FybG9fRGVncmVlRGF5c18yMDI0RmNzdC54bHN4XURBVEEhUjM4QzM9QE5vcm1hbFZhbHVlKFJbLTJdQyxSWy0xXUMpTAAAAFtNb250ZUNhcmxvX0RlZ3JlZURheXNfMjAyNEZjc3QueGxzeF1EQVRBIVI3OEMxND1ATm9ybWFsVmFsdWUoUlstMl1DLFJbLTFdQylMAAAAW01vbnRlQ2FybG9fRGVncmVlRGF5c18yMDI0RmNzdC54bHN4XURBVEEhUjM4QzE0PUBOb3JtYWxWYWx1ZShSWy0yXUMsUlstMV1DKUsAAABbTW9udGVDYXJsb19EZWdyZWVEYXlzXzIwMjRGY3N0Lnhsc3hdREFUQSFSNzhDOD1ATm9ybWFsVmFsdWUoUlstMl1DLFJbLTFdQylLAAAAW01vbnRlQ2FybG9fRGVncmVlRGF5c18yMDI0RmNzdC54bHN4XURBVEEhUjM4Qzc9QE5vcm1hbFZhbHVlKFJbLTJdQyxSWy0xXUMpSwAAAFtNb250ZUNhcmxvX0RlZ3JlZURheXNfMjAyNEZjc3QueGxzeF1EQVRBIVI3OEM0PUBOb3JtYWxWYWx1ZShSWy0yXUMsUlstMV1DKUwAAABbTW9udGVDYXJsb19EZWdyZWVEYXlzXzIwMjRGY3N0Lnhsc3hdREFUQSFSNzhDMTM9QE5vcm1hbFZhbHVlKFJbLTJdQyxSWy0xXUMpTAAAAFtNb250ZUNhcmxvX0RlZ3JlZURheXNfMjAyNEZjc3QueGxzeF1EQVRBIVIzOEMxMz1ATm9ybWFsVmFsdWUoUlstMl1DLFJbLTFdQylMAAAAW01vbnRlQ2FybG9fRGVncmVlRGF5c18yMDI0RmNzdC54bHN4XURBVEEhUjc4QzEyPUBOb3JtYWxWYWx1ZShSWy0yXUMsUlstMV1DKUwAAABbTW9udGVDYXJsb19EZWdyZWVEYXlzXzIwMjRGY3N0Lnhsc3hdREFUQSFSMzhDMTI9QE5vcm1hbFZhbHVlKFJbLTJdQyxSWy0xXUMpTAAAAFtNb250ZUNhcmxvX0RlZ3JlZURheXNfMjAyNEZjc3QueGxzeF1EQVRBIVIzOEMxMT1ATm9ybWFsVmFsdWUoUlstMl1DLFJbLTFdQylMAAAAW01vbnRlQ2FybG9fRGVncmVlRGF5c18yMDI0RmNzdC54bHN4XURBVEEhUjc4QzExPUBOb3JtYWxWYWx1ZShSWy0yXUMsUlstMV1DKUwAAABbTW9udGVDYXJsb19EZWdyZWVEYXlzXzIwMjRGY3N0Lnhsc3hdREFUQSFSNzhDMTA9QE5vcm1hbFZhbHVlKFJbLTJdQyxSWy0xXUMpSwAAAFtNb250ZUNhcmxvX0RlZ3JlZURheXNfMjAyNEZjc3QueGxzeF1EQVRBIVIzOEM5PUBOb3JtYWxWYWx1ZShSWy0yXUMsUlstMV1DKUsAAABbTW9udGVDYXJsb19EZWdyZWVEYXlzXzIwMjRGY3N0Lnhsc3hdREFUQSFSNzhDNj1ATm9ybWFsVmFsdWUoUlstMl1DLFJbLTFdQylLAAAAW01vbnRlQ2FybG9fRGVncmVlRGF5c18yMDI0RmNzdC54bHN4XURBVEEhUjc4Qzk9QE5vcm1hbFZhbHVlKFJbLTJdQyxSWy0xXUMpSwAAAFtNb250ZUNhcmxvX0RlZ3JlZURheXNfMjAyNEZjc3QueGxzeF1EQVRBIVIzOEM4PUBOb3JtYWxWYWx1ZShSWy0yXUMsUlstMV1DKUsAAABbTW9udGVDYXJsb19EZWdyZWVEYXlzXzIwMjRGY3N0Lnhsc3hdREFUQSFSMzhDNj1ATm9ybWFsVmFsdWUoUlstMl1DLFJbLTFdQylLAAAAW01vbnRlQ2FybG9fRGVncmVlRGF5c18yMDI0RmNzdC54bHN4XURBVEEhUjM4QzQ9QE5vcm1hbFZhbHVlKFJbLTJdQyxSWy0xXUMpSwAAAFtNb250ZUNhcmxvX0RlZ3JlZURheXNfMjAyNEZjc3QueGxzeF1EQVRBIVIzOEM1PUBOb3JtYWxWYWx1ZShSWy0yXUMsUlstMV1DKUwAAABbTW9udGVDYXJsb19EZWdyZWVEYXlzXzIwMjRGY3N0Lnhsc3hdREFUQSFSMzhDMTU9QE5vcm1hbFZhbHVlKFJbLTJdQyxSWy0xXUMpTAAAAFtNb250ZUNhcmxvX0RlZ3JlZURheXNfMjAyNEZjc3QueGxzeF1EQVRBIVI3OEMxNT1ATm9ybWFsVmFsdWUoUlstMl1DLFJbLTFdQyk=]]></dat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4CA5EF2-0780-41EF-A467-E00140AF7471}">
  <ds:schemaRefs>
    <ds:schemaRef ds:uri="http://riskamp.com/xml/lock-data-1.3"/>
  </ds:schemaRefs>
</ds:datastoreItem>
</file>

<file path=customXml/itemProps2.xml><?xml version="1.0" encoding="utf-8"?>
<ds:datastoreItem xmlns:ds="http://schemas.openxmlformats.org/officeDocument/2006/customXml" ds:itemID="{10B69413-CC80-456D-9A54-879EBC149E42}"/>
</file>

<file path=customXml/itemProps3.xml><?xml version="1.0" encoding="utf-8"?>
<ds:datastoreItem xmlns:ds="http://schemas.openxmlformats.org/officeDocument/2006/customXml" ds:itemID="{69913142-CD42-4219-8828-C7240C9ED6D2}"/>
</file>

<file path=customXml/itemProps4.xml><?xml version="1.0" encoding="utf-8"?>
<ds:datastoreItem xmlns:ds="http://schemas.openxmlformats.org/officeDocument/2006/customXml" ds:itemID="{14E62A63-51F0-43D5-B3EC-02968C21BD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Notes</vt:lpstr>
      <vt:lpstr>DATA</vt:lpstr>
      <vt:lpstr>Summary</vt:lpstr>
      <vt:lpstr>SimulationResults1HDD</vt:lpstr>
      <vt:lpstr>SimulationResults1CDD</vt:lpstr>
      <vt:lpstr>SimulationResults2HDD</vt:lpstr>
      <vt:lpstr>SimulationResults2CDD</vt:lpstr>
      <vt:lpstr>SimulationResults3HDD</vt:lpstr>
      <vt:lpstr>SimulationResults3CDD</vt:lpstr>
      <vt:lpstr>SimulationResults4HDD</vt:lpstr>
      <vt:lpstr>SimulationResults4CDD</vt:lpstr>
      <vt:lpstr>SimulationResults5</vt:lpstr>
      <vt:lpstr>SimulationResults6</vt:lpstr>
      <vt:lpstr>SimulationResults7</vt:lpstr>
      <vt:lpstr>SimulationResults8</vt:lpstr>
      <vt:lpstr>SimulationResults9</vt:lpstr>
      <vt:lpstr>SimulationResults10</vt:lpstr>
      <vt:lpstr>SimulationResults11HDD</vt:lpstr>
      <vt:lpstr>SimulationResults11CDD</vt:lpstr>
      <vt:lpstr>SimulationResults12HDD</vt:lpstr>
      <vt:lpstr>SimulationResults12CDD</vt:lpstr>
      <vt:lpstr>Summary!Print_Area</vt:lpstr>
    </vt:vector>
  </TitlesOfParts>
  <Company>Tampa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LLC</dc:creator>
  <cp:lastModifiedBy>Calderon, Raiza</cp:lastModifiedBy>
  <cp:lastPrinted>2011-05-04T15:44:43Z</cp:lastPrinted>
  <dcterms:created xsi:type="dcterms:W3CDTF">2010-06-02T19:48:56Z</dcterms:created>
  <dcterms:modified xsi:type="dcterms:W3CDTF">2023-05-23T02:14:33Z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2022-05-31T18:54:53Z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df4b4367-617f-4c9e-86e5-17bdab33734b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Order">
    <vt:r8>759500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