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3885" yWindow="120" windowWidth="29670" windowHeight="19695"/>
  </bookViews>
  <sheets>
    <sheet name="Avg Residential Bill" sheetId="12" r:id="rId1"/>
    <sheet name="Residential Rates" sheetId="2" r:id="rId2"/>
  </sheets>
  <definedNames>
    <definedName name="Month_Year">OFFSET('Residential Rates'!$B$14,0,0,COUNTA('Residential Rates'!$B:$B),1)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2" l="1"/>
  <c r="E20" i="12"/>
  <c r="F20" i="12"/>
  <c r="G20" i="12"/>
  <c r="H20" i="12"/>
  <c r="I20" i="12"/>
  <c r="J20" i="12"/>
  <c r="L20" i="12"/>
  <c r="D11" i="12"/>
  <c r="L11" i="12" s="1"/>
  <c r="E11" i="12"/>
  <c r="F11" i="12"/>
  <c r="G11" i="12"/>
  <c r="H11" i="12"/>
  <c r="I11" i="12"/>
  <c r="J11" i="12"/>
  <c r="D2" i="12"/>
  <c r="L2" i="12" s="1"/>
  <c r="E2" i="12"/>
  <c r="F2" i="12"/>
  <c r="G2" i="12"/>
  <c r="H2" i="12"/>
  <c r="I2" i="12"/>
  <c r="J2" i="12"/>
  <c r="C57" i="2"/>
  <c r="D57" i="2"/>
  <c r="E57" i="2"/>
  <c r="F57" i="2"/>
  <c r="G57" i="2"/>
  <c r="H57" i="2"/>
  <c r="I57" i="2"/>
  <c r="J57" i="2"/>
  <c r="K57" i="2"/>
  <c r="K61" i="2"/>
  <c r="J61" i="2"/>
  <c r="I61" i="2"/>
  <c r="H61" i="2"/>
  <c r="G61" i="2"/>
  <c r="F61" i="2"/>
  <c r="E61" i="2"/>
  <c r="D61" i="2"/>
  <c r="K60" i="2"/>
  <c r="J60" i="2"/>
  <c r="I60" i="2"/>
  <c r="H60" i="2"/>
  <c r="G60" i="2"/>
  <c r="F60" i="2"/>
  <c r="E60" i="2"/>
  <c r="D60" i="2"/>
  <c r="K59" i="2"/>
  <c r="J59" i="2"/>
  <c r="I59" i="2"/>
  <c r="H59" i="2"/>
  <c r="G59" i="2"/>
  <c r="F59" i="2"/>
  <c r="E59" i="2"/>
  <c r="D59" i="2"/>
  <c r="K58" i="2"/>
  <c r="J58" i="2"/>
  <c r="I58" i="2"/>
  <c r="H58" i="2"/>
  <c r="G58" i="2"/>
  <c r="F58" i="2"/>
  <c r="E58" i="2"/>
  <c r="D58" i="2"/>
  <c r="C59" i="2"/>
  <c r="C60" i="2"/>
  <c r="C61" i="2"/>
  <c r="C58" i="2"/>
  <c r="A13" i="2"/>
  <c r="A12" i="2"/>
  <c r="A11" i="2"/>
  <c r="A10" i="2"/>
  <c r="A9" i="2"/>
  <c r="A8" i="2"/>
  <c r="A7" i="2"/>
  <c r="A6" i="2"/>
  <c r="A5" i="2"/>
  <c r="A4" i="2"/>
  <c r="A3" i="2"/>
  <c r="A2" i="2"/>
  <c r="A14" i="2"/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G13" i="12" l="1"/>
  <c r="G22" i="12"/>
  <c r="G4" i="12"/>
  <c r="D22" i="12"/>
  <c r="D12" i="12"/>
  <c r="I6" i="12"/>
  <c r="D13" i="12"/>
  <c r="D4" i="12"/>
  <c r="D3" i="12"/>
  <c r="D23" i="12"/>
  <c r="D24" i="12"/>
  <c r="I23" i="12"/>
  <c r="D5" i="12"/>
  <c r="D15" i="12"/>
  <c r="I4" i="12"/>
  <c r="I3" i="12"/>
  <c r="D6" i="12"/>
  <c r="D21" i="12"/>
  <c r="D14" i="12"/>
  <c r="I13" i="12" l="1"/>
  <c r="I22" i="12"/>
  <c r="I24" i="12"/>
  <c r="I15" i="12"/>
  <c r="F23" i="12"/>
  <c r="F5" i="12"/>
  <c r="F14" i="12"/>
  <c r="I14" i="12"/>
  <c r="I21" i="12"/>
  <c r="H13" i="12"/>
  <c r="H22" i="12"/>
  <c r="H4" i="12"/>
  <c r="H12" i="12"/>
  <c r="H21" i="12"/>
  <c r="H3" i="12"/>
  <c r="J13" i="12"/>
  <c r="J4" i="12"/>
  <c r="J22" i="12"/>
  <c r="I12" i="12"/>
  <c r="J12" i="12"/>
  <c r="J21" i="12"/>
  <c r="J3" i="12"/>
  <c r="I5" i="12"/>
  <c r="F21" i="12"/>
  <c r="F12" i="12"/>
  <c r="F3" i="12"/>
  <c r="F22" i="12"/>
  <c r="F13" i="12"/>
  <c r="F4" i="12"/>
  <c r="F15" i="12"/>
  <c r="F24" i="12"/>
  <c r="F6" i="12"/>
  <c r="E13" i="12"/>
  <c r="E22" i="12"/>
  <c r="E4" i="12"/>
  <c r="E15" i="12"/>
  <c r="E24" i="12"/>
  <c r="E6" i="12"/>
  <c r="G23" i="12"/>
  <c r="G14" i="12"/>
  <c r="G5" i="12"/>
  <c r="E23" i="12"/>
  <c r="E14" i="12"/>
  <c r="E5" i="12"/>
  <c r="J14" i="12"/>
  <c r="J23" i="12"/>
  <c r="J5" i="12"/>
  <c r="G12" i="12"/>
  <c r="G21" i="12"/>
  <c r="G3" i="12"/>
  <c r="H15" i="12"/>
  <c r="H24" i="12"/>
  <c r="H6" i="12"/>
  <c r="G15" i="12"/>
  <c r="G24" i="12"/>
  <c r="G6" i="12"/>
  <c r="J24" i="12"/>
  <c r="J6" i="12"/>
  <c r="J15" i="12"/>
  <c r="E21" i="12"/>
  <c r="E12" i="12"/>
  <c r="E3" i="12"/>
  <c r="H14" i="12"/>
  <c r="H23" i="12"/>
  <c r="H5" i="12"/>
  <c r="L24" i="12" l="1"/>
  <c r="L22" i="12"/>
  <c r="L3" i="12"/>
  <c r="L15" i="12"/>
  <c r="L4" i="12"/>
  <c r="L5" i="12"/>
  <c r="L13" i="12"/>
  <c r="L23" i="12"/>
  <c r="L21" i="12"/>
  <c r="L14" i="12"/>
  <c r="L12" i="12"/>
  <c r="L6" i="12"/>
</calcChain>
</file>

<file path=xl/sharedStrings.xml><?xml version="1.0" encoding="utf-8"?>
<sst xmlns="http://schemas.openxmlformats.org/spreadsheetml/2006/main" count="44" uniqueCount="17">
  <si>
    <t>Month/Year</t>
  </si>
  <si>
    <t>Customer Charge</t>
  </si>
  <si>
    <t>Distribution Charge</t>
  </si>
  <si>
    <t>RS-1 Customer Charge</t>
  </si>
  <si>
    <t>RS-2 Customer Charge</t>
  </si>
  <si>
    <t>RS-3 Customer Charge</t>
  </si>
  <si>
    <t>Competitive Rate Adj</t>
  </si>
  <si>
    <t>Conservation Factor</t>
  </si>
  <si>
    <t>Cast Iron/Bare Steel Repl</t>
  </si>
  <si>
    <t>PGA Factor</t>
  </si>
  <si>
    <t>Storm Surchage</t>
  </si>
  <si>
    <t>Year</t>
  </si>
  <si>
    <t>Average Use</t>
  </si>
  <si>
    <t>Total</t>
  </si>
  <si>
    <t>RS1</t>
  </si>
  <si>
    <t>RS2</t>
  </si>
  <si>
    <t>RS3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</si>
</sst>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"/>
    <numFmt numFmtId="165" formatCode="&quot;$&quot;#,##0.0000"/>
    <numFmt numFmtId="166" formatCode="&quot;$&quot;#,##0.00000"/>
    <numFmt numFmtId="167" formatCode="&quot;$&quot;#,##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49" sqref="F49"/>
    </sheetView>
  </sheetViews>
  <sheetFormatPr defaultRowHeight="15" x14ac:dyDescent="0.25"/>
  <cols>
    <col min="1" max="1" width="9.140625" style="5"/>
    <col min="2" max="2" width="5" style="5" bestFit="1" customWidth="1"/>
    <col min="3" max="3" width="12.140625" style="5" bestFit="1" customWidth="1"/>
    <col min="4" max="4" width="16.28515625" style="5" bestFit="1" customWidth="1"/>
    <col min="5" max="5" width="18.42578125" style="5" bestFit="1" customWidth="1"/>
    <col min="6" max="6" width="20.140625" style="5" bestFit="1" customWidth="1"/>
    <col min="7" max="7" width="18.85546875" style="5" bestFit="1" customWidth="1"/>
    <col min="8" max="8" width="23.42578125" style="5" bestFit="1" customWidth="1"/>
    <col min="9" max="9" width="10.7109375" style="5" bestFit="1" customWidth="1"/>
    <col min="10" max="10" width="14.85546875" style="5" bestFit="1" customWidth="1"/>
    <col min="11" max="11" width="14.85546875" style="5" customWidth="1"/>
    <col min="12" max="12" width="9.5703125" style="5" bestFit="1" customWidth="1"/>
    <col min="13" max="16384" width="9.140625" style="5"/>
  </cols>
  <sheetData>
    <row r="1" spans="1:13" s="10" customFormat="1" ht="15.75" thickBot="1" x14ac:dyDescent="0.3">
      <c r="B1" s="21" t="s">
        <v>11</v>
      </c>
      <c r="C1" s="21" t="s">
        <v>12</v>
      </c>
      <c r="D1" s="21" t="s">
        <v>1</v>
      </c>
      <c r="E1" s="21" t="s">
        <v>2</v>
      </c>
      <c r="F1" s="21" t="s">
        <v>6</v>
      </c>
      <c r="G1" s="21" t="s">
        <v>7</v>
      </c>
      <c r="H1" s="21" t="s">
        <v>8</v>
      </c>
      <c r="I1" s="21" t="s">
        <v>9</v>
      </c>
      <c r="J1" s="21" t="s">
        <v>10</v>
      </c>
      <c r="K1" s="21"/>
      <c r="L1" s="22" t="s">
        <v>13</v>
      </c>
    </row>
    <row r="2" spans="1:13" s="10" customFormat="1" x14ac:dyDescent="0.25">
      <c r="A2" s="24" t="s">
        <v>14</v>
      </c>
      <c r="B2" s="11">
        <v>2016</v>
      </c>
      <c r="C2" s="12">
        <v>6.1656684166154827</v>
      </c>
      <c r="D2" s="13">
        <f>+'Residential Rates'!C57</f>
        <v>12</v>
      </c>
      <c r="E2" s="13">
        <f>+$C2*'Residential Rates'!F57</f>
        <v>1.6512893153379586</v>
      </c>
      <c r="F2" s="13">
        <f>+$C2*'Residential Rates'!G57</f>
        <v>2.2967114851892675E-2</v>
      </c>
      <c r="G2" s="13">
        <f>+$C2*'Residential Rates'!H57</f>
        <v>0.39589756903088014</v>
      </c>
      <c r="H2" s="13">
        <f>+$C2*'Residential Rates'!I57</f>
        <v>0.13176033406307286</v>
      </c>
      <c r="I2" s="13">
        <f>+$C2*'Residential Rates'!J57</f>
        <v>5.1122125870665887</v>
      </c>
      <c r="J2" s="13">
        <f>+$C2*'Residential Rates'!K57</f>
        <v>0</v>
      </c>
      <c r="K2" s="13"/>
      <c r="L2" s="14">
        <f>+SUM(D2:J2)</f>
        <v>19.314126920350393</v>
      </c>
    </row>
    <row r="3" spans="1:13" x14ac:dyDescent="0.25">
      <c r="A3" s="25"/>
      <c r="B3" s="11">
        <v>2017</v>
      </c>
      <c r="C3" s="12">
        <v>6.1656684166154827</v>
      </c>
      <c r="D3" s="13">
        <f>+'Residential Rates'!C58</f>
        <v>12</v>
      </c>
      <c r="E3" s="13">
        <f>+$C3*'Residential Rates'!F58</f>
        <v>1.6512893153379586</v>
      </c>
      <c r="F3" s="13">
        <f>+$C3*'Residential Rates'!G58</f>
        <v>2.2247786869954198E-2</v>
      </c>
      <c r="G3" s="13">
        <f>+$C3*'Residential Rates'!H58</f>
        <v>0.48418994075681387</v>
      </c>
      <c r="H3" s="13">
        <f>+$C3*'Residential Rates'!I58</f>
        <v>0.14236528373965149</v>
      </c>
      <c r="I3" s="13">
        <f>+$C3*'Residential Rates'!J58</f>
        <v>5.0219780297894223</v>
      </c>
      <c r="J3" s="13">
        <f>+$C3*'Residential Rates'!K58</f>
        <v>0</v>
      </c>
      <c r="K3" s="13"/>
      <c r="L3" s="14">
        <f>+SUM(D3:J3)</f>
        <v>19.3220703564938</v>
      </c>
      <c r="M3" s="7"/>
    </row>
    <row r="4" spans="1:13" x14ac:dyDescent="0.25">
      <c r="A4" s="25"/>
      <c r="B4" s="11">
        <v>2018</v>
      </c>
      <c r="C4" s="12">
        <v>6.1656684166154827</v>
      </c>
      <c r="D4" s="13">
        <f>+'Residential Rates'!C59</f>
        <v>12</v>
      </c>
      <c r="E4" s="13">
        <f>+$C4*'Residential Rates'!F59</f>
        <v>1.6512893153379586</v>
      </c>
      <c r="F4" s="13">
        <f>+$C4*'Residential Rates'!G59</f>
        <v>2.3172637132446525E-2</v>
      </c>
      <c r="G4" s="13">
        <f>+$C4*'Residential Rates'!H59</f>
        <v>0.61169596361242207</v>
      </c>
      <c r="H4" s="13">
        <f>+$C4*'Residential Rates'!I59</f>
        <v>0.32585557581812818</v>
      </c>
      <c r="I4" s="13">
        <f>+$C4*'Residential Rates'!J59</f>
        <v>5.5919652355053104</v>
      </c>
      <c r="J4" s="13">
        <f>+$C4*'Residential Rates'!K59</f>
        <v>0</v>
      </c>
      <c r="K4" s="15"/>
      <c r="L4" s="14">
        <f>+SUM(D4:J4)</f>
        <v>20.203978727406266</v>
      </c>
    </row>
    <row r="5" spans="1:13" x14ac:dyDescent="0.25">
      <c r="A5" s="25"/>
      <c r="B5" s="11">
        <v>2019</v>
      </c>
      <c r="C5" s="12">
        <v>6.1656684166154827</v>
      </c>
      <c r="D5" s="13">
        <f>+'Residential Rates'!C60</f>
        <v>11.450000000000003</v>
      </c>
      <c r="E5" s="13">
        <f>+$C5*'Residential Rates'!F60</f>
        <v>1.5700874622911323</v>
      </c>
      <c r="F5" s="13">
        <f>+$C5*'Residential Rates'!G60</f>
        <v>2.358368169355422E-2</v>
      </c>
      <c r="G5" s="13">
        <f>+$C5*'Residential Rates'!H60</f>
        <v>0.65695196979037962</v>
      </c>
      <c r="H5" s="13">
        <f>+$C5*'Residential Rates'!I60</f>
        <v>0.32517735229230055</v>
      </c>
      <c r="I5" s="13">
        <f>+$C5*'Residential Rates'!J60</f>
        <v>5.5616406212872089</v>
      </c>
      <c r="J5" s="13">
        <f>+$C5*'Residential Rates'!K60</f>
        <v>0.15211217789491779</v>
      </c>
      <c r="K5" s="15"/>
      <c r="L5" s="14">
        <f>+SUM(D5:J5)</f>
        <v>19.739553265249494</v>
      </c>
    </row>
    <row r="6" spans="1:13" ht="15.75" thickBot="1" x14ac:dyDescent="0.3">
      <c r="A6" s="26"/>
      <c r="B6" s="16">
        <v>2020</v>
      </c>
      <c r="C6" s="17">
        <v>6.1656684166154827</v>
      </c>
      <c r="D6" s="18">
        <f>+'Residential Rates'!C61</f>
        <v>11.4</v>
      </c>
      <c r="E6" s="18">
        <f>+$C6*'Residential Rates'!F61</f>
        <v>1.5700874622911325</v>
      </c>
      <c r="F6" s="18">
        <f>+$C6*'Residential Rates'!G61</f>
        <v>2.7745507874769669E-2</v>
      </c>
      <c r="G6" s="18">
        <f>+$C6*'Residential Rates'!H61</f>
        <v>0.675017378251063</v>
      </c>
      <c r="H6" s="18">
        <f>+$C6*'Residential Rates'!I61</f>
        <v>0.56742646438112287</v>
      </c>
      <c r="I6" s="18">
        <f>+$C6*'Residential Rates'!J61</f>
        <v>4.8520676235905702</v>
      </c>
      <c r="J6" s="18">
        <f>+$C6*'Residential Rates'!K61</f>
        <v>0</v>
      </c>
      <c r="K6" s="19"/>
      <c r="L6" s="20">
        <f>+SUM(D6:J6)</f>
        <v>19.092344436388657</v>
      </c>
    </row>
    <row r="9" spans="1:13" ht="15.75" thickBot="1" x14ac:dyDescent="0.3"/>
    <row r="10" spans="1:13" ht="15.75" thickBot="1" x14ac:dyDescent="0.3">
      <c r="A10" s="21"/>
      <c r="B10" s="21" t="s">
        <v>11</v>
      </c>
      <c r="C10" s="21" t="s">
        <v>12</v>
      </c>
      <c r="D10" s="21" t="s">
        <v>1</v>
      </c>
      <c r="E10" s="21" t="s">
        <v>2</v>
      </c>
      <c r="F10" s="21" t="s">
        <v>6</v>
      </c>
      <c r="G10" s="21" t="s">
        <v>7</v>
      </c>
      <c r="H10" s="21" t="s">
        <v>8</v>
      </c>
      <c r="I10" s="21" t="s">
        <v>9</v>
      </c>
      <c r="J10" s="21" t="s">
        <v>10</v>
      </c>
      <c r="K10" s="21"/>
      <c r="L10" s="22" t="s">
        <v>13</v>
      </c>
    </row>
    <row r="11" spans="1:13" x14ac:dyDescent="0.25">
      <c r="A11" s="24" t="s">
        <v>15</v>
      </c>
      <c r="B11" s="11">
        <v>2016</v>
      </c>
      <c r="C11" s="12">
        <v>14.293592931453754</v>
      </c>
      <c r="D11" s="13">
        <f>+'Residential Rates'!D57</f>
        <v>15</v>
      </c>
      <c r="E11" s="13">
        <f>+$C11*'Residential Rates'!F57</f>
        <v>3.8281100589019443</v>
      </c>
      <c r="F11" s="13">
        <f>+$C11*'Residential Rates'!G57</f>
        <v>5.3243633669665238E-2</v>
      </c>
      <c r="G11" s="13">
        <f>+$C11*'Residential Rates'!H57</f>
        <v>0.91779160212864552</v>
      </c>
      <c r="H11" s="13">
        <f>+$C11*'Residential Rates'!I57</f>
        <v>0.30545408094516674</v>
      </c>
      <c r="I11" s="13">
        <f>+$C11*'Residential Rates'!J57</f>
        <v>11.851413465840452</v>
      </c>
      <c r="J11" s="13">
        <f>+$C11*'Residential Rates'!K57</f>
        <v>0</v>
      </c>
      <c r="K11" s="13"/>
      <c r="L11" s="14">
        <f>+SUM(D11:J11)</f>
        <v>31.956012841485876</v>
      </c>
    </row>
    <row r="12" spans="1:13" x14ac:dyDescent="0.25">
      <c r="A12" s="25"/>
      <c r="B12" s="11">
        <v>2017</v>
      </c>
      <c r="C12" s="12">
        <v>14.293592931453754</v>
      </c>
      <c r="D12" s="13">
        <f>+'Residential Rates'!D58</f>
        <v>15</v>
      </c>
      <c r="E12" s="13">
        <f>+$C12*'Residential Rates'!F58</f>
        <v>3.8281100589019443</v>
      </c>
      <c r="F12" s="13">
        <f>+$C12*'Residential Rates'!G58</f>
        <v>5.1576047827662293E-2</v>
      </c>
      <c r="G12" s="13">
        <f>+$C12*'Residential Rates'!H58</f>
        <v>1.1224758529070633</v>
      </c>
      <c r="H12" s="13">
        <f>+$C12*'Residential Rates'!I58</f>
        <v>0.33003906078726714</v>
      </c>
      <c r="I12" s="13">
        <f>+$C12*'Residential Rates'!J58</f>
        <v>11.642226733288627</v>
      </c>
      <c r="J12" s="13">
        <f>+$C12*'Residential Rates'!K58</f>
        <v>0</v>
      </c>
      <c r="K12" s="13"/>
      <c r="L12" s="14">
        <f>+SUM(D12:J12)</f>
        <v>31.974427753712565</v>
      </c>
    </row>
    <row r="13" spans="1:13" x14ac:dyDescent="0.25">
      <c r="A13" s="25"/>
      <c r="B13" s="11">
        <v>2018</v>
      </c>
      <c r="C13" s="12">
        <v>14.293592931453754</v>
      </c>
      <c r="D13" s="13">
        <f>+'Residential Rates'!D59</f>
        <v>15</v>
      </c>
      <c r="E13" s="13">
        <f>+$C13*'Residential Rates'!F59</f>
        <v>3.8281100589019443</v>
      </c>
      <c r="F13" s="13">
        <f>+$C13*'Residential Rates'!G59</f>
        <v>5.3720086767380361E-2</v>
      </c>
      <c r="G13" s="13">
        <f>+$C13*'Residential Rates'!H59</f>
        <v>1.4180673547295271</v>
      </c>
      <c r="H13" s="13">
        <f>+$C13*'Residential Rates'!I59</f>
        <v>0.75541638642733067</v>
      </c>
      <c r="I13" s="13">
        <f>+$C13*'Residential Rates'!J59</f>
        <v>12.963602542711723</v>
      </c>
      <c r="J13" s="13">
        <f>+$C13*'Residential Rates'!K59</f>
        <v>0</v>
      </c>
      <c r="K13" s="15"/>
      <c r="L13" s="14">
        <f>+SUM(D13:J13)</f>
        <v>34.01891642953791</v>
      </c>
    </row>
    <row r="14" spans="1:13" x14ac:dyDescent="0.25">
      <c r="A14" s="25"/>
      <c r="B14" s="11">
        <v>2019</v>
      </c>
      <c r="C14" s="12">
        <v>14.293592931453754</v>
      </c>
      <c r="D14" s="13">
        <f>+'Residential Rates'!D60</f>
        <v>14.3125</v>
      </c>
      <c r="E14" s="13">
        <f>+$C14*'Residential Rates'!F60</f>
        <v>3.6398634399946972</v>
      </c>
      <c r="F14" s="13">
        <f>+$C14*'Residential Rates'!G60</f>
        <v>5.4672992962810606E-2</v>
      </c>
      <c r="G14" s="13">
        <f>+$C14*'Residential Rates'!H60</f>
        <v>1.5229823268463973</v>
      </c>
      <c r="H14" s="13">
        <f>+$C14*'Residential Rates'!I60</f>
        <v>0.75384409120487095</v>
      </c>
      <c r="I14" s="13">
        <f>+$C14*'Residential Rates'!J60</f>
        <v>12.893302347801979</v>
      </c>
      <c r="J14" s="13">
        <f>+$C14*'Residential Rates'!K60</f>
        <v>0.35263484894640695</v>
      </c>
      <c r="K14" s="15"/>
      <c r="L14" s="14">
        <f>+SUM(D14:J14)</f>
        <v>33.529800047757163</v>
      </c>
    </row>
    <row r="15" spans="1:13" ht="15.75" thickBot="1" x14ac:dyDescent="0.3">
      <c r="A15" s="26"/>
      <c r="B15" s="16">
        <v>2020</v>
      </c>
      <c r="C15" s="17">
        <v>14.293592931453754</v>
      </c>
      <c r="D15" s="18">
        <f>+'Residential Rates'!D61</f>
        <v>14.25</v>
      </c>
      <c r="E15" s="18">
        <f>+$C15*'Residential Rates'!F61</f>
        <v>3.6398634399946981</v>
      </c>
      <c r="F15" s="18">
        <f>+$C15*'Residential Rates'!G61</f>
        <v>6.4321168191541891E-2</v>
      </c>
      <c r="G15" s="18">
        <f>+$C15*'Residential Rates'!H61</f>
        <v>1.5648625541355567</v>
      </c>
      <c r="H15" s="18">
        <f>+$C15*'Residential Rates'!I61</f>
        <v>1.3154393574816889</v>
      </c>
      <c r="I15" s="18">
        <f>+$C15*'Residential Rates'!J61</f>
        <v>11.248331048843518</v>
      </c>
      <c r="J15" s="18">
        <f>+$C15*'Residential Rates'!K61</f>
        <v>0</v>
      </c>
      <c r="K15" s="19"/>
      <c r="L15" s="20">
        <f>+SUM(D15:J15)</f>
        <v>32.082817568647002</v>
      </c>
    </row>
    <row r="18" spans="1:12" ht="15.75" thickBot="1" x14ac:dyDescent="0.3"/>
    <row r="19" spans="1:12" ht="15.75" thickBot="1" x14ac:dyDescent="0.3">
      <c r="A19" s="21"/>
      <c r="B19" s="21" t="s">
        <v>11</v>
      </c>
      <c r="C19" s="21" t="s">
        <v>12</v>
      </c>
      <c r="D19" s="21" t="s">
        <v>1</v>
      </c>
      <c r="E19" s="21" t="s">
        <v>2</v>
      </c>
      <c r="F19" s="21" t="s">
        <v>6</v>
      </c>
      <c r="G19" s="21" t="s">
        <v>7</v>
      </c>
      <c r="H19" s="21" t="s">
        <v>8</v>
      </c>
      <c r="I19" s="21" t="s">
        <v>9</v>
      </c>
      <c r="J19" s="21" t="s">
        <v>10</v>
      </c>
      <c r="K19" s="21"/>
      <c r="L19" s="22" t="s">
        <v>13</v>
      </c>
    </row>
    <row r="20" spans="1:12" x14ac:dyDescent="0.25">
      <c r="A20" s="24" t="s">
        <v>16</v>
      </c>
      <c r="B20" s="11">
        <v>2016</v>
      </c>
      <c r="C20" s="12">
        <v>35.378322918062246</v>
      </c>
      <c r="D20" s="13">
        <f>+'Residential Rates'!E57</f>
        <v>20</v>
      </c>
      <c r="E20" s="13">
        <f>+$C20*'Residential Rates'!F57</f>
        <v>9.4750224439154316</v>
      </c>
      <c r="F20" s="13">
        <f>+$C20*'Residential Rates'!G57</f>
        <v>0.13178425286978188</v>
      </c>
      <c r="G20" s="13">
        <f>+$C20*'Residential Rates'!H57</f>
        <v>2.2716421145687771</v>
      </c>
      <c r="H20" s="13">
        <f>+$C20*'Residential Rates'!I57</f>
        <v>0.75603476075899023</v>
      </c>
      <c r="I20" s="13">
        <f>+$C20*'Residential Rates'!J57</f>
        <v>29.333641628153661</v>
      </c>
      <c r="J20" s="13">
        <f>+$C20*'Residential Rates'!K57</f>
        <v>0</v>
      </c>
      <c r="K20" s="13"/>
      <c r="L20" s="14">
        <f>+SUM(D20:J20)</f>
        <v>61.968125200266641</v>
      </c>
    </row>
    <row r="21" spans="1:12" x14ac:dyDescent="0.25">
      <c r="A21" s="25"/>
      <c r="B21" s="11">
        <v>2017</v>
      </c>
      <c r="C21" s="12">
        <v>35.378322918062246</v>
      </c>
      <c r="D21" s="13">
        <f>+'Residential Rates'!E58</f>
        <v>20</v>
      </c>
      <c r="E21" s="13">
        <f>+$C21*'Residential Rates'!F58</f>
        <v>9.4750224439154316</v>
      </c>
      <c r="F21" s="13">
        <f>+$C21*'Residential Rates'!G58</f>
        <v>0.1276567818626746</v>
      </c>
      <c r="G21" s="13">
        <f>+$C21*'Residential Rates'!H58</f>
        <v>2.7782596987554284</v>
      </c>
      <c r="H21" s="13">
        <f>+$C21*'Residential Rates'!I58</f>
        <v>0.81688547617805718</v>
      </c>
      <c r="I21" s="13">
        <f>+$C21*'Residential Rates'!J58</f>
        <v>28.815879872247827</v>
      </c>
      <c r="J21" s="13">
        <f>+$C21*'Residential Rates'!K58</f>
        <v>0</v>
      </c>
      <c r="K21" s="13"/>
      <c r="L21" s="14">
        <f>+SUM(D21:J21)</f>
        <v>62.013704272959423</v>
      </c>
    </row>
    <row r="22" spans="1:12" x14ac:dyDescent="0.25">
      <c r="A22" s="25"/>
      <c r="B22" s="11">
        <v>2018</v>
      </c>
      <c r="C22" s="12">
        <v>35.378322918062246</v>
      </c>
      <c r="D22" s="13">
        <f>+'Residential Rates'!E59</f>
        <v>20</v>
      </c>
      <c r="E22" s="13">
        <f>+$C22*'Residential Rates'!F59</f>
        <v>9.4750224439154316</v>
      </c>
      <c r="F22" s="13">
        <f>+$C22*'Residential Rates'!G59</f>
        <v>0.13296353030038394</v>
      </c>
      <c r="G22" s="13">
        <f>+$C22*'Residential Rates'!H59</f>
        <v>3.5098834167009558</v>
      </c>
      <c r="H22" s="13">
        <f>+$C22*'Residential Rates'!I59</f>
        <v>1.8697443662195892</v>
      </c>
      <c r="I22" s="13">
        <f>+$C22*'Residential Rates'!J59</f>
        <v>32.086440346865423</v>
      </c>
      <c r="J22" s="13">
        <f>+$C22*'Residential Rates'!K59</f>
        <v>0</v>
      </c>
      <c r="K22" s="15"/>
      <c r="L22" s="14">
        <f t="shared" ref="L22:L24" si="0">+SUM(D22:J22)</f>
        <v>67.074054104001789</v>
      </c>
    </row>
    <row r="23" spans="1:12" x14ac:dyDescent="0.25">
      <c r="A23" s="25"/>
      <c r="B23" s="11">
        <v>2019</v>
      </c>
      <c r="C23" s="12">
        <v>35.378322918062246</v>
      </c>
      <c r="D23" s="13">
        <f>+'Residential Rates'!E60</f>
        <v>19.092499999999998</v>
      </c>
      <c r="E23" s="13">
        <f>+$C23*'Residential Rates'!F60</f>
        <v>9.0090899310845476</v>
      </c>
      <c r="F23" s="13">
        <f>+$C23*'Residential Rates'!G60</f>
        <v>0.13532208516158808</v>
      </c>
      <c r="G23" s="13">
        <f>+$C23*'Residential Rates'!H60</f>
        <v>3.7695603069195318</v>
      </c>
      <c r="H23" s="13">
        <f>+$C23*'Residential Rates'!I60</f>
        <v>1.8658527506986029</v>
      </c>
      <c r="I23" s="13">
        <f>+$C23*'Residential Rates'!J60</f>
        <v>31.912439099687983</v>
      </c>
      <c r="J23" s="13">
        <f>+$C23*'Residential Rates'!K60</f>
        <v>0.87281270832436064</v>
      </c>
      <c r="K23" s="15"/>
      <c r="L23" s="14">
        <f t="shared" si="0"/>
        <v>66.657576881876608</v>
      </c>
    </row>
    <row r="24" spans="1:12" ht="15.75" thickBot="1" x14ac:dyDescent="0.3">
      <c r="A24" s="26"/>
      <c r="B24" s="16">
        <v>2020</v>
      </c>
      <c r="C24" s="17">
        <v>35.378322918062246</v>
      </c>
      <c r="D24" s="18">
        <f>+'Residential Rates'!E61</f>
        <v>19.010000000000002</v>
      </c>
      <c r="E24" s="18">
        <f>+$C24*'Residential Rates'!F61</f>
        <v>9.0090899310845511</v>
      </c>
      <c r="F24" s="18">
        <f>+$C24*'Residential Rates'!G61</f>
        <v>0.15920245313128009</v>
      </c>
      <c r="G24" s="18">
        <f>+$C24*'Residential Rates'!H61</f>
        <v>3.8732187930694546</v>
      </c>
      <c r="H24" s="18">
        <f>+$C24*'Residential Rates'!I61</f>
        <v>3.2558670581492684</v>
      </c>
      <c r="I24" s="18">
        <f>+$C24*'Residential Rates'!J61</f>
        <v>27.840941745273131</v>
      </c>
      <c r="J24" s="18">
        <f>+$C24*'Residential Rates'!K61</f>
        <v>0</v>
      </c>
      <c r="K24" s="19"/>
      <c r="L24" s="20">
        <f t="shared" si="0"/>
        <v>63.148319980707683</v>
      </c>
    </row>
  </sheetData>
  <mergeCells count="3">
    <mergeCell ref="A2:A6"/>
    <mergeCell ref="A11:A15"/>
    <mergeCell ref="A20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61"/>
  <sheetViews>
    <sheetView workbookViewId="0">
      <pane ySplit="1" topLeftCell="A2" activePane="bottomLeft" state="frozen"/>
      <selection pane="bottomLeft" activeCell="I59" sqref="I59"/>
    </sheetView>
  </sheetViews>
  <sheetFormatPr defaultRowHeight="15" x14ac:dyDescent="0.25"/>
  <cols>
    <col min="1" max="1" width="9.140625" style="5"/>
    <col min="2" max="2" width="11.85546875" bestFit="1" customWidth="1"/>
    <col min="3" max="4" width="20.7109375" bestFit="1" customWidth="1"/>
    <col min="5" max="5" width="20.7109375" style="2" bestFit="1" customWidth="1"/>
    <col min="6" max="6" width="18.42578125" style="2" bestFit="1" customWidth="1"/>
    <col min="7" max="7" width="20.140625" style="2" bestFit="1" customWidth="1"/>
    <col min="8" max="8" width="18.85546875" style="2" bestFit="1" customWidth="1"/>
    <col min="9" max="9" width="23.42578125" style="2" bestFit="1" customWidth="1"/>
    <col min="10" max="22" width="16.28515625" style="2" bestFit="1" customWidth="1"/>
  </cols>
  <sheetData>
    <row r="1" spans="1:22" s="8" customFormat="1" x14ac:dyDescent="0.25">
      <c r="A1" s="10" t="s">
        <v>11</v>
      </c>
      <c r="B1" s="8" t="s">
        <v>0</v>
      </c>
      <c r="C1" s="9" t="s">
        <v>3</v>
      </c>
      <c r="D1" s="9" t="s">
        <v>4</v>
      </c>
      <c r="E1" s="9" t="s">
        <v>5</v>
      </c>
      <c r="F1" s="9" t="s">
        <v>2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4" customFormat="1" x14ac:dyDescent="0.25">
      <c r="A2" s="5">
        <f>+YEAR(B2)</f>
        <v>2016</v>
      </c>
      <c r="B2" s="1">
        <v>42370</v>
      </c>
      <c r="C2" s="2">
        <v>12</v>
      </c>
      <c r="D2" s="3">
        <v>15</v>
      </c>
      <c r="E2" s="2">
        <v>20</v>
      </c>
      <c r="F2" s="6">
        <v>0.26782</v>
      </c>
      <c r="G2" s="6">
        <v>4.1000000000000003E-3</v>
      </c>
      <c r="H2" s="7">
        <v>6.4210000000000003E-2</v>
      </c>
      <c r="I2" s="7">
        <v>2.137E-2</v>
      </c>
      <c r="J2" s="7">
        <v>0.88641000000000003</v>
      </c>
      <c r="K2" s="7">
        <v>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4" customFormat="1" x14ac:dyDescent="0.25">
      <c r="A3" s="5">
        <f t="shared" ref="A3:A13" si="0">+YEAR(B3)</f>
        <v>2016</v>
      </c>
      <c r="B3" s="1">
        <v>42401</v>
      </c>
      <c r="C3" s="2">
        <v>12</v>
      </c>
      <c r="D3" s="3">
        <v>15</v>
      </c>
      <c r="E3" s="2">
        <v>20</v>
      </c>
      <c r="F3" s="6">
        <v>0.26782</v>
      </c>
      <c r="G3" s="6">
        <v>4.1000000000000003E-3</v>
      </c>
      <c r="H3" s="7">
        <v>6.4210000000000003E-2</v>
      </c>
      <c r="I3" s="7">
        <v>2.137E-2</v>
      </c>
      <c r="J3" s="7">
        <v>0.89581999999999995</v>
      </c>
      <c r="K3" s="7">
        <v>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4" customFormat="1" x14ac:dyDescent="0.25">
      <c r="A4" s="5">
        <f t="shared" si="0"/>
        <v>2016</v>
      </c>
      <c r="B4" s="1">
        <v>42430</v>
      </c>
      <c r="C4" s="2">
        <v>12</v>
      </c>
      <c r="D4" s="3">
        <v>15</v>
      </c>
      <c r="E4" s="2">
        <v>20</v>
      </c>
      <c r="F4" s="6">
        <v>0.26782</v>
      </c>
      <c r="G4" s="6">
        <v>4.1000000000000003E-3</v>
      </c>
      <c r="H4" s="7">
        <v>6.4210000000000003E-2</v>
      </c>
      <c r="I4" s="7">
        <v>2.137E-2</v>
      </c>
      <c r="J4" s="7">
        <v>0.85882000000000003</v>
      </c>
      <c r="K4" s="7">
        <v>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s="4" customFormat="1" x14ac:dyDescent="0.25">
      <c r="A5" s="5">
        <f t="shared" si="0"/>
        <v>2016</v>
      </c>
      <c r="B5" s="1">
        <v>42461</v>
      </c>
      <c r="C5" s="2">
        <v>12</v>
      </c>
      <c r="D5" s="3">
        <v>15</v>
      </c>
      <c r="E5" s="2">
        <v>20</v>
      </c>
      <c r="F5" s="6">
        <v>0.26782</v>
      </c>
      <c r="G5" s="6">
        <v>4.1000000000000003E-3</v>
      </c>
      <c r="H5" s="7">
        <v>6.4210000000000003E-2</v>
      </c>
      <c r="I5" s="7">
        <v>2.137E-2</v>
      </c>
      <c r="J5" s="7">
        <v>0.87848999999999999</v>
      </c>
      <c r="K5" s="7"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4" customFormat="1" x14ac:dyDescent="0.25">
      <c r="A6" s="5">
        <f t="shared" si="0"/>
        <v>2016</v>
      </c>
      <c r="B6" s="1">
        <v>42491</v>
      </c>
      <c r="C6" s="2">
        <v>12</v>
      </c>
      <c r="D6" s="3">
        <v>15</v>
      </c>
      <c r="E6" s="2">
        <v>20</v>
      </c>
      <c r="F6" s="6">
        <v>0.26782</v>
      </c>
      <c r="G6" s="6">
        <v>4.1000000000000003E-3</v>
      </c>
      <c r="H6" s="7">
        <v>6.4210000000000003E-2</v>
      </c>
      <c r="I6" s="7">
        <v>2.137E-2</v>
      </c>
      <c r="J6" s="7">
        <v>0.87848999999999999</v>
      </c>
      <c r="K6" s="7">
        <v>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4" customFormat="1" x14ac:dyDescent="0.25">
      <c r="A7" s="5">
        <f t="shared" si="0"/>
        <v>2016</v>
      </c>
      <c r="B7" s="1">
        <v>42522</v>
      </c>
      <c r="C7" s="2">
        <v>12</v>
      </c>
      <c r="D7" s="3">
        <v>15</v>
      </c>
      <c r="E7" s="2">
        <v>20</v>
      </c>
      <c r="F7" s="6">
        <v>0.26782</v>
      </c>
      <c r="G7" s="6">
        <v>4.1000000000000003E-3</v>
      </c>
      <c r="H7" s="7">
        <v>6.4210000000000003E-2</v>
      </c>
      <c r="I7" s="7">
        <v>2.137E-2</v>
      </c>
      <c r="J7" s="7">
        <v>0.84848999999999997</v>
      </c>
      <c r="K7" s="7">
        <v>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s="4" customFormat="1" x14ac:dyDescent="0.25">
      <c r="A8" s="5">
        <f t="shared" si="0"/>
        <v>2016</v>
      </c>
      <c r="B8" s="1">
        <v>42552</v>
      </c>
      <c r="C8" s="2">
        <v>12</v>
      </c>
      <c r="D8" s="3">
        <v>15</v>
      </c>
      <c r="E8" s="2">
        <v>20</v>
      </c>
      <c r="F8" s="6">
        <v>0.26782</v>
      </c>
      <c r="G8" s="6">
        <v>4.1000000000000003E-3</v>
      </c>
      <c r="H8" s="7">
        <v>6.4210000000000003E-2</v>
      </c>
      <c r="I8" s="7">
        <v>2.137E-2</v>
      </c>
      <c r="J8" s="7">
        <v>0.82848999999999995</v>
      </c>
      <c r="K8" s="7"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s="4" customFormat="1" x14ac:dyDescent="0.25">
      <c r="A9" s="5">
        <f t="shared" si="0"/>
        <v>2016</v>
      </c>
      <c r="B9" s="1">
        <v>42583</v>
      </c>
      <c r="C9" s="2">
        <v>12</v>
      </c>
      <c r="D9" s="3">
        <v>15</v>
      </c>
      <c r="E9" s="2">
        <v>20</v>
      </c>
      <c r="F9" s="6">
        <v>0.26782</v>
      </c>
      <c r="G9" s="6">
        <v>4.1000000000000003E-3</v>
      </c>
      <c r="H9" s="7">
        <v>6.4210000000000003E-2</v>
      </c>
      <c r="I9" s="7">
        <v>2.137E-2</v>
      </c>
      <c r="J9" s="7">
        <v>0.82848999999999995</v>
      </c>
      <c r="K9" s="7"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s="4" customFormat="1" x14ac:dyDescent="0.25">
      <c r="A10" s="5">
        <f t="shared" si="0"/>
        <v>2016</v>
      </c>
      <c r="B10" s="1">
        <v>42614</v>
      </c>
      <c r="C10" s="2">
        <v>12</v>
      </c>
      <c r="D10" s="3">
        <v>15</v>
      </c>
      <c r="E10" s="2">
        <v>20</v>
      </c>
      <c r="F10" s="6">
        <v>0.26782</v>
      </c>
      <c r="G10" s="6">
        <v>4.1000000000000003E-3</v>
      </c>
      <c r="H10" s="7">
        <v>6.4210000000000003E-2</v>
      </c>
      <c r="I10" s="7">
        <v>2.137E-2</v>
      </c>
      <c r="J10" s="7">
        <v>0.78107000000000004</v>
      </c>
      <c r="K10" s="7"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4" customFormat="1" x14ac:dyDescent="0.25">
      <c r="A11" s="5">
        <f t="shared" si="0"/>
        <v>2016</v>
      </c>
      <c r="B11" s="1">
        <v>42644</v>
      </c>
      <c r="C11" s="2">
        <v>12</v>
      </c>
      <c r="D11" s="3">
        <v>15</v>
      </c>
      <c r="E11" s="2">
        <v>20</v>
      </c>
      <c r="F11" s="6">
        <v>0.26782</v>
      </c>
      <c r="G11" s="6">
        <v>0</v>
      </c>
      <c r="H11" s="7">
        <v>6.4210000000000003E-2</v>
      </c>
      <c r="I11" s="7">
        <v>2.137E-2</v>
      </c>
      <c r="J11" s="7">
        <v>0.78107000000000004</v>
      </c>
      <c r="K11" s="7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4" customFormat="1" x14ac:dyDescent="0.25">
      <c r="A12" s="5">
        <f t="shared" si="0"/>
        <v>2016</v>
      </c>
      <c r="B12" s="1">
        <v>42675</v>
      </c>
      <c r="C12" s="2">
        <v>12</v>
      </c>
      <c r="D12" s="3">
        <v>15</v>
      </c>
      <c r="E12" s="2">
        <v>20</v>
      </c>
      <c r="F12" s="6">
        <v>0.26782</v>
      </c>
      <c r="G12" s="6">
        <v>3.9000000000000003E-3</v>
      </c>
      <c r="H12" s="7">
        <v>6.4210000000000003E-2</v>
      </c>
      <c r="I12" s="7">
        <v>2.137E-2</v>
      </c>
      <c r="J12" s="7">
        <v>0.74202999999999997</v>
      </c>
      <c r="K12" s="7"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4" customFormat="1" x14ac:dyDescent="0.25">
      <c r="A13" s="5">
        <f t="shared" si="0"/>
        <v>2016</v>
      </c>
      <c r="B13" s="1">
        <v>42705</v>
      </c>
      <c r="C13" s="2">
        <v>12</v>
      </c>
      <c r="D13" s="3">
        <v>15</v>
      </c>
      <c r="E13" s="2">
        <v>20</v>
      </c>
      <c r="F13" s="6">
        <v>0.26782</v>
      </c>
      <c r="G13" s="6">
        <v>3.9000000000000003E-3</v>
      </c>
      <c r="H13" s="7">
        <v>6.4210000000000003E-2</v>
      </c>
      <c r="I13" s="7">
        <v>2.137E-2</v>
      </c>
      <c r="J13" s="7">
        <v>0.74202999999999997</v>
      </c>
      <c r="K13" s="7"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4" customFormat="1" x14ac:dyDescent="0.25">
      <c r="A14" s="5">
        <f>+YEAR(B14)</f>
        <v>2017</v>
      </c>
      <c r="B14" s="1">
        <v>42736</v>
      </c>
      <c r="C14" s="2">
        <v>12</v>
      </c>
      <c r="D14" s="3">
        <v>15</v>
      </c>
      <c r="E14" s="2">
        <v>20</v>
      </c>
      <c r="F14" s="6">
        <v>0.26782</v>
      </c>
      <c r="G14" s="6">
        <v>3.9000000000000003E-3</v>
      </c>
      <c r="H14" s="7">
        <v>7.8530000000000003E-2</v>
      </c>
      <c r="I14" s="7">
        <v>2.3089999999999999E-2</v>
      </c>
      <c r="J14" s="7">
        <v>0.74203000000000008</v>
      </c>
      <c r="K14" s="7"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4" customFormat="1" x14ac:dyDescent="0.25">
      <c r="A15" s="5">
        <f t="shared" ref="A15:A54" si="1">+YEAR(B15)</f>
        <v>2017</v>
      </c>
      <c r="B15" s="1">
        <v>42767</v>
      </c>
      <c r="C15" s="2">
        <v>12</v>
      </c>
      <c r="D15" s="3">
        <v>15</v>
      </c>
      <c r="E15" s="2">
        <v>20</v>
      </c>
      <c r="F15" s="6">
        <v>0.26782</v>
      </c>
      <c r="G15" s="6">
        <v>3.9000000000000003E-3</v>
      </c>
      <c r="H15" s="7">
        <v>7.8530000000000003E-2</v>
      </c>
      <c r="I15" s="7">
        <v>2.3089999999999999E-2</v>
      </c>
      <c r="J15" s="7">
        <v>0.78023000000000009</v>
      </c>
      <c r="K15" s="7"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4" customFormat="1" x14ac:dyDescent="0.25">
      <c r="A16" s="5">
        <f t="shared" si="1"/>
        <v>2017</v>
      </c>
      <c r="B16" s="1">
        <v>42795</v>
      </c>
      <c r="C16" s="2">
        <v>12</v>
      </c>
      <c r="D16" s="3">
        <v>15</v>
      </c>
      <c r="E16" s="2">
        <v>20</v>
      </c>
      <c r="F16" s="6">
        <v>0.26782</v>
      </c>
      <c r="G16" s="6">
        <v>3.9000000000000003E-3</v>
      </c>
      <c r="H16" s="7">
        <v>7.8530000000000003E-2</v>
      </c>
      <c r="I16" s="7">
        <v>2.3089999999999999E-2</v>
      </c>
      <c r="J16" s="7">
        <v>0.78023000000000009</v>
      </c>
      <c r="K16" s="7"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s="4" customFormat="1" x14ac:dyDescent="0.25">
      <c r="A17" s="5">
        <f t="shared" si="1"/>
        <v>2017</v>
      </c>
      <c r="B17" s="1">
        <v>42826</v>
      </c>
      <c r="C17" s="2">
        <v>12</v>
      </c>
      <c r="D17" s="3">
        <v>15</v>
      </c>
      <c r="E17" s="2">
        <v>20</v>
      </c>
      <c r="F17" s="6">
        <v>0.26782</v>
      </c>
      <c r="G17" s="6">
        <v>3.9000000000000003E-3</v>
      </c>
      <c r="H17" s="7">
        <v>7.8530000000000003E-2</v>
      </c>
      <c r="I17" s="7">
        <v>2.3089999999999999E-2</v>
      </c>
      <c r="J17" s="7">
        <v>0.78023000000000009</v>
      </c>
      <c r="K17" s="7"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4" customFormat="1" x14ac:dyDescent="0.25">
      <c r="A18" s="5">
        <f t="shared" si="1"/>
        <v>2017</v>
      </c>
      <c r="B18" s="1">
        <v>42856</v>
      </c>
      <c r="C18" s="2">
        <v>12</v>
      </c>
      <c r="D18" s="3">
        <v>15</v>
      </c>
      <c r="E18" s="2">
        <v>20</v>
      </c>
      <c r="F18" s="6">
        <v>0.26782</v>
      </c>
      <c r="G18" s="6">
        <v>3.9000000000000003E-3</v>
      </c>
      <c r="H18" s="7">
        <v>7.8530000000000003E-2</v>
      </c>
      <c r="I18" s="7">
        <v>2.3089999999999999E-2</v>
      </c>
      <c r="J18" s="7">
        <v>0.78023000000000009</v>
      </c>
      <c r="K18" s="7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4" customFormat="1" x14ac:dyDescent="0.25">
      <c r="A19" s="5">
        <f t="shared" si="1"/>
        <v>2017</v>
      </c>
      <c r="B19" s="1">
        <v>42887</v>
      </c>
      <c r="C19" s="2">
        <v>12</v>
      </c>
      <c r="D19" s="3">
        <v>15</v>
      </c>
      <c r="E19" s="2">
        <v>20</v>
      </c>
      <c r="F19" s="6">
        <v>0.26782</v>
      </c>
      <c r="G19" s="6">
        <v>3.9000000000000003E-3</v>
      </c>
      <c r="H19" s="7">
        <v>7.8530000000000003E-2</v>
      </c>
      <c r="I19" s="7">
        <v>2.3089999999999999E-2</v>
      </c>
      <c r="J19" s="7">
        <v>0.78023000000000009</v>
      </c>
      <c r="K19" s="7"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4" customFormat="1" x14ac:dyDescent="0.25">
      <c r="A20" s="5">
        <f t="shared" si="1"/>
        <v>2017</v>
      </c>
      <c r="B20" s="1">
        <v>42917</v>
      </c>
      <c r="C20" s="2">
        <v>12</v>
      </c>
      <c r="D20" s="3">
        <v>15</v>
      </c>
      <c r="E20" s="2">
        <v>20</v>
      </c>
      <c r="F20" s="6">
        <v>0.26782</v>
      </c>
      <c r="G20" s="6">
        <v>3.9000000000000003E-3</v>
      </c>
      <c r="H20" s="7">
        <v>7.8530000000000003E-2</v>
      </c>
      <c r="I20" s="7">
        <v>2.3089999999999999E-2</v>
      </c>
      <c r="J20" s="7">
        <v>0.78023000000000009</v>
      </c>
      <c r="K20" s="7"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4" customFormat="1" x14ac:dyDescent="0.25">
      <c r="A21" s="5">
        <f t="shared" si="1"/>
        <v>2017</v>
      </c>
      <c r="B21" s="1">
        <v>42948</v>
      </c>
      <c r="C21" s="2">
        <v>12</v>
      </c>
      <c r="D21" s="3">
        <v>15</v>
      </c>
      <c r="E21" s="2">
        <v>20</v>
      </c>
      <c r="F21" s="6">
        <v>0.26782</v>
      </c>
      <c r="G21" s="6">
        <v>3.9000000000000003E-3</v>
      </c>
      <c r="H21" s="7">
        <v>7.8530000000000003E-2</v>
      </c>
      <c r="I21" s="7">
        <v>2.3089999999999999E-2</v>
      </c>
      <c r="J21" s="7">
        <v>0.76023000000000007</v>
      </c>
      <c r="K21" s="7"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4" customFormat="1" x14ac:dyDescent="0.25">
      <c r="A22" s="5">
        <f t="shared" si="1"/>
        <v>2017</v>
      </c>
      <c r="B22" s="1">
        <v>42979</v>
      </c>
      <c r="C22" s="2">
        <v>12</v>
      </c>
      <c r="D22" s="3">
        <v>15</v>
      </c>
      <c r="E22" s="2">
        <v>20</v>
      </c>
      <c r="F22" s="6">
        <v>0.26782</v>
      </c>
      <c r="G22" s="6">
        <v>3.9000000000000003E-3</v>
      </c>
      <c r="H22" s="7">
        <v>7.8530000000000003E-2</v>
      </c>
      <c r="I22" s="7">
        <v>2.3089999999999999E-2</v>
      </c>
      <c r="J22" s="7">
        <v>0.89761000000000002</v>
      </c>
      <c r="K22" s="7"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4" customFormat="1" x14ac:dyDescent="0.25">
      <c r="A23" s="5">
        <f t="shared" si="1"/>
        <v>2017</v>
      </c>
      <c r="B23" s="1">
        <v>43009</v>
      </c>
      <c r="C23" s="2">
        <v>12</v>
      </c>
      <c r="D23" s="3">
        <v>15</v>
      </c>
      <c r="E23" s="2">
        <v>20</v>
      </c>
      <c r="F23" s="6">
        <v>0.26782</v>
      </c>
      <c r="G23" s="6">
        <v>0</v>
      </c>
      <c r="H23" s="7">
        <v>7.8530000000000003E-2</v>
      </c>
      <c r="I23" s="7">
        <v>2.3089999999999999E-2</v>
      </c>
      <c r="J23" s="7">
        <v>0.89761000000000002</v>
      </c>
      <c r="K23" s="7"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4" customFormat="1" x14ac:dyDescent="0.25">
      <c r="A24" s="5">
        <f t="shared" si="1"/>
        <v>2017</v>
      </c>
      <c r="B24" s="1">
        <v>43040</v>
      </c>
      <c r="C24" s="2">
        <v>12</v>
      </c>
      <c r="D24" s="3">
        <v>15</v>
      </c>
      <c r="E24" s="2">
        <v>20</v>
      </c>
      <c r="F24" s="6">
        <v>0.26782</v>
      </c>
      <c r="G24" s="6">
        <v>4.1000000000000003E-3</v>
      </c>
      <c r="H24" s="7">
        <v>7.8530000000000003E-2</v>
      </c>
      <c r="I24" s="7">
        <v>2.3089999999999999E-2</v>
      </c>
      <c r="J24" s="7">
        <v>0.89761000000000002</v>
      </c>
      <c r="K24" s="7"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s="4" customFormat="1" x14ac:dyDescent="0.25">
      <c r="A25" s="5">
        <f t="shared" si="1"/>
        <v>2017</v>
      </c>
      <c r="B25" s="1">
        <v>43070</v>
      </c>
      <c r="C25" s="2">
        <v>12</v>
      </c>
      <c r="D25" s="3">
        <v>15</v>
      </c>
      <c r="E25" s="2">
        <v>20</v>
      </c>
      <c r="F25" s="6">
        <v>0.26782</v>
      </c>
      <c r="G25" s="6">
        <v>4.1000000000000003E-3</v>
      </c>
      <c r="H25" s="7">
        <v>7.8530000000000003E-2</v>
      </c>
      <c r="I25" s="7">
        <v>2.3089999999999999E-2</v>
      </c>
      <c r="J25" s="7">
        <v>0.89761000000000002</v>
      </c>
      <c r="K25" s="7"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4" customFormat="1" x14ac:dyDescent="0.25">
      <c r="A26" s="5">
        <f t="shared" si="1"/>
        <v>2018</v>
      </c>
      <c r="B26" s="1">
        <v>43101</v>
      </c>
      <c r="C26" s="2">
        <v>12</v>
      </c>
      <c r="D26" s="3">
        <v>15</v>
      </c>
      <c r="E26" s="2">
        <v>20</v>
      </c>
      <c r="F26" s="6">
        <v>0.26782</v>
      </c>
      <c r="G26" s="6">
        <v>4.1000000000000003E-3</v>
      </c>
      <c r="H26" s="7">
        <v>9.9210000000000007E-2</v>
      </c>
      <c r="I26" s="7">
        <v>5.2850000000000001E-2</v>
      </c>
      <c r="J26" s="7">
        <v>0.96761000000000008</v>
      </c>
      <c r="K26" s="7"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4" customFormat="1" x14ac:dyDescent="0.25">
      <c r="A27" s="5">
        <f t="shared" si="1"/>
        <v>2018</v>
      </c>
      <c r="B27" s="1">
        <v>43132</v>
      </c>
      <c r="C27" s="2">
        <v>12</v>
      </c>
      <c r="D27" s="3">
        <v>15</v>
      </c>
      <c r="E27" s="2">
        <v>20</v>
      </c>
      <c r="F27" s="6">
        <v>0.26782</v>
      </c>
      <c r="G27" s="6">
        <v>4.1000000000000003E-3</v>
      </c>
      <c r="H27" s="7">
        <v>9.9210000000000007E-2</v>
      </c>
      <c r="I27" s="7">
        <v>5.2850000000000001E-2</v>
      </c>
      <c r="J27" s="7">
        <v>0.96760999999999997</v>
      </c>
      <c r="K27" s="7"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4" customFormat="1" x14ac:dyDescent="0.25">
      <c r="A28" s="5">
        <f t="shared" si="1"/>
        <v>2018</v>
      </c>
      <c r="B28" s="1">
        <v>43160</v>
      </c>
      <c r="C28" s="2">
        <v>12</v>
      </c>
      <c r="D28" s="3">
        <v>15</v>
      </c>
      <c r="E28" s="2">
        <v>20</v>
      </c>
      <c r="F28" s="6">
        <v>0.26782</v>
      </c>
      <c r="G28" s="6">
        <v>4.1000000000000003E-3</v>
      </c>
      <c r="H28" s="7">
        <v>9.9210000000000007E-2</v>
      </c>
      <c r="I28" s="7">
        <v>5.2850000000000001E-2</v>
      </c>
      <c r="J28" s="7">
        <v>0.93284999999999996</v>
      </c>
      <c r="K28" s="7"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4" customFormat="1" x14ac:dyDescent="0.25">
      <c r="A29" s="5">
        <f t="shared" si="1"/>
        <v>2018</v>
      </c>
      <c r="B29" s="1">
        <v>43191</v>
      </c>
      <c r="C29" s="2">
        <v>12</v>
      </c>
      <c r="D29" s="3">
        <v>15</v>
      </c>
      <c r="E29" s="2">
        <v>20</v>
      </c>
      <c r="F29" s="6">
        <v>0.26782</v>
      </c>
      <c r="G29" s="6">
        <v>4.1000000000000003E-3</v>
      </c>
      <c r="H29" s="7">
        <v>9.9210000000000007E-2</v>
      </c>
      <c r="I29" s="7">
        <v>5.2850000000000001E-2</v>
      </c>
      <c r="J29" s="7">
        <v>0.93284999999999996</v>
      </c>
      <c r="K29" s="7"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4" customFormat="1" x14ac:dyDescent="0.25">
      <c r="A30" s="5">
        <f t="shared" si="1"/>
        <v>2018</v>
      </c>
      <c r="B30" s="1">
        <v>43221</v>
      </c>
      <c r="C30" s="2">
        <v>12</v>
      </c>
      <c r="D30" s="3">
        <v>15</v>
      </c>
      <c r="E30" s="2">
        <v>20</v>
      </c>
      <c r="F30" s="6">
        <v>0.26782</v>
      </c>
      <c r="G30" s="6">
        <v>4.1000000000000003E-3</v>
      </c>
      <c r="H30" s="7">
        <v>9.9210000000000007E-2</v>
      </c>
      <c r="I30" s="7">
        <v>5.2850000000000001E-2</v>
      </c>
      <c r="J30" s="7">
        <v>0.93284999999999996</v>
      </c>
      <c r="K30" s="7"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4" customFormat="1" x14ac:dyDescent="0.25">
      <c r="A31" s="5">
        <f t="shared" si="1"/>
        <v>2018</v>
      </c>
      <c r="B31" s="1">
        <v>43252</v>
      </c>
      <c r="C31" s="2">
        <v>12</v>
      </c>
      <c r="D31" s="3">
        <v>15</v>
      </c>
      <c r="E31" s="2">
        <v>20</v>
      </c>
      <c r="F31" s="6">
        <v>0.26782</v>
      </c>
      <c r="G31" s="6">
        <v>4.1000000000000003E-3</v>
      </c>
      <c r="H31" s="7">
        <v>9.9210000000000007E-2</v>
      </c>
      <c r="I31" s="7">
        <v>5.2850000000000001E-2</v>
      </c>
      <c r="J31" s="7">
        <v>0.89995000000000003</v>
      </c>
      <c r="K31" s="7"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4" customFormat="1" x14ac:dyDescent="0.25">
      <c r="A32" s="5">
        <f t="shared" si="1"/>
        <v>2018</v>
      </c>
      <c r="B32" s="1">
        <v>43282</v>
      </c>
      <c r="C32" s="2">
        <v>12</v>
      </c>
      <c r="D32" s="3">
        <v>15</v>
      </c>
      <c r="E32" s="2">
        <v>20</v>
      </c>
      <c r="F32" s="6">
        <v>0.26782</v>
      </c>
      <c r="G32" s="6">
        <v>4.1000000000000003E-3</v>
      </c>
      <c r="H32" s="7">
        <v>9.9210000000000007E-2</v>
      </c>
      <c r="I32" s="7">
        <v>5.2850000000000001E-2</v>
      </c>
      <c r="J32" s="7">
        <v>0.89995000000000003</v>
      </c>
      <c r="K32" s="7"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4" customFormat="1" x14ac:dyDescent="0.25">
      <c r="A33" s="5">
        <f t="shared" si="1"/>
        <v>2018</v>
      </c>
      <c r="B33" s="1">
        <v>43313</v>
      </c>
      <c r="C33" s="2">
        <v>12</v>
      </c>
      <c r="D33" s="3">
        <v>15</v>
      </c>
      <c r="E33" s="2">
        <v>20</v>
      </c>
      <c r="F33" s="6">
        <v>0.26782</v>
      </c>
      <c r="G33" s="6">
        <v>4.1000000000000003E-3</v>
      </c>
      <c r="H33" s="7">
        <v>9.9210000000000007E-2</v>
      </c>
      <c r="I33" s="7">
        <v>5.2850000000000001E-2</v>
      </c>
      <c r="J33" s="7">
        <v>0.89995000000000003</v>
      </c>
      <c r="K33" s="7"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" customFormat="1" x14ac:dyDescent="0.25">
      <c r="A34" s="5">
        <f t="shared" si="1"/>
        <v>2018</v>
      </c>
      <c r="B34" s="1">
        <v>43344</v>
      </c>
      <c r="C34" s="2">
        <v>12</v>
      </c>
      <c r="D34" s="3">
        <v>15</v>
      </c>
      <c r="E34" s="2">
        <v>20</v>
      </c>
      <c r="F34" s="6">
        <v>0.26782</v>
      </c>
      <c r="G34" s="6">
        <v>4.1000000000000003E-3</v>
      </c>
      <c r="H34" s="7">
        <v>9.9210000000000007E-2</v>
      </c>
      <c r="I34" s="7">
        <v>5.2850000000000001E-2</v>
      </c>
      <c r="J34" s="7">
        <v>0.89995000000000003</v>
      </c>
      <c r="K34" s="7"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" customFormat="1" x14ac:dyDescent="0.25">
      <c r="A35" s="5">
        <f t="shared" si="1"/>
        <v>2018</v>
      </c>
      <c r="B35" s="1">
        <v>43374</v>
      </c>
      <c r="C35" s="2">
        <v>12</v>
      </c>
      <c r="D35" s="3">
        <v>15</v>
      </c>
      <c r="E35" s="2">
        <v>20</v>
      </c>
      <c r="F35" s="6">
        <v>0.26782</v>
      </c>
      <c r="G35" s="6">
        <v>0</v>
      </c>
      <c r="H35" s="7">
        <v>9.9210000000000007E-2</v>
      </c>
      <c r="I35" s="7">
        <v>5.2850000000000001E-2</v>
      </c>
      <c r="J35" s="7">
        <v>0.84994999999999998</v>
      </c>
      <c r="K35" s="7"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4" customFormat="1" x14ac:dyDescent="0.25">
      <c r="A36" s="5">
        <f t="shared" si="1"/>
        <v>2018</v>
      </c>
      <c r="B36" s="1">
        <v>43405</v>
      </c>
      <c r="C36" s="2">
        <v>12</v>
      </c>
      <c r="D36" s="3">
        <v>15</v>
      </c>
      <c r="E36" s="2">
        <v>20</v>
      </c>
      <c r="F36" s="6">
        <v>0.26782</v>
      </c>
      <c r="G36" s="6">
        <v>4.1000000000000003E-3</v>
      </c>
      <c r="H36" s="7">
        <v>9.9210000000000007E-2</v>
      </c>
      <c r="I36" s="7">
        <v>5.2850000000000001E-2</v>
      </c>
      <c r="J36" s="7">
        <v>0.84995387100000008</v>
      </c>
      <c r="K36" s="7"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4" customFormat="1" x14ac:dyDescent="0.25">
      <c r="A37" s="5">
        <f t="shared" si="1"/>
        <v>2018</v>
      </c>
      <c r="B37" s="1">
        <v>43435</v>
      </c>
      <c r="C37" s="2">
        <v>12</v>
      </c>
      <c r="D37" s="3">
        <v>15</v>
      </c>
      <c r="E37" s="2">
        <v>20</v>
      </c>
      <c r="F37" s="6">
        <v>0.26782</v>
      </c>
      <c r="G37" s="6">
        <v>4.1000000000000003E-3</v>
      </c>
      <c r="H37" s="7">
        <v>9.9210000000000007E-2</v>
      </c>
      <c r="I37" s="7">
        <v>5.2850000000000001E-2</v>
      </c>
      <c r="J37" s="7">
        <v>0.84994999999999998</v>
      </c>
      <c r="K37" s="7"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4" customFormat="1" x14ac:dyDescent="0.25">
      <c r="A38" s="5">
        <f t="shared" si="1"/>
        <v>2019</v>
      </c>
      <c r="B38" s="1">
        <v>43466</v>
      </c>
      <c r="C38" s="2">
        <v>12</v>
      </c>
      <c r="D38" s="3">
        <v>15</v>
      </c>
      <c r="E38" s="2">
        <v>20</v>
      </c>
      <c r="F38" s="6">
        <v>0.25464999999999999</v>
      </c>
      <c r="G38" s="6">
        <v>4.1000000000000003E-3</v>
      </c>
      <c r="H38" s="7">
        <v>0.10655000000000001</v>
      </c>
      <c r="I38" s="7">
        <v>5.2740000000000002E-2</v>
      </c>
      <c r="J38" s="7">
        <v>0.84995387100000008</v>
      </c>
      <c r="K38" s="7">
        <v>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4" customFormat="1" x14ac:dyDescent="0.25">
      <c r="A39" s="5">
        <f t="shared" si="1"/>
        <v>2019</v>
      </c>
      <c r="B39" s="1">
        <v>43497</v>
      </c>
      <c r="C39" s="2">
        <v>11.4</v>
      </c>
      <c r="D39" s="3">
        <v>14.25</v>
      </c>
      <c r="E39" s="2">
        <v>19.010000000000002</v>
      </c>
      <c r="F39" s="6">
        <v>0.25464999999999999</v>
      </c>
      <c r="G39" s="6">
        <v>4.1000000000000003E-3</v>
      </c>
      <c r="H39" s="7">
        <v>0.10655000000000001</v>
      </c>
      <c r="I39" s="7">
        <v>5.2740000000000002E-2</v>
      </c>
      <c r="J39" s="7">
        <v>0.84995387100000008</v>
      </c>
      <c r="K39" s="7">
        <v>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4" customFormat="1" x14ac:dyDescent="0.25">
      <c r="A40" s="5">
        <f t="shared" si="1"/>
        <v>2019</v>
      </c>
      <c r="B40" s="1">
        <v>43525</v>
      </c>
      <c r="C40" s="2">
        <v>11.4</v>
      </c>
      <c r="D40" s="3">
        <v>14.25</v>
      </c>
      <c r="E40" s="2">
        <v>19.010000000000002</v>
      </c>
      <c r="F40" s="6">
        <v>0.25464999999999999</v>
      </c>
      <c r="G40" s="6">
        <v>4.1000000000000003E-3</v>
      </c>
      <c r="H40" s="7">
        <v>0.10655000000000001</v>
      </c>
      <c r="I40" s="7">
        <v>5.2740000000000002E-2</v>
      </c>
      <c r="J40" s="7">
        <v>0.91995421050000004</v>
      </c>
      <c r="K40" s="7"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4" customFormat="1" x14ac:dyDescent="0.25">
      <c r="A41" s="5">
        <f t="shared" si="1"/>
        <v>2019</v>
      </c>
      <c r="B41" s="1">
        <v>43556</v>
      </c>
      <c r="C41" s="2">
        <v>11.4</v>
      </c>
      <c r="D41" s="3">
        <v>14.25</v>
      </c>
      <c r="E41" s="2">
        <v>19.010000000000002</v>
      </c>
      <c r="F41" s="6">
        <v>0.25464999999999999</v>
      </c>
      <c r="G41" s="6">
        <v>4.1000000000000003E-3</v>
      </c>
      <c r="H41" s="7">
        <v>0.10655000000000001</v>
      </c>
      <c r="I41" s="7">
        <v>5.2740000000000002E-2</v>
      </c>
      <c r="J41" s="7">
        <v>0.99494954910000022</v>
      </c>
      <c r="K41" s="7"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4" customFormat="1" x14ac:dyDescent="0.25">
      <c r="A42" s="5">
        <f t="shared" si="1"/>
        <v>2019</v>
      </c>
      <c r="B42" s="1">
        <v>43586</v>
      </c>
      <c r="C42" s="2">
        <v>11.4</v>
      </c>
      <c r="D42" s="3">
        <v>14.25</v>
      </c>
      <c r="E42" s="2">
        <v>19.010000000000002</v>
      </c>
      <c r="F42" s="6">
        <v>0.25464999999999999</v>
      </c>
      <c r="G42" s="6">
        <v>4.1000000000000003E-3</v>
      </c>
      <c r="H42" s="7">
        <v>0.10655000000000001</v>
      </c>
      <c r="I42" s="7">
        <v>5.2740000000000002E-2</v>
      </c>
      <c r="J42" s="7">
        <v>0.99494954910000022</v>
      </c>
      <c r="K42" s="7">
        <v>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4" customFormat="1" x14ac:dyDescent="0.25">
      <c r="A43" s="5">
        <f t="shared" si="1"/>
        <v>2019</v>
      </c>
      <c r="B43" s="1">
        <v>43617</v>
      </c>
      <c r="C43" s="2">
        <v>11.4</v>
      </c>
      <c r="D43" s="3">
        <v>14.25</v>
      </c>
      <c r="E43" s="2">
        <v>19.010000000000002</v>
      </c>
      <c r="F43" s="6">
        <v>0.25464999999999999</v>
      </c>
      <c r="G43" s="6">
        <v>4.1000000000000003E-3</v>
      </c>
      <c r="H43" s="7">
        <v>0.10655000000000001</v>
      </c>
      <c r="I43" s="7">
        <v>5.2740000000000002E-2</v>
      </c>
      <c r="J43" s="7">
        <v>0.99494954910000022</v>
      </c>
      <c r="K43" s="7"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4" customFormat="1" x14ac:dyDescent="0.25">
      <c r="A44" s="5">
        <f t="shared" si="1"/>
        <v>2019</v>
      </c>
      <c r="B44" s="1">
        <v>43647</v>
      </c>
      <c r="C44" s="2">
        <v>11.4</v>
      </c>
      <c r="D44" s="3">
        <v>14.25</v>
      </c>
      <c r="E44" s="2">
        <v>19.010000000000002</v>
      </c>
      <c r="F44" s="6">
        <v>0.25464999999999999</v>
      </c>
      <c r="G44" s="6">
        <v>4.1000000000000003E-3</v>
      </c>
      <c r="H44" s="7">
        <v>0.10655000000000001</v>
      </c>
      <c r="I44" s="7">
        <v>5.2740000000000002E-2</v>
      </c>
      <c r="J44" s="7">
        <v>0.99494954910000022</v>
      </c>
      <c r="K44" s="7"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4" customFormat="1" x14ac:dyDescent="0.25">
      <c r="A45" s="5">
        <f t="shared" si="1"/>
        <v>2019</v>
      </c>
      <c r="B45" s="1">
        <v>43678</v>
      </c>
      <c r="C45" s="2">
        <v>11.4</v>
      </c>
      <c r="D45" s="3">
        <v>14.25</v>
      </c>
      <c r="E45" s="2">
        <v>19.010000000000002</v>
      </c>
      <c r="F45" s="6">
        <v>0.25464999999999999</v>
      </c>
      <c r="G45" s="6">
        <v>4.1000000000000003E-3</v>
      </c>
      <c r="H45" s="7">
        <v>0.10655000000000001</v>
      </c>
      <c r="I45" s="7">
        <v>5.2740000000000002E-2</v>
      </c>
      <c r="J45" s="7">
        <v>0.84494882160000007</v>
      </c>
      <c r="K45" s="7">
        <v>5.9209999999999999E-2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4" customFormat="1" x14ac:dyDescent="0.25">
      <c r="A46" s="5">
        <f t="shared" si="1"/>
        <v>2019</v>
      </c>
      <c r="B46" s="1">
        <v>43709</v>
      </c>
      <c r="C46" s="2">
        <v>11.4</v>
      </c>
      <c r="D46" s="3">
        <v>14.25</v>
      </c>
      <c r="E46" s="2">
        <v>19.010000000000002</v>
      </c>
      <c r="F46" s="6">
        <v>0.25464999999999999</v>
      </c>
      <c r="G46" s="6">
        <v>4.1000000000000003E-3</v>
      </c>
      <c r="H46" s="7">
        <v>0.10655000000000001</v>
      </c>
      <c r="I46" s="7">
        <v>5.2740000000000002E-2</v>
      </c>
      <c r="J46" s="7">
        <v>0.84494882160000007</v>
      </c>
      <c r="K46" s="7">
        <v>5.9209999999999999E-2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4" customFormat="1" x14ac:dyDescent="0.25">
      <c r="A47" s="5">
        <f t="shared" si="1"/>
        <v>2019</v>
      </c>
      <c r="B47" s="1">
        <v>43739</v>
      </c>
      <c r="C47" s="2">
        <v>11.4</v>
      </c>
      <c r="D47" s="3">
        <v>14.25</v>
      </c>
      <c r="E47" s="2">
        <v>19.010000000000002</v>
      </c>
      <c r="F47" s="6">
        <v>0.25464999999999999</v>
      </c>
      <c r="G47" s="6">
        <v>0</v>
      </c>
      <c r="H47" s="7">
        <v>0.10655000000000001</v>
      </c>
      <c r="I47" s="7">
        <v>5.2740000000000002E-2</v>
      </c>
      <c r="J47" s="7">
        <v>0.84494882160000007</v>
      </c>
      <c r="K47" s="7">
        <v>5.9209999999999999E-2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4" customFormat="1" x14ac:dyDescent="0.25">
      <c r="A48" s="5">
        <f t="shared" si="1"/>
        <v>2019</v>
      </c>
      <c r="B48" s="1">
        <v>43770</v>
      </c>
      <c r="C48" s="2">
        <v>11.4</v>
      </c>
      <c r="D48" s="3">
        <v>14.25</v>
      </c>
      <c r="E48" s="2">
        <v>19.010000000000002</v>
      </c>
      <c r="F48" s="6">
        <v>0.25464999999999999</v>
      </c>
      <c r="G48" s="6">
        <v>4.4999999999999997E-3</v>
      </c>
      <c r="H48" s="7">
        <v>0.10655000000000001</v>
      </c>
      <c r="I48" s="7">
        <v>5.2740000000000002E-2</v>
      </c>
      <c r="J48" s="7">
        <v>0.84494882160000007</v>
      </c>
      <c r="K48" s="7">
        <v>5.9209999999999999E-2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4" customFormat="1" x14ac:dyDescent="0.25">
      <c r="A49" s="5">
        <f t="shared" si="1"/>
        <v>2019</v>
      </c>
      <c r="B49" s="1">
        <v>43800</v>
      </c>
      <c r="C49" s="2">
        <v>11.4</v>
      </c>
      <c r="D49" s="3">
        <v>14.25</v>
      </c>
      <c r="E49" s="2">
        <v>19.010000000000002</v>
      </c>
      <c r="F49" s="6">
        <v>0.25464999999999999</v>
      </c>
      <c r="G49" s="6">
        <v>4.4999999999999997E-3</v>
      </c>
      <c r="H49" s="7">
        <v>0.10655000000000001</v>
      </c>
      <c r="I49" s="7">
        <v>5.2740000000000002E-2</v>
      </c>
      <c r="J49" s="7">
        <v>0.84494882160000007</v>
      </c>
      <c r="K49" s="7">
        <v>5.9209999999999999E-2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4" customFormat="1" x14ac:dyDescent="0.25">
      <c r="A50" s="5">
        <f t="shared" si="1"/>
        <v>2020</v>
      </c>
      <c r="B50" s="1">
        <v>43831</v>
      </c>
      <c r="C50" s="2">
        <v>11.4</v>
      </c>
      <c r="D50" s="3">
        <v>14.25</v>
      </c>
      <c r="E50" s="2">
        <v>19.010000000000002</v>
      </c>
      <c r="F50" s="6">
        <v>0.25464999999999999</v>
      </c>
      <c r="G50" s="6">
        <v>4.4999999999999997E-3</v>
      </c>
      <c r="H50" s="7">
        <v>0.10947999999999999</v>
      </c>
      <c r="I50" s="7">
        <v>9.2030000000000001E-2</v>
      </c>
      <c r="J50" s="7">
        <v>0.84494882160000007</v>
      </c>
      <c r="K50" s="7">
        <v>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4" customFormat="1" x14ac:dyDescent="0.25">
      <c r="A51" s="5">
        <f t="shared" si="1"/>
        <v>2020</v>
      </c>
      <c r="B51" s="1">
        <v>43862</v>
      </c>
      <c r="C51" s="2">
        <v>11.4</v>
      </c>
      <c r="D51" s="3">
        <v>14.25</v>
      </c>
      <c r="E51" s="2">
        <v>19.010000000000002</v>
      </c>
      <c r="F51" s="6">
        <v>0.25464999999999999</v>
      </c>
      <c r="G51" s="6">
        <v>4.4999999999999997E-3</v>
      </c>
      <c r="H51" s="7">
        <v>0.10947999999999999</v>
      </c>
      <c r="I51" s="7">
        <v>9.2030000000000001E-2</v>
      </c>
      <c r="J51" s="7">
        <v>0.79494857910000016</v>
      </c>
      <c r="K51" s="7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4" customFormat="1" x14ac:dyDescent="0.25">
      <c r="A52" s="5">
        <f t="shared" si="1"/>
        <v>2020</v>
      </c>
      <c r="B52" s="1">
        <v>43891</v>
      </c>
      <c r="C52" s="2">
        <v>11.4</v>
      </c>
      <c r="D52" s="3">
        <v>14.25</v>
      </c>
      <c r="E52" s="2">
        <v>19.010000000000002</v>
      </c>
      <c r="F52" s="6">
        <v>0.25464999999999999</v>
      </c>
      <c r="G52" s="6">
        <v>4.4999999999999997E-3</v>
      </c>
      <c r="H52" s="7">
        <v>0.10947999999999999</v>
      </c>
      <c r="I52" s="7">
        <v>9.2030000000000001E-2</v>
      </c>
      <c r="J52" s="7">
        <v>0.76494843360000009</v>
      </c>
      <c r="K52" s="7">
        <v>0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5">
        <f t="shared" si="1"/>
        <v>2020</v>
      </c>
      <c r="B53" s="1">
        <v>43922</v>
      </c>
      <c r="C53" s="2">
        <v>11.4</v>
      </c>
      <c r="D53" s="3">
        <v>14.25</v>
      </c>
      <c r="E53" s="2">
        <v>19.010000000000002</v>
      </c>
      <c r="F53" s="6">
        <v>0.25464999999999999</v>
      </c>
      <c r="G53" s="6">
        <v>4.4999999999999997E-3</v>
      </c>
      <c r="H53" s="7">
        <v>0.10947999999999999</v>
      </c>
      <c r="I53" s="7">
        <v>9.2030000000000001E-2</v>
      </c>
      <c r="J53" s="7">
        <v>0.76495000000000002</v>
      </c>
      <c r="K53" s="7">
        <v>0</v>
      </c>
    </row>
    <row r="54" spans="1:22" s="4" customFormat="1" x14ac:dyDescent="0.25">
      <c r="A54" s="5">
        <f t="shared" si="1"/>
        <v>2020</v>
      </c>
      <c r="B54" s="1">
        <v>43952</v>
      </c>
      <c r="C54" s="2">
        <v>11.4</v>
      </c>
      <c r="D54" s="3">
        <v>14.25</v>
      </c>
      <c r="E54" s="2">
        <v>19.010000000000002</v>
      </c>
      <c r="F54" s="6">
        <v>0.25464999999999999</v>
      </c>
      <c r="G54" s="6">
        <v>4.4999999999999997E-3</v>
      </c>
      <c r="H54" s="7">
        <v>0.10947999999999999</v>
      </c>
      <c r="I54" s="7">
        <v>9.2030000000000001E-2</v>
      </c>
      <c r="J54" s="7">
        <v>0.76495000000000002</v>
      </c>
      <c r="K54" s="7">
        <v>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7" spans="1:22" x14ac:dyDescent="0.25">
      <c r="B57" s="4">
        <v>2016</v>
      </c>
      <c r="C57" s="2">
        <f>+AVERAGEIFS(C$2:C$54,$A$2:$A$54,$B57)</f>
        <v>12</v>
      </c>
      <c r="D57" s="2">
        <f t="shared" ref="D57:K58" si="2">+AVERAGEIFS(D$2:D$54,$A$2:$A$54,$B57)</f>
        <v>15</v>
      </c>
      <c r="E57" s="2">
        <f t="shared" si="2"/>
        <v>20</v>
      </c>
      <c r="F57" s="23">
        <f t="shared" si="2"/>
        <v>0.26782</v>
      </c>
      <c r="G57" s="23">
        <f t="shared" si="2"/>
        <v>3.7250000000000004E-3</v>
      </c>
      <c r="H57" s="23">
        <f t="shared" si="2"/>
        <v>6.4210000000000003E-2</v>
      </c>
      <c r="I57" s="23">
        <f t="shared" si="2"/>
        <v>2.137E-2</v>
      </c>
      <c r="J57" s="23">
        <f t="shared" si="2"/>
        <v>0.82914166666666667</v>
      </c>
      <c r="K57" s="23">
        <f t="shared" si="2"/>
        <v>0</v>
      </c>
    </row>
    <row r="58" spans="1:22" x14ac:dyDescent="0.25">
      <c r="B58">
        <v>2017</v>
      </c>
      <c r="C58" s="2">
        <f>+AVERAGEIFS(C$2:C$54,$A$2:$A$54,$B58)</f>
        <v>12</v>
      </c>
      <c r="D58" s="2">
        <f t="shared" si="2"/>
        <v>15</v>
      </c>
      <c r="E58" s="2">
        <f t="shared" si="2"/>
        <v>20</v>
      </c>
      <c r="F58" s="23">
        <f t="shared" si="2"/>
        <v>0.26782</v>
      </c>
      <c r="G58" s="23">
        <f t="shared" si="2"/>
        <v>3.6083333333333332E-3</v>
      </c>
      <c r="H58" s="23">
        <f t="shared" si="2"/>
        <v>7.8530000000000003E-2</v>
      </c>
      <c r="I58" s="23">
        <f t="shared" si="2"/>
        <v>2.3089999999999999E-2</v>
      </c>
      <c r="J58" s="23">
        <f t="shared" si="2"/>
        <v>0.81450666666666682</v>
      </c>
      <c r="K58" s="23">
        <f t="shared" si="2"/>
        <v>0</v>
      </c>
    </row>
    <row r="59" spans="1:22" x14ac:dyDescent="0.25">
      <c r="B59">
        <v>2018</v>
      </c>
      <c r="C59" s="2">
        <f t="shared" ref="C59:K61" si="3">+AVERAGEIFS(C$2:C$54,$A$2:$A$54,$B59)</f>
        <v>12</v>
      </c>
      <c r="D59" s="2">
        <f t="shared" si="3"/>
        <v>15</v>
      </c>
      <c r="E59" s="2">
        <f t="shared" si="3"/>
        <v>20</v>
      </c>
      <c r="F59" s="23">
        <f t="shared" si="3"/>
        <v>0.26782</v>
      </c>
      <c r="G59" s="23">
        <f t="shared" si="3"/>
        <v>3.7583333333333336E-3</v>
      </c>
      <c r="H59" s="23">
        <f t="shared" si="3"/>
        <v>9.9210000000000007E-2</v>
      </c>
      <c r="I59" s="23">
        <f t="shared" si="3"/>
        <v>5.2849999999999987E-2</v>
      </c>
      <c r="J59" s="23">
        <f t="shared" si="3"/>
        <v>0.90695198925000009</v>
      </c>
      <c r="K59" s="23">
        <f t="shared" si="3"/>
        <v>0</v>
      </c>
    </row>
    <row r="60" spans="1:22" x14ac:dyDescent="0.25">
      <c r="B60">
        <v>2019</v>
      </c>
      <c r="C60" s="2">
        <f t="shared" si="3"/>
        <v>11.450000000000003</v>
      </c>
      <c r="D60" s="2">
        <f t="shared" si="3"/>
        <v>14.3125</v>
      </c>
      <c r="E60" s="2">
        <f t="shared" si="3"/>
        <v>19.092499999999998</v>
      </c>
      <c r="F60" s="23">
        <f t="shared" si="3"/>
        <v>0.25464999999999993</v>
      </c>
      <c r="G60" s="23">
        <f t="shared" si="3"/>
        <v>3.8249999999999998E-3</v>
      </c>
      <c r="H60" s="23">
        <f t="shared" si="3"/>
        <v>0.10654999999999999</v>
      </c>
      <c r="I60" s="23">
        <f t="shared" si="3"/>
        <v>5.2740000000000002E-2</v>
      </c>
      <c r="J60" s="23">
        <f t="shared" si="3"/>
        <v>0.90203368807499995</v>
      </c>
      <c r="K60" s="23">
        <f t="shared" si="3"/>
        <v>2.4670833333333333E-2</v>
      </c>
    </row>
    <row r="61" spans="1:22" x14ac:dyDescent="0.25">
      <c r="B61">
        <v>2020</v>
      </c>
      <c r="C61" s="2">
        <f t="shared" si="3"/>
        <v>11.4</v>
      </c>
      <c r="D61" s="2">
        <f t="shared" si="3"/>
        <v>14.25</v>
      </c>
      <c r="E61" s="2">
        <f t="shared" si="3"/>
        <v>19.010000000000002</v>
      </c>
      <c r="F61" s="23">
        <f t="shared" si="3"/>
        <v>0.25464999999999999</v>
      </c>
      <c r="G61" s="23">
        <f t="shared" si="3"/>
        <v>4.4999999999999997E-3</v>
      </c>
      <c r="H61" s="23">
        <f t="shared" si="3"/>
        <v>0.10947999999999999</v>
      </c>
      <c r="I61" s="23">
        <f t="shared" si="3"/>
        <v>9.2030000000000001E-2</v>
      </c>
      <c r="J61" s="23">
        <f t="shared" si="3"/>
        <v>0.78694916686000005</v>
      </c>
      <c r="K61" s="23">
        <f t="shared" si="3"/>
        <v>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06A8A5-04C8-470B-8D0A-159DDE22968C}"/>
</file>

<file path=customXml/itemProps2.xml><?xml version="1.0" encoding="utf-8"?>
<ds:datastoreItem xmlns:ds="http://schemas.openxmlformats.org/officeDocument/2006/customXml" ds:itemID="{063EB876-7A4A-436F-92C9-2EF7340BDE09}"/>
</file>

<file path=customXml/itemProps3.xml><?xml version="1.0" encoding="utf-8"?>
<ds:datastoreItem xmlns:ds="http://schemas.openxmlformats.org/officeDocument/2006/customXml" ds:itemID="{9E462445-8659-4A56-A3D7-92F6D3F26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Avg Residential Bill</vt:lpstr>
      <vt:lpstr>Residential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2020-07-09T11:28:43Z</dcterms:created>
  <dcterms:modified xsi:type="dcterms:W3CDTF">2020-07-09T11:28:43Z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