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11083F3E-96F0-4F55-96B9-3F3CACF71D6B}" xr6:coauthVersionLast="45" xr6:coauthVersionMax="45" xr10:uidLastSave="{00000000-0000-0000-0000-000000000000}"/>
  <bookViews>
    <workbookView xWindow="31680" yWindow="2265" windowWidth="21600" windowHeight="11385" tabRatio="868" firstSheet="4" activeTab="4" xr2:uid="{00000000-000D-0000-FFFF-FFFF00000000}"/>
  </bookViews>
  <sheets>
    <sheet name="Emera 7 measure" sheetId="17" state="hidden" r:id="rId1"/>
    <sheet name="Emera 8 measure" sheetId="22" state="hidden" r:id="rId2"/>
    <sheet name="Emera 9 measure" sheetId="23" state="hidden" r:id="rId3"/>
    <sheet name="Measure Pictures" sheetId="21" state="hidden" r:id="rId4"/>
    <sheet name="PGS Officer" sheetId="28" r:id="rId5"/>
    <sheet name="PGS Key" sheetId="31" r:id="rId6"/>
  </sheets>
  <definedNames>
    <definedName name="_xlnm.Print_Area" localSheetId="0">'Emera 7 measure'!$A$1:$O$92</definedName>
    <definedName name="_xlnm.Print_Area" localSheetId="1">'Emera 8 measure'!$A$1:$O$99</definedName>
    <definedName name="_xlnm.Print_Area" localSheetId="2">'Emera 9 measure'!$A$1:$O$107</definedName>
    <definedName name="_xlnm.Print_Area" localSheetId="5">'PGS Key'!$A$1:$O$91</definedName>
    <definedName name="_xlnm.Print_Area" localSheetId="4">'PGS Officer'!$A$1:$O$91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0" i="31" l="1"/>
  <c r="J84" i="31"/>
  <c r="H84" i="31"/>
  <c r="F84" i="31"/>
  <c r="J83" i="31"/>
  <c r="H83" i="31"/>
  <c r="F83" i="31"/>
  <c r="J82" i="31"/>
  <c r="H82" i="31"/>
  <c r="F82" i="31"/>
  <c r="O72" i="31"/>
  <c r="O64" i="31"/>
  <c r="O53" i="31"/>
  <c r="O42" i="31"/>
  <c r="O34" i="31"/>
  <c r="O23" i="31"/>
  <c r="P22" i="31"/>
  <c r="O12" i="31"/>
  <c r="M86" i="31" l="1"/>
  <c r="M88" i="31" s="1"/>
  <c r="F90" i="28"/>
  <c r="O12" i="28"/>
  <c r="O23" i="28"/>
  <c r="O34" i="28"/>
  <c r="O42" i="28"/>
  <c r="O53" i="28"/>
  <c r="O64" i="28"/>
  <c r="O72" i="28"/>
  <c r="J84" i="28"/>
  <c r="H84" i="28"/>
  <c r="F84" i="28"/>
  <c r="J83" i="28"/>
  <c r="H83" i="28"/>
  <c r="F83" i="28"/>
  <c r="J82" i="28"/>
  <c r="H82" i="28"/>
  <c r="F82" i="28"/>
  <c r="P22" i="28"/>
  <c r="J100" i="23"/>
  <c r="H100" i="23"/>
  <c r="F100" i="23"/>
  <c r="F99" i="23"/>
  <c r="J99" i="23"/>
  <c r="H99" i="23"/>
  <c r="F91" i="22"/>
  <c r="J92" i="22"/>
  <c r="H92" i="22"/>
  <c r="F92" i="22"/>
  <c r="J91" i="22"/>
  <c r="H91" i="22"/>
  <c r="F84" i="17"/>
  <c r="J85" i="17"/>
  <c r="H85" i="17"/>
  <c r="F85" i="17"/>
  <c r="J84" i="17"/>
  <c r="H84" i="17"/>
  <c r="O89" i="23"/>
  <c r="F106" i="23"/>
  <c r="J98" i="23"/>
  <c r="H98" i="23"/>
  <c r="F98" i="23"/>
  <c r="O81" i="23"/>
  <c r="O73" i="23"/>
  <c r="O65" i="23"/>
  <c r="O54" i="23"/>
  <c r="O46" i="23"/>
  <c r="O35" i="23"/>
  <c r="O24" i="23"/>
  <c r="P22" i="23"/>
  <c r="O14" i="23"/>
  <c r="O13" i="23"/>
  <c r="M102" i="23" s="1"/>
  <c r="M104" i="23" s="1"/>
  <c r="O81" i="22"/>
  <c r="F98" i="22"/>
  <c r="J90" i="22"/>
  <c r="H90" i="22"/>
  <c r="F90" i="22"/>
  <c r="O73" i="22"/>
  <c r="O65" i="22"/>
  <c r="O54" i="22"/>
  <c r="O46" i="22"/>
  <c r="O35" i="22"/>
  <c r="O24" i="22"/>
  <c r="P22" i="22"/>
  <c r="O14" i="22"/>
  <c r="O13" i="22"/>
  <c r="F91" i="17"/>
  <c r="O73" i="17"/>
  <c r="O65" i="17"/>
  <c r="O54" i="17"/>
  <c r="J83" i="17"/>
  <c r="H83" i="17"/>
  <c r="F83" i="17"/>
  <c r="O46" i="17"/>
  <c r="O35" i="17"/>
  <c r="O24" i="17"/>
  <c r="M87" i="17" s="1"/>
  <c r="M89" i="17" s="1"/>
  <c r="P22" i="17"/>
  <c r="O14" i="17"/>
  <c r="O13" i="17"/>
  <c r="M94" i="22" l="1"/>
  <c r="M96" i="22" s="1"/>
  <c r="M86" i="28"/>
  <c r="M88" i="28" s="1"/>
</calcChain>
</file>

<file path=xl/sharedStrings.xml><?xml version="1.0" encoding="utf-8"?>
<sst xmlns="http://schemas.openxmlformats.org/spreadsheetml/2006/main" count="676" uniqueCount="100">
  <si>
    <t>Emera Exec</t>
  </si>
  <si>
    <t>INSERT COMPANY LOGO HERE</t>
  </si>
  <si>
    <t>Employee Incentive Level</t>
  </si>
  <si>
    <t>NSPI Exec</t>
  </si>
  <si>
    <t>INSERT AFFILIATE NAME HERE Corporate Scorecard</t>
  </si>
  <si>
    <t>Director</t>
  </si>
  <si>
    <t>Manager</t>
  </si>
  <si>
    <t xml:space="preserve">Date: </t>
  </si>
  <si>
    <t xml:space="preserve"> SCORECARD INCENTIVE PLAN</t>
  </si>
  <si>
    <t>Supervisor</t>
  </si>
  <si>
    <t>INSERT DATE RANGE HERE</t>
  </si>
  <si>
    <t>Individual Contributor</t>
  </si>
  <si>
    <t>Threshold</t>
  </si>
  <si>
    <t>Corporate
Initiative</t>
  </si>
  <si>
    <t>Balanced 
Scorecard
Objective</t>
  </si>
  <si>
    <t>Measure of 
Success</t>
  </si>
  <si>
    <t>Emp Level Weight</t>
  </si>
  <si>
    <t>Perf. Level Weight</t>
  </si>
  <si>
    <t>Target</t>
  </si>
  <si>
    <t>Stretch</t>
  </si>
  <si>
    <t>Actual Results</t>
  </si>
  <si>
    <r>
      <t xml:space="preserve">Actual % Payout
</t>
    </r>
    <r>
      <rPr>
        <b/>
        <sz val="8"/>
        <color indexed="13"/>
        <rFont val="Arial"/>
        <family val="2"/>
      </rPr>
      <t>(*See Below for calc.)</t>
    </r>
  </si>
  <si>
    <t xml:space="preserve">FINANCIAL - Emera </t>
  </si>
  <si>
    <t>Actual CFFO</t>
  </si>
  <si>
    <t>Strong Financial Results</t>
  </si>
  <si>
    <t>Cash Flow From Operations</t>
  </si>
  <si>
    <t>TBD</t>
  </si>
  <si>
    <t>Calculation Rationale</t>
  </si>
  <si>
    <t xml:space="preserve">Progress year-to-date: </t>
  </si>
  <si>
    <t>Anticipated end-of-year results:</t>
  </si>
  <si>
    <t>Risks for this measure:</t>
  </si>
  <si>
    <t>FINANCIAL - Business Target</t>
  </si>
  <si>
    <t>Actual Earnings</t>
  </si>
  <si>
    <t>Earnings</t>
  </si>
  <si>
    <t>INSERT MEASURE</t>
  </si>
  <si>
    <t>Insert Measure Picture</t>
  </si>
  <si>
    <t>Insert Objective</t>
  </si>
  <si>
    <t>Results</t>
  </si>
  <si>
    <t>NOTES:</t>
  </si>
  <si>
    <t xml:space="preserve">In approving the final payout, the MRCC reserves the right to consider all activities within the business during the performance year, including any non-planned events and the overall performance of the entire group of Emera companies. </t>
  </si>
  <si>
    <t>POTENTIAL PAYOUT</t>
  </si>
  <si>
    <r>
      <t>**Actual % Payout:</t>
    </r>
    <r>
      <rPr>
        <sz val="10"/>
        <rFont val="Arial"/>
        <family val="2"/>
      </rPr>
      <t xml:space="preserve">
Base Earnings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Inc Level Target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Emp. Level Weight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Perf. Level Weight</t>
    </r>
  </si>
  <si>
    <r>
      <t>ESTIMATED PAYOUT</t>
    </r>
    <r>
      <rPr>
        <b/>
        <sz val="12"/>
        <color indexed="13"/>
        <rFont val="Arial"/>
        <family val="2"/>
      </rPr>
      <t xml:space="preserve">
</t>
    </r>
    <r>
      <rPr>
        <sz val="12"/>
        <color indexed="13"/>
        <rFont val="Arial"/>
        <family val="2"/>
      </rPr>
      <t>(approximation, as earnings base may vary)</t>
    </r>
  </si>
  <si>
    <t>INSERT COMPANY' CORPORATE SCORECARD</t>
  </si>
  <si>
    <t>(INSERT YEAR) Scorecard Incentive Plan</t>
  </si>
  <si>
    <t>Understanding the Scorecard measures</t>
  </si>
  <si>
    <t>INSERT MEASURE LISTED ABOVE</t>
  </si>
  <si>
    <t>INSERT EXPLANATION ON UNDERSTANDING THE MEASURE/OBJECTIVES</t>
  </si>
  <si>
    <t>Actual Net Income</t>
  </si>
  <si>
    <t>Net Income</t>
  </si>
  <si>
    <t>People</t>
  </si>
  <si>
    <t>Financial</t>
  </si>
  <si>
    <t>Safety and Health</t>
  </si>
  <si>
    <t>Customer</t>
  </si>
  <si>
    <t>Asset Management</t>
  </si>
  <si>
    <t>Regulatory</t>
  </si>
  <si>
    <t>Environment</t>
  </si>
  <si>
    <r>
      <t xml:space="preserve">Actual % Payout
</t>
    </r>
    <r>
      <rPr>
        <sz val="8"/>
        <rFont val="Arial"/>
        <family val="2"/>
      </rPr>
      <t>(*See Below for calc.)</t>
    </r>
  </si>
  <si>
    <t>Achieve a World Class Safety</t>
  </si>
  <si>
    <t>Development of a culture of safety leadership and a reduction in serious injuries</t>
  </si>
  <si>
    <t>Develop our Human Capabilities for shaping and Achieving our Strategic Vision</t>
  </si>
  <si>
    <t>Employee commitment, standardize work processes, leadership development and movement of employees through the company</t>
  </si>
  <si>
    <t>CUSTOMER</t>
  </si>
  <si>
    <r>
      <t>**Actual % Payout:</t>
    </r>
    <r>
      <rPr>
        <sz val="10"/>
        <rFont val="Arial"/>
        <family val="2"/>
      </rPr>
      <t xml:space="preserve">
Base Earnings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Inc Level Target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Emp. Level Weight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Perf. Level Weight</t>
    </r>
  </si>
  <si>
    <r>
      <t>ESTIMATED PAYOUT</t>
    </r>
    <r>
      <rPr>
        <sz val="12"/>
        <rFont val="Arial"/>
        <family val="2"/>
      </rPr>
      <t xml:space="preserve">
</t>
    </r>
    <r>
      <rPr>
        <sz val="12"/>
        <rFont val="Arial"/>
        <family val="2"/>
      </rPr>
      <t>(approximation, as earnings base may vary)</t>
    </r>
  </si>
  <si>
    <t>SCORECARD INCENTIVE PLAN</t>
  </si>
  <si>
    <t>Become the most reliable utility in Florida</t>
  </si>
  <si>
    <t>Become the most reliable utility in Florida                                                                                                                               Implement Industry Best Practice Asset Management Structure</t>
  </si>
  <si>
    <t>Comprehensive reliability improvement program                   Restructure to support business objectives using asset management principles</t>
  </si>
  <si>
    <t>FINANCIAL - Operating Cash Flow</t>
  </si>
  <si>
    <t>Effective Cash Flow Management</t>
  </si>
  <si>
    <t>Name: TJ Szelistowski</t>
  </si>
  <si>
    <t>Date: 01.25.18</t>
  </si>
  <si>
    <r>
      <t>SAFETY   -</t>
    </r>
    <r>
      <rPr>
        <sz val="10"/>
        <color rgb="FFFF0000"/>
        <rFont val="Arial"/>
        <family val="2"/>
      </rPr>
      <t xml:space="preserve"> SHARED GOALS</t>
    </r>
  </si>
  <si>
    <t>Implement a safety compliance program approved by PGS Leadership team and Emera Corporate Safety by end of Q2</t>
  </si>
  <si>
    <t>Threshold + PAIR &gt;= 684 + Complete an external baseline safety program/system audit approved by PGS Leadership Team and Emera Corporate Safety + Complete external audits on Contractor Safety Program and Hazardous/Critical Tasks Procedures by end of Q3.</t>
  </si>
  <si>
    <t xml:space="preserve">Target + Implement three additional elements of a formal Pipeline Safety Management System by 12/31/18.   </t>
  </si>
  <si>
    <t>Note: The safety components will be forfeited if a PGS team member fatality occurs.  (team member includes contractors working on PGS system), Note: 2018 Incident Rate must be improvement over 5 year historical average  for accomplishment above target level.\</t>
  </si>
  <si>
    <r>
      <t xml:space="preserve">PEOPLE - </t>
    </r>
    <r>
      <rPr>
        <sz val="10"/>
        <color rgb="FFFF0000"/>
        <rFont val="Arial"/>
        <family val="2"/>
      </rPr>
      <t>SHARED GOALS</t>
    </r>
  </si>
  <si>
    <t xml:space="preserve">Implement 30 Continuous Improvement projects (Mistake Proofing, RIE, Standard Work, 8 Wastes) +  Complete Gas Worx Technical Training Program Apprentice Series Curriculum by 12/31/18
</t>
  </si>
  <si>
    <t xml:space="preserve">Threshold + Complete workforce plan by 6/30/18 + Achieve 95% of performance coaches trained on the new performance management process by 12/31/18
</t>
  </si>
  <si>
    <t xml:space="preserve">Target + Review/revise 100% of VP/directors/managers position requirements (experience and education) to address workforce demographics and leadership readiness  by 9/30/18 + develop action plans for the prioritized gaps from the workforce plan by 12/31/18 + Achieve 90% of new apprentice participation in Gas Apprenticeship Program
</t>
  </si>
  <si>
    <t>Reliability performance and positioning of the grid of the future to support the utility customer of the future</t>
  </si>
  <si>
    <t>Achieve 50% of the customer excellence improvement metrics by 12/31/18</t>
  </si>
  <si>
    <t>Achieve 70% of the customer excellence improvement metrics by 12/31/18</t>
  </si>
  <si>
    <t>Achieve 90% of the customer excellence improvement metrics by 12/31/18</t>
  </si>
  <si>
    <t>Asset Management - Strategic Initiatives</t>
  </si>
  <si>
    <t>AMI</t>
  </si>
  <si>
    <t>Implement the foundational technology to support grid modernization and customer experience intiatives</t>
  </si>
  <si>
    <t>Replace 95 miles of legacy pipes by 12/31/18</t>
  </si>
  <si>
    <t>Replace 120 miles of legacy pipes by 12/31/18</t>
  </si>
  <si>
    <t>Replace 140 miles of legacy pipes by 12/31/18</t>
  </si>
  <si>
    <t>Asset Management  - Operational Exellence</t>
  </si>
  <si>
    <t>Conduct scope and feasibility study for replacement of GMS by 12/31/18</t>
  </si>
  <si>
    <t>Threshold + Institute an annual Integrated  Resource Planning and System Reliability planning process resulting in a 10-Year capital outlook by 9/30/18</t>
  </si>
  <si>
    <t>Target + Conduct scope and feasibility study for a PGS work management system by 12/31/18</t>
  </si>
  <si>
    <t>Achieving Solid Financial Insert Objective</t>
  </si>
  <si>
    <t>PGS Net Income ($M)</t>
  </si>
  <si>
    <t>PGS Cash Flow ($M)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</si>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</sst>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&quot;$&quot;#,##0.00"/>
    <numFmt numFmtId="167" formatCode="0.000%"/>
    <numFmt numFmtId="168" formatCode="&quot;$&quot;#,##0.0_);\(&quot;$&quot;#,##0.0\)"/>
    <numFmt numFmtId="169" formatCode="&quot;$&quot;#,##0.0"/>
  </numFmts>
  <fonts count="5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0"/>
      <color indexed="20"/>
      <name val="Arial"/>
      <family val="2"/>
    </font>
    <font>
      <sz val="12"/>
      <name val="Arial"/>
      <family val="2"/>
    </font>
    <font>
      <b/>
      <sz val="36"/>
      <color indexed="56"/>
      <name val="Bodoni MT Black"/>
      <family val="1"/>
    </font>
    <font>
      <sz val="36"/>
      <color indexed="56"/>
      <name val="Broadway"/>
      <family val="5"/>
    </font>
    <font>
      <b/>
      <sz val="10"/>
      <color indexed="9"/>
      <name val="Arial"/>
      <family val="2"/>
    </font>
    <font>
      <b/>
      <sz val="12"/>
      <color indexed="20"/>
      <name val="Arial"/>
      <family val="2"/>
    </font>
    <font>
      <b/>
      <sz val="16"/>
      <color indexed="13"/>
      <name val="Arial"/>
      <family val="2"/>
    </font>
    <font>
      <b/>
      <sz val="10"/>
      <color indexed="13"/>
      <name val="Arial"/>
      <family val="2"/>
    </font>
    <font>
      <sz val="10"/>
      <name val="Arial"/>
      <family val="2"/>
    </font>
    <font>
      <b/>
      <sz val="8"/>
      <color indexed="13"/>
      <name val="Arial"/>
      <family val="2"/>
    </font>
    <font>
      <b/>
      <sz val="10"/>
      <color indexed="12"/>
      <name val="Arial"/>
      <family val="2"/>
    </font>
    <font>
      <b/>
      <sz val="10"/>
      <color indexed="62"/>
      <name val="Arial"/>
      <family val="2"/>
    </font>
    <font>
      <b/>
      <sz val="12"/>
      <color indexed="62"/>
      <name val="Arial"/>
      <family val="2"/>
    </font>
    <font>
      <b/>
      <sz val="12"/>
      <color indexed="18"/>
      <name val="Arial"/>
      <family val="2"/>
    </font>
    <font>
      <b/>
      <sz val="14"/>
      <color indexed="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indexed="22"/>
      <name val="Arial"/>
      <family val="2"/>
    </font>
    <font>
      <b/>
      <sz val="10"/>
      <color indexed="22"/>
      <name val="Arial"/>
      <family val="2"/>
    </font>
    <font>
      <b/>
      <sz val="14"/>
      <color indexed="10"/>
      <name val="Arial"/>
      <family val="2"/>
    </font>
    <font>
      <sz val="12"/>
      <color indexed="62"/>
      <name val="Arial"/>
      <family val="2"/>
    </font>
    <font>
      <b/>
      <sz val="12"/>
      <color indexed="13"/>
      <name val="Arial"/>
      <family val="2"/>
    </font>
    <font>
      <sz val="12"/>
      <color indexed="13"/>
      <name val="Arial"/>
      <family val="2"/>
    </font>
    <font>
      <sz val="14"/>
      <color indexed="62"/>
      <name val="Arial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4"/>
      <color indexed="18"/>
      <name val="Arial"/>
      <family val="2"/>
    </font>
    <font>
      <b/>
      <sz val="16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4"/>
      <color indexed="45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sz val="14"/>
      <color rgb="FF222222"/>
      <name val="Arial"/>
      <family val="2"/>
    </font>
    <font>
      <u/>
      <sz val="10"/>
      <color theme="10"/>
      <name val="Arial"/>
      <family val="2"/>
    </font>
    <font>
      <sz val="10"/>
      <color rgb="FF444444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1"/>
      <color indexed="62"/>
      <name val="Arial"/>
      <family val="2"/>
    </font>
    <font>
      <sz val="11"/>
      <name val="Arial"/>
      <family val="2"/>
    </font>
    <font>
      <b/>
      <sz val="18"/>
      <color rgb="FFFF0000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theme="0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505">
    <xf numFmtId="0" fontId="0" fillId="0" borderId="0" xfId="0"/>
    <xf numFmtId="0" fontId="5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Border="1"/>
    <xf numFmtId="0" fontId="23" fillId="0" borderId="0" xfId="0" applyFont="1" applyAlignment="1">
      <alignment vertical="center"/>
    </xf>
    <xf numFmtId="0" fontId="15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vertical="center"/>
    </xf>
    <xf numFmtId="10" fontId="18" fillId="2" borderId="2" xfId="0" applyNumberFormat="1" applyFont="1" applyFill="1" applyBorder="1" applyAlignment="1" applyProtection="1">
      <alignment horizontal="center" vertical="center"/>
    </xf>
    <xf numFmtId="10" fontId="18" fillId="2" borderId="2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9" fontId="0" fillId="0" borderId="0" xfId="3" applyFont="1" applyBorder="1" applyProtection="1"/>
    <xf numFmtId="0" fontId="2" fillId="0" borderId="0" xfId="0" applyFont="1" applyProtection="1"/>
    <xf numFmtId="0" fontId="0" fillId="0" borderId="0" xfId="0" applyProtection="1"/>
    <xf numFmtId="10" fontId="0" fillId="0" borderId="0" xfId="3" applyNumberFormat="1" applyFont="1" applyBorder="1" applyProtection="1"/>
    <xf numFmtId="0" fontId="20" fillId="0" borderId="0" xfId="0" applyFont="1" applyAlignment="1" applyProtection="1">
      <alignment horizont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2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5" fillId="0" borderId="0" xfId="0" applyFont="1" applyBorder="1" applyAlignment="1" applyProtection="1">
      <alignment horizontal="center" vertical="center"/>
    </xf>
    <xf numFmtId="10" fontId="3" fillId="0" borderId="4" xfId="0" applyNumberFormat="1" applyFont="1" applyFill="1" applyBorder="1" applyAlignment="1" applyProtection="1">
      <alignment vertical="center" wrapText="1"/>
    </xf>
    <xf numFmtId="0" fontId="12" fillId="0" borderId="4" xfId="0" applyFont="1" applyBorder="1" applyAlignment="1" applyProtection="1">
      <alignment vertical="center" wrapText="1"/>
    </xf>
    <xf numFmtId="10" fontId="3" fillId="0" borderId="1" xfId="0" applyNumberFormat="1" applyFont="1" applyFill="1" applyBorder="1" applyAlignment="1" applyProtection="1">
      <alignment vertical="center" wrapText="1"/>
    </xf>
    <xf numFmtId="165" fontId="3" fillId="0" borderId="6" xfId="1" applyNumberFormat="1" applyFont="1" applyBorder="1" applyAlignment="1" applyProtection="1">
      <alignment vertical="center"/>
    </xf>
    <xf numFmtId="10" fontId="3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vertical="center" wrapText="1"/>
    </xf>
    <xf numFmtId="164" fontId="2" fillId="0" borderId="9" xfId="1" applyNumberFormat="1" applyFont="1" applyBorder="1" applyAlignment="1" applyProtection="1">
      <alignment vertical="center"/>
    </xf>
    <xf numFmtId="164" fontId="2" fillId="0" borderId="7" xfId="1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10" fontId="5" fillId="0" borderId="0" xfId="0" applyNumberFormat="1" applyFont="1" applyBorder="1" applyAlignment="1" applyProtection="1">
      <alignment vertical="center"/>
    </xf>
    <xf numFmtId="167" fontId="21" fillId="2" borderId="10" xfId="3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/>
    </xf>
    <xf numFmtId="9" fontId="3" fillId="0" borderId="0" xfId="0" applyNumberFormat="1" applyFont="1" applyFill="1" applyBorder="1" applyAlignment="1" applyProtection="1">
      <alignment horizontal="center" vertical="center"/>
    </xf>
    <xf numFmtId="6" fontId="3" fillId="0" borderId="0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protection locked="0"/>
    </xf>
    <xf numFmtId="0" fontId="0" fillId="0" borderId="4" xfId="0" applyBorder="1"/>
    <xf numFmtId="0" fontId="34" fillId="0" borderId="4" xfId="0" applyFont="1" applyBorder="1" applyAlignment="1" applyProtection="1">
      <protection locked="0"/>
    </xf>
    <xf numFmtId="0" fontId="34" fillId="0" borderId="1" xfId="0" applyFont="1" applyBorder="1" applyAlignment="1" applyProtection="1">
      <protection locked="0"/>
    </xf>
    <xf numFmtId="0" fontId="32" fillId="0" borderId="6" xfId="0" applyFont="1" applyBorder="1" applyAlignment="1" applyProtection="1">
      <protection locked="0"/>
    </xf>
    <xf numFmtId="0" fontId="32" fillId="0" borderId="0" xfId="0" applyFont="1" applyBorder="1" applyAlignment="1" applyProtection="1">
      <protection locked="0"/>
    </xf>
    <xf numFmtId="0" fontId="32" fillId="0" borderId="2" xfId="0" applyFont="1" applyBorder="1" applyAlignment="1" applyProtection="1">
      <protection locked="0"/>
    </xf>
    <xf numFmtId="167" fontId="21" fillId="2" borderId="2" xfId="3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10" fontId="18" fillId="2" borderId="2" xfId="0" applyNumberFormat="1" applyFont="1" applyFill="1" applyBorder="1" applyAlignment="1" applyProtection="1">
      <alignment horizontal="left" vertical="center"/>
    </xf>
    <xf numFmtId="10" fontId="1" fillId="0" borderId="0" xfId="3" applyNumberFormat="1" applyFont="1" applyAlignment="1">
      <alignment horizontal="left" vertical="center"/>
    </xf>
    <xf numFmtId="0" fontId="0" fillId="0" borderId="0" xfId="0" applyAlignment="1" applyProtection="1">
      <alignment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11" fillId="0" borderId="0" xfId="0" applyFont="1" applyFill="1" applyBorder="1" applyAlignment="1" applyProtection="1">
      <alignment vertical="center"/>
    </xf>
    <xf numFmtId="0" fontId="39" fillId="0" borderId="0" xfId="0" applyFont="1" applyFill="1" applyBorder="1"/>
    <xf numFmtId="9" fontId="11" fillId="0" borderId="0" xfId="3" applyFont="1" applyFill="1" applyBorder="1" applyAlignment="1" applyProtection="1">
      <alignment vertical="center" wrapText="1"/>
    </xf>
    <xf numFmtId="0" fontId="40" fillId="0" borderId="0" xfId="0" applyFont="1"/>
    <xf numFmtId="0" fontId="42" fillId="0" borderId="0" xfId="0" applyFont="1" applyProtection="1"/>
    <xf numFmtId="0" fontId="36" fillId="0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 wrapText="1"/>
    </xf>
    <xf numFmtId="0" fontId="22" fillId="7" borderId="11" xfId="0" applyFont="1" applyFill="1" applyBorder="1" applyAlignment="1">
      <alignment horizontal="center" vertical="center"/>
    </xf>
    <xf numFmtId="0" fontId="35" fillId="2" borderId="0" xfId="0" applyFont="1" applyFill="1" applyBorder="1" applyAlignment="1" applyProtection="1">
      <alignment horizontal="left" vertical="center" wrapText="1"/>
    </xf>
    <xf numFmtId="9" fontId="35" fillId="0" borderId="0" xfId="0" applyNumberFormat="1" applyFont="1" applyFill="1" applyBorder="1" applyAlignment="1" applyProtection="1">
      <alignment horizontal="left" vertical="center" wrapText="1"/>
    </xf>
    <xf numFmtId="0" fontId="43" fillId="0" borderId="0" xfId="0" applyFont="1"/>
    <xf numFmtId="0" fontId="43" fillId="0" borderId="0" xfId="0" applyFont="1" applyAlignment="1">
      <alignment vertical="center"/>
    </xf>
    <xf numFmtId="0" fontId="44" fillId="0" borderId="0" xfId="4" applyAlignment="1">
      <alignment vertical="center"/>
    </xf>
    <xf numFmtId="0" fontId="45" fillId="0" borderId="0" xfId="0" applyFont="1"/>
    <xf numFmtId="0" fontId="3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2" fillId="0" borderId="6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22" fillId="0" borderId="0" xfId="0" applyFont="1" applyBorder="1"/>
    <xf numFmtId="0" fontId="22" fillId="0" borderId="2" xfId="0" applyFont="1" applyBorder="1"/>
    <xf numFmtId="0" fontId="22" fillId="2" borderId="6" xfId="0" applyFont="1" applyFill="1" applyBorder="1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0" fontId="22" fillId="2" borderId="2" xfId="0" applyFont="1" applyFill="1" applyBorder="1" applyAlignment="1">
      <alignment horizontal="left"/>
    </xf>
    <xf numFmtId="0" fontId="22" fillId="0" borderId="0" xfId="0" applyFont="1" applyAlignment="1"/>
    <xf numFmtId="0" fontId="22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Border="1"/>
    <xf numFmtId="9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1" fillId="0" borderId="0" xfId="0" applyFont="1" applyProtection="1"/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10" fontId="1" fillId="0" borderId="0" xfId="3" applyNumberFormat="1" applyFont="1" applyAlignment="1">
      <alignment horizontal="center" vertical="center"/>
    </xf>
    <xf numFmtId="0" fontId="1" fillId="2" borderId="8" xfId="0" applyFont="1" applyFill="1" applyBorder="1" applyAlignment="1" applyProtection="1">
      <alignment horizontal="left" vertical="center" indent="1"/>
    </xf>
    <xf numFmtId="0" fontId="1" fillId="0" borderId="10" xfId="0" applyFont="1" applyBorder="1" applyAlignment="1" applyProtection="1">
      <alignment horizontal="left" vertical="center"/>
    </xf>
    <xf numFmtId="0" fontId="2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vertical="center"/>
    </xf>
    <xf numFmtId="0" fontId="1" fillId="0" borderId="5" xfId="0" applyFont="1" applyBorder="1"/>
    <xf numFmtId="0" fontId="22" fillId="0" borderId="0" xfId="0" applyFont="1" applyProtection="1"/>
    <xf numFmtId="0" fontId="1" fillId="0" borderId="0" xfId="0" applyFont="1" applyFill="1" applyAlignment="1" applyProtection="1">
      <alignment vertical="center" wrapText="1"/>
    </xf>
    <xf numFmtId="0" fontId="39" fillId="0" borderId="0" xfId="0" applyFont="1" applyFill="1" applyBorder="1" applyProtection="1"/>
    <xf numFmtId="0" fontId="1" fillId="0" borderId="0" xfId="0" applyFont="1" applyFill="1" applyAlignment="1" applyProtection="1">
      <alignment horizontal="center" vertical="center" wrapText="1"/>
    </xf>
    <xf numFmtId="9" fontId="1" fillId="0" borderId="0" xfId="3" applyFont="1" applyFill="1" applyBorder="1" applyProtection="1"/>
    <xf numFmtId="0" fontId="2" fillId="0" borderId="0" xfId="0" applyFont="1" applyFill="1" applyProtection="1"/>
    <xf numFmtId="0" fontId="1" fillId="0" borderId="0" xfId="0" applyFont="1" applyFill="1" applyProtection="1"/>
    <xf numFmtId="0" fontId="23" fillId="0" borderId="0" xfId="0" applyFont="1" applyBorder="1" applyProtection="1"/>
    <xf numFmtId="0" fontId="1" fillId="0" borderId="0" xfId="0" applyFont="1" applyBorder="1" applyProtection="1"/>
    <xf numFmtId="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10" fontId="1" fillId="0" borderId="0" xfId="3" applyNumberFormat="1" applyFont="1" applyFill="1" applyBorder="1" applyProtection="1"/>
    <xf numFmtId="0" fontId="42" fillId="0" borderId="0" xfId="0" applyFont="1" applyFill="1" applyProtection="1"/>
    <xf numFmtId="0" fontId="20" fillId="0" borderId="0" xfId="0" applyFont="1" applyFill="1" applyAlignment="1" applyProtection="1">
      <alignment horizontal="center"/>
    </xf>
    <xf numFmtId="0" fontId="22" fillId="0" borderId="0" xfId="0" applyFont="1" applyFill="1" applyProtection="1"/>
    <xf numFmtId="0" fontId="20" fillId="0" borderId="0" xfId="0" applyFont="1" applyFill="1" applyBorder="1" applyAlignment="1" applyProtection="1">
      <alignment horizontal="center"/>
    </xf>
    <xf numFmtId="6" fontId="3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165" fontId="21" fillId="2" borderId="2" xfId="3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165" fontId="18" fillId="2" borderId="2" xfId="0" applyNumberFormat="1" applyFont="1" applyFill="1" applyBorder="1" applyAlignment="1" applyProtection="1">
      <alignment horizontal="left" vertical="center"/>
    </xf>
    <xf numFmtId="10" fontId="1" fillId="0" borderId="0" xfId="3" applyNumberFormat="1" applyFont="1" applyAlignment="1" applyProtection="1">
      <alignment horizontal="left" vertical="center"/>
    </xf>
    <xf numFmtId="165" fontId="18" fillId="2" borderId="2" xfId="0" applyNumberFormat="1" applyFont="1" applyFill="1" applyBorder="1" applyAlignment="1" applyProtection="1">
      <alignment horizontal="center" vertical="center"/>
    </xf>
    <xf numFmtId="10" fontId="1" fillId="0" borderId="0" xfId="3" applyNumberFormat="1" applyFont="1" applyAlignment="1" applyProtection="1">
      <alignment horizontal="center" vertical="center"/>
    </xf>
    <xf numFmtId="165" fontId="18" fillId="2" borderId="2" xfId="0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/>
    </xf>
    <xf numFmtId="10" fontId="3" fillId="0" borderId="12" xfId="0" applyNumberFormat="1" applyFont="1" applyFill="1" applyBorder="1" applyAlignment="1" applyProtection="1">
      <alignment horizontal="center" vertical="center" wrapText="1"/>
    </xf>
    <xf numFmtId="165" fontId="3" fillId="0" borderId="13" xfId="1" applyNumberFormat="1" applyFont="1" applyBorder="1" applyAlignment="1" applyProtection="1">
      <alignment horizontal="center" vertical="center"/>
    </xf>
    <xf numFmtId="0" fontId="5" fillId="0" borderId="0" xfId="0" applyFont="1" applyProtection="1"/>
    <xf numFmtId="0" fontId="40" fillId="0" borderId="0" xfId="0" applyFont="1" applyProtection="1"/>
    <xf numFmtId="0" fontId="22" fillId="2" borderId="12" xfId="0" applyFont="1" applyFill="1" applyBorder="1" applyAlignment="1" applyProtection="1">
      <alignment horizontal="center" vertical="center" wrapText="1"/>
    </xf>
    <xf numFmtId="10" fontId="2" fillId="0" borderId="52" xfId="0" applyNumberFormat="1" applyFont="1" applyBorder="1" applyAlignment="1" applyProtection="1">
      <alignment horizontal="left" vertical="center" wrapText="1"/>
    </xf>
    <xf numFmtId="10" fontId="2" fillId="0" borderId="53" xfId="0" applyNumberFormat="1" applyFont="1" applyBorder="1" applyAlignment="1" applyProtection="1">
      <alignment horizontal="left" vertical="center" wrapText="1"/>
    </xf>
    <xf numFmtId="9" fontId="51" fillId="0" borderId="0" xfId="0" applyNumberFormat="1" applyFont="1" applyFill="1" applyBorder="1" applyAlignment="1" applyProtection="1">
      <alignment horizontal="center" vertical="center"/>
    </xf>
    <xf numFmtId="165" fontId="27" fillId="2" borderId="42" xfId="3" applyNumberFormat="1" applyFont="1" applyFill="1" applyBorder="1" applyAlignment="1" applyProtection="1">
      <alignment horizontal="center" vertical="center" wrapText="1"/>
    </xf>
    <xf numFmtId="166" fontId="26" fillId="2" borderId="0" xfId="0" applyNumberFormat="1" applyFont="1" applyFill="1" applyBorder="1" applyAlignment="1" applyProtection="1">
      <alignment horizontal="center" vertical="center"/>
    </xf>
    <xf numFmtId="165" fontId="21" fillId="2" borderId="42" xfId="3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166" fontId="26" fillId="2" borderId="0" xfId="0" applyNumberFormat="1" applyFont="1" applyFill="1" applyBorder="1" applyAlignment="1" applyProtection="1">
      <alignment vertical="center"/>
    </xf>
    <xf numFmtId="165" fontId="21" fillId="2" borderId="2" xfId="0" applyNumberFormat="1" applyFont="1" applyFill="1" applyBorder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10" fontId="23" fillId="0" borderId="0" xfId="0" applyNumberFormat="1" applyFont="1" applyAlignment="1" applyProtection="1">
      <alignment vertical="center"/>
    </xf>
    <xf numFmtId="165" fontId="41" fillId="0" borderId="0" xfId="0" applyNumberFormat="1" applyFont="1" applyAlignment="1" applyProtection="1">
      <alignment horizontal="center" vertical="center"/>
    </xf>
    <xf numFmtId="10" fontId="41" fillId="0" borderId="0" xfId="0" applyNumberFormat="1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0" fontId="2" fillId="0" borderId="26" xfId="0" applyNumberFormat="1" applyFont="1" applyBorder="1" applyAlignment="1" applyProtection="1">
      <alignment horizontal="left" vertical="center" wrapText="1"/>
    </xf>
    <xf numFmtId="10" fontId="2" fillId="0" borderId="0" xfId="0" applyNumberFormat="1" applyFont="1" applyBorder="1" applyAlignment="1" applyProtection="1">
      <alignment horizontal="left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165" fontId="3" fillId="0" borderId="6" xfId="1" applyNumberFormat="1" applyFont="1" applyBorder="1" applyAlignment="1" applyProtection="1">
      <alignment horizontal="center" vertical="center"/>
    </xf>
    <xf numFmtId="164" fontId="2" fillId="0" borderId="9" xfId="1" applyNumberFormat="1" applyFont="1" applyBorder="1" applyAlignment="1" applyProtection="1">
      <alignment horizontal="center" vertical="center"/>
    </xf>
    <xf numFmtId="164" fontId="2" fillId="0" borderId="14" xfId="1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left" vertical="center" wrapText="1"/>
    </xf>
    <xf numFmtId="0" fontId="31" fillId="0" borderId="7" xfId="0" applyFont="1" applyBorder="1" applyAlignment="1" applyProtection="1">
      <alignment horizontal="left" vertical="center" wrapText="1"/>
    </xf>
    <xf numFmtId="0" fontId="1" fillId="0" borderId="5" xfId="0" applyFont="1" applyBorder="1" applyProtection="1"/>
    <xf numFmtId="0" fontId="1" fillId="0" borderId="4" xfId="0" applyFont="1" applyBorder="1" applyProtection="1"/>
    <xf numFmtId="0" fontId="34" fillId="0" borderId="4" xfId="0" applyFont="1" applyBorder="1" applyAlignment="1" applyProtection="1"/>
    <xf numFmtId="0" fontId="34" fillId="0" borderId="1" xfId="0" applyFont="1" applyBorder="1" applyAlignment="1" applyProtection="1"/>
    <xf numFmtId="0" fontId="34" fillId="0" borderId="0" xfId="0" applyFont="1" applyAlignment="1" applyProtection="1"/>
    <xf numFmtId="0" fontId="34" fillId="7" borderId="6" xfId="0" quotePrefix="1" applyFont="1" applyFill="1" applyBorder="1" applyAlignment="1" applyProtection="1">
      <alignment horizontal="center"/>
    </xf>
    <xf numFmtId="0" fontId="34" fillId="7" borderId="0" xfId="0" quotePrefix="1" applyFont="1" applyFill="1" applyBorder="1" applyAlignment="1" applyProtection="1">
      <alignment horizontal="center"/>
    </xf>
    <xf numFmtId="0" fontId="34" fillId="7" borderId="2" xfId="0" quotePrefix="1" applyFont="1" applyFill="1" applyBorder="1" applyAlignment="1" applyProtection="1">
      <alignment horizontal="center"/>
    </xf>
    <xf numFmtId="0" fontId="32" fillId="7" borderId="6" xfId="0" applyFont="1" applyFill="1" applyBorder="1" applyAlignment="1" applyProtection="1">
      <alignment horizontal="center"/>
    </xf>
    <xf numFmtId="0" fontId="32" fillId="7" borderId="0" xfId="0" applyFont="1" applyFill="1" applyBorder="1" applyAlignment="1" applyProtection="1">
      <alignment horizontal="center"/>
    </xf>
    <xf numFmtId="0" fontId="32" fillId="7" borderId="2" xfId="0" applyFont="1" applyFill="1" applyBorder="1" applyAlignment="1" applyProtection="1">
      <alignment horizontal="center"/>
    </xf>
    <xf numFmtId="0" fontId="32" fillId="0" borderId="6" xfId="0" applyFont="1" applyBorder="1" applyAlignment="1" applyProtection="1"/>
    <xf numFmtId="0" fontId="32" fillId="0" borderId="0" xfId="0" applyFont="1" applyBorder="1" applyAlignment="1" applyProtection="1"/>
    <xf numFmtId="0" fontId="32" fillId="0" borderId="2" xfId="0" applyFont="1" applyBorder="1" applyAlignment="1" applyProtection="1"/>
    <xf numFmtId="0" fontId="32" fillId="0" borderId="6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/>
    </xf>
    <xf numFmtId="0" fontId="32" fillId="0" borderId="2" xfId="0" applyFont="1" applyBorder="1" applyAlignment="1" applyProtection="1">
      <alignment horizontal="center"/>
    </xf>
    <xf numFmtId="0" fontId="22" fillId="0" borderId="6" xfId="0" applyFont="1" applyBorder="1" applyProtection="1"/>
    <xf numFmtId="0" fontId="22" fillId="0" borderId="0" xfId="0" applyFont="1" applyBorder="1" applyProtection="1"/>
    <xf numFmtId="0" fontId="22" fillId="0" borderId="2" xfId="0" applyFont="1" applyBorder="1" applyProtection="1"/>
    <xf numFmtId="0" fontId="22" fillId="7" borderId="11" xfId="0" applyFont="1" applyFill="1" applyBorder="1" applyAlignment="1" applyProtection="1">
      <alignment horizontal="center" vertical="center"/>
    </xf>
    <xf numFmtId="0" fontId="22" fillId="7" borderId="49" xfId="0" applyFont="1" applyFill="1" applyBorder="1" applyAlignment="1" applyProtection="1">
      <alignment horizontal="left" vertical="center" wrapText="1"/>
    </xf>
    <xf numFmtId="0" fontId="22" fillId="7" borderId="15" xfId="0" applyFont="1" applyFill="1" applyBorder="1" applyAlignment="1" applyProtection="1">
      <alignment horizontal="left" vertical="center" wrapText="1"/>
    </xf>
    <xf numFmtId="0" fontId="22" fillId="7" borderId="50" xfId="0" applyFont="1" applyFill="1" applyBorder="1" applyAlignment="1" applyProtection="1">
      <alignment horizontal="left" vertical="center" wrapText="1"/>
    </xf>
    <xf numFmtId="0" fontId="22" fillId="2" borderId="6" xfId="0" applyFont="1" applyFill="1" applyBorder="1" applyProtection="1"/>
    <xf numFmtId="0" fontId="22" fillId="2" borderId="0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left"/>
    </xf>
    <xf numFmtId="0" fontId="22" fillId="2" borderId="2" xfId="0" applyFont="1" applyFill="1" applyBorder="1" applyAlignment="1" applyProtection="1">
      <alignment horizontal="left"/>
    </xf>
    <xf numFmtId="0" fontId="22" fillId="0" borderId="0" xfId="0" applyFont="1" applyAlignment="1" applyProtection="1"/>
    <xf numFmtId="0" fontId="22" fillId="0" borderId="0" xfId="0" applyNumberFormat="1" applyFont="1" applyAlignment="1" applyProtection="1">
      <alignment wrapText="1"/>
    </xf>
    <xf numFmtId="0" fontId="22" fillId="2" borderId="12" xfId="0" applyFont="1" applyFill="1" applyBorder="1" applyAlignment="1" applyProtection="1">
      <alignment horizontal="center" vertical="center" wrapText="1"/>
    </xf>
    <xf numFmtId="10" fontId="2" fillId="0" borderId="52" xfId="0" applyNumberFormat="1" applyFont="1" applyBorder="1" applyAlignment="1" applyProtection="1">
      <alignment horizontal="left" vertical="center" wrapText="1"/>
    </xf>
    <xf numFmtId="10" fontId="2" fillId="0" borderId="53" xfId="0" applyNumberFormat="1" applyFont="1" applyBorder="1" applyAlignment="1" applyProtection="1">
      <alignment horizontal="left" vertical="center" wrapText="1"/>
    </xf>
    <xf numFmtId="0" fontId="1" fillId="0" borderId="0" xfId="0" applyFont="1" applyProtection="1"/>
    <xf numFmtId="0" fontId="35" fillId="2" borderId="45" xfId="0" applyFont="1" applyFill="1" applyBorder="1" applyAlignment="1" applyProtection="1">
      <alignment horizontal="left" vertical="center" wrapText="1"/>
    </xf>
    <xf numFmtId="0" fontId="35" fillId="2" borderId="46" xfId="0" applyFont="1" applyFill="1" applyBorder="1" applyAlignment="1" applyProtection="1">
      <alignment horizontal="left" vertical="center" wrapText="1"/>
    </xf>
    <xf numFmtId="9" fontId="35" fillId="0" borderId="47" xfId="0" applyNumberFormat="1" applyFont="1" applyFill="1" applyBorder="1" applyAlignment="1" applyProtection="1">
      <alignment horizontal="left" vertical="center" wrapText="1"/>
    </xf>
    <xf numFmtId="9" fontId="35" fillId="0" borderId="48" xfId="0" applyNumberFormat="1" applyFont="1" applyFill="1" applyBorder="1" applyAlignment="1" applyProtection="1">
      <alignment horizontal="left" vertical="center" wrapText="1"/>
    </xf>
    <xf numFmtId="9" fontId="35" fillId="0" borderId="45" xfId="0" applyNumberFormat="1" applyFont="1" applyFill="1" applyBorder="1" applyAlignment="1" applyProtection="1">
      <alignment horizontal="left" vertical="center" wrapText="1"/>
    </xf>
    <xf numFmtId="9" fontId="3" fillId="0" borderId="4" xfId="0" applyNumberFormat="1" applyFont="1" applyFill="1" applyBorder="1" applyAlignment="1" applyProtection="1">
      <alignment horizontal="center" vertical="center" wrapText="1"/>
    </xf>
    <xf numFmtId="9" fontId="3" fillId="0" borderId="0" xfId="0" applyNumberFormat="1" applyFont="1" applyBorder="1" applyAlignment="1" applyProtection="1">
      <alignment horizontal="center" vertical="center" wrapText="1"/>
    </xf>
    <xf numFmtId="9" fontId="3" fillId="0" borderId="7" xfId="0" applyNumberFormat="1" applyFont="1" applyBorder="1" applyAlignment="1" applyProtection="1">
      <alignment horizontal="center" vertical="center" wrapText="1"/>
    </xf>
    <xf numFmtId="7" fontId="35" fillId="0" borderId="22" xfId="2" applyNumberFormat="1" applyFont="1" applyBorder="1" applyAlignment="1" applyProtection="1">
      <alignment horizontal="center" vertical="center" wrapText="1"/>
    </xf>
    <xf numFmtId="7" fontId="35" fillId="0" borderId="23" xfId="2" applyNumberFormat="1" applyFont="1" applyBorder="1" applyAlignment="1" applyProtection="1">
      <alignment horizontal="center" vertical="center" wrapText="1"/>
    </xf>
    <xf numFmtId="7" fontId="35" fillId="0" borderId="24" xfId="2" applyNumberFormat="1" applyFont="1" applyBorder="1" applyAlignment="1" applyProtection="1">
      <alignment horizontal="center" vertical="center" wrapText="1"/>
    </xf>
    <xf numFmtId="9" fontId="3" fillId="0" borderId="25" xfId="0" applyNumberFormat="1" applyFont="1" applyFill="1" applyBorder="1" applyAlignment="1" applyProtection="1">
      <alignment horizontal="center" vertical="center" wrapText="1"/>
    </xf>
    <xf numFmtId="9" fontId="3" fillId="0" borderId="26" xfId="0" applyNumberFormat="1" applyFont="1" applyBorder="1" applyAlignment="1" applyProtection="1">
      <alignment horizontal="center" vertical="center" wrapText="1"/>
    </xf>
    <xf numFmtId="9" fontId="3" fillId="0" borderId="27" xfId="0" applyNumberFormat="1" applyFont="1" applyBorder="1" applyAlignment="1" applyProtection="1">
      <alignment horizontal="center" vertical="center" wrapText="1"/>
    </xf>
    <xf numFmtId="9" fontId="3" fillId="0" borderId="31" xfId="0" applyNumberFormat="1" applyFont="1" applyFill="1" applyBorder="1" applyAlignment="1" applyProtection="1">
      <alignment horizontal="center" vertical="center" wrapText="1"/>
    </xf>
    <xf numFmtId="9" fontId="3" fillId="0" borderId="32" xfId="0" applyNumberFormat="1" applyFont="1" applyBorder="1" applyAlignment="1" applyProtection="1">
      <alignment horizontal="center" vertical="center" wrapText="1"/>
    </xf>
    <xf numFmtId="9" fontId="3" fillId="0" borderId="33" xfId="0" applyNumberFormat="1" applyFont="1" applyBorder="1" applyAlignment="1" applyProtection="1">
      <alignment horizontal="center" vertical="center" wrapText="1"/>
    </xf>
    <xf numFmtId="0" fontId="24" fillId="3" borderId="8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 applyProtection="1">
      <alignment horizontal="center" vertical="center" wrapText="1"/>
      <protection locked="0"/>
    </xf>
    <xf numFmtId="0" fontId="30" fillId="0" borderId="21" xfId="0" applyFont="1" applyFill="1" applyBorder="1" applyAlignment="1" applyProtection="1">
      <alignment horizontal="center" vertical="center" wrapText="1"/>
      <protection locked="0"/>
    </xf>
    <xf numFmtId="9" fontId="23" fillId="0" borderId="12" xfId="0" applyNumberFormat="1" applyFont="1" applyFill="1" applyBorder="1" applyAlignment="1" applyProtection="1">
      <alignment horizontal="center" vertical="center" wrapText="1"/>
    </xf>
    <xf numFmtId="9" fontId="23" fillId="0" borderId="13" xfId="0" applyNumberFormat="1" applyFont="1" applyFill="1" applyBorder="1" applyAlignment="1" applyProtection="1">
      <alignment horizontal="center" vertical="center" wrapText="1"/>
    </xf>
    <xf numFmtId="9" fontId="23" fillId="0" borderId="14" xfId="0" applyNumberFormat="1" applyFont="1" applyFill="1" applyBorder="1" applyAlignment="1" applyProtection="1">
      <alignment horizontal="center" vertical="center" wrapText="1"/>
    </xf>
    <xf numFmtId="10" fontId="21" fillId="2" borderId="2" xfId="0" applyNumberFormat="1" applyFont="1" applyFill="1" applyBorder="1" applyAlignment="1" applyProtection="1">
      <alignment horizontal="center" vertical="center" wrapText="1"/>
    </xf>
    <xf numFmtId="0" fontId="18" fillId="0" borderId="34" xfId="0" applyFont="1" applyFill="1" applyBorder="1" applyAlignment="1" applyProtection="1">
      <alignment horizontal="center" vertical="center" wrapText="1"/>
    </xf>
    <xf numFmtId="0" fontId="18" fillId="0" borderId="35" xfId="0" applyFont="1" applyFill="1" applyBorder="1" applyAlignment="1" applyProtection="1">
      <alignment horizontal="center" vertical="center" wrapText="1"/>
    </xf>
    <xf numFmtId="0" fontId="18" fillId="0" borderId="36" xfId="0" applyFont="1" applyFill="1" applyBorder="1" applyAlignment="1" applyProtection="1">
      <alignment horizontal="center" vertical="center" wrapText="1"/>
    </xf>
    <xf numFmtId="0" fontId="22" fillId="7" borderId="15" xfId="0" applyFont="1" applyFill="1" applyBorder="1" applyAlignment="1">
      <alignment horizontal="left" vertical="center" wrapText="1"/>
    </xf>
    <xf numFmtId="0" fontId="22" fillId="7" borderId="5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4" fillId="7" borderId="6" xfId="0" quotePrefix="1" applyFont="1" applyFill="1" applyBorder="1" applyAlignment="1" applyProtection="1">
      <alignment horizontal="center"/>
      <protection locked="0"/>
    </xf>
    <xf numFmtId="0" fontId="34" fillId="7" borderId="0" xfId="0" applyFont="1" applyFill="1" applyBorder="1" applyAlignment="1" applyProtection="1">
      <alignment horizontal="center"/>
      <protection locked="0"/>
    </xf>
    <xf numFmtId="0" fontId="34" fillId="7" borderId="2" xfId="0" applyFont="1" applyFill="1" applyBorder="1" applyAlignment="1" applyProtection="1">
      <alignment horizontal="center"/>
      <protection locked="0"/>
    </xf>
    <xf numFmtId="0" fontId="32" fillId="7" borderId="6" xfId="0" applyFont="1" applyFill="1" applyBorder="1" applyAlignment="1" applyProtection="1">
      <alignment horizontal="center"/>
      <protection locked="0"/>
    </xf>
    <xf numFmtId="0" fontId="32" fillId="7" borderId="0" xfId="0" applyFont="1" applyFill="1" applyBorder="1" applyAlignment="1" applyProtection="1">
      <alignment horizontal="center"/>
      <protection locked="0"/>
    </xf>
    <xf numFmtId="0" fontId="32" fillId="7" borderId="2" xfId="0" applyFont="1" applyFill="1" applyBorder="1" applyAlignment="1" applyProtection="1">
      <alignment horizontal="center"/>
      <protection locked="0"/>
    </xf>
    <xf numFmtId="0" fontId="32" fillId="0" borderId="6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" xfId="0" applyFont="1" applyBorder="1" applyAlignment="1" applyProtection="1">
      <alignment horizontal="center"/>
      <protection locked="0"/>
    </xf>
    <xf numFmtId="0" fontId="22" fillId="2" borderId="12" xfId="0" applyFont="1" applyFill="1" applyBorder="1" applyAlignment="1" applyProtection="1">
      <alignment horizontal="center"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2" fillId="2" borderId="14" xfId="0" applyFont="1" applyFill="1" applyBorder="1" applyAlignment="1" applyProtection="1">
      <alignment horizontal="center" vertical="center" wrapText="1"/>
    </xf>
    <xf numFmtId="0" fontId="35" fillId="2" borderId="15" xfId="0" applyFont="1" applyFill="1" applyBorder="1" applyAlignment="1" applyProtection="1">
      <alignment horizontal="left" vertical="center" wrapText="1"/>
    </xf>
    <xf numFmtId="0" fontId="35" fillId="2" borderId="16" xfId="0" applyFont="1" applyFill="1" applyBorder="1" applyAlignment="1" applyProtection="1">
      <alignment horizontal="left" vertical="center" wrapText="1"/>
    </xf>
    <xf numFmtId="0" fontId="41" fillId="0" borderId="0" xfId="0" applyFont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0" borderId="52" xfId="0" applyNumberFormat="1" applyFont="1" applyBorder="1" applyAlignment="1" applyProtection="1">
      <alignment horizontal="left" vertical="center" wrapText="1"/>
    </xf>
    <xf numFmtId="10" fontId="2" fillId="0" borderId="53" xfId="0" applyNumberFormat="1" applyFont="1" applyBorder="1" applyAlignment="1" applyProtection="1">
      <alignment horizontal="left" vertical="center" wrapText="1"/>
    </xf>
    <xf numFmtId="10" fontId="1" fillId="0" borderId="54" xfId="0" applyNumberFormat="1" applyFont="1" applyBorder="1" applyAlignment="1" applyProtection="1">
      <alignment horizontal="left" vertical="center"/>
    </xf>
    <xf numFmtId="10" fontId="1" fillId="0" borderId="26" xfId="0" applyNumberFormat="1" applyFont="1" applyBorder="1" applyAlignment="1" applyProtection="1">
      <alignment horizontal="left" vertical="center"/>
    </xf>
    <xf numFmtId="10" fontId="1" fillId="0" borderId="0" xfId="0" applyNumberFormat="1" applyFont="1" applyBorder="1" applyAlignment="1" applyProtection="1">
      <alignment horizontal="left" vertical="center"/>
    </xf>
    <xf numFmtId="10" fontId="1" fillId="0" borderId="55" xfId="0" applyNumberFormat="1" applyFont="1" applyBorder="1" applyAlignment="1" applyProtection="1">
      <alignment horizontal="left" vertical="center"/>
    </xf>
    <xf numFmtId="10" fontId="1" fillId="0" borderId="56" xfId="0" applyNumberFormat="1" applyFont="1" applyBorder="1" applyAlignment="1" applyProtection="1">
      <alignment horizontal="left" vertical="center"/>
    </xf>
    <xf numFmtId="10" fontId="1" fillId="0" borderId="57" xfId="0" applyNumberFormat="1" applyFont="1" applyBorder="1" applyAlignment="1" applyProtection="1">
      <alignment horizontal="left" vertical="center"/>
    </xf>
    <xf numFmtId="10" fontId="1" fillId="0" borderId="58" xfId="0" applyNumberFormat="1" applyFont="1" applyBorder="1" applyAlignment="1" applyProtection="1">
      <alignment horizontal="left" vertical="center"/>
    </xf>
    <xf numFmtId="10" fontId="3" fillId="0" borderId="5" xfId="0" applyNumberFormat="1" applyFont="1" applyFill="1" applyBorder="1" applyAlignment="1" applyProtection="1">
      <alignment horizontal="left" vertical="center" wrapText="1"/>
    </xf>
    <xf numFmtId="10" fontId="3" fillId="0" borderId="4" xfId="0" applyNumberFormat="1" applyFont="1" applyFill="1" applyBorder="1" applyAlignment="1" applyProtection="1">
      <alignment horizontal="left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0" fontId="11" fillId="6" borderId="6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11" fillId="6" borderId="2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/>
    </xf>
    <xf numFmtId="0" fontId="11" fillId="6" borderId="7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/>
    </xf>
    <xf numFmtId="10" fontId="13" fillId="6" borderId="5" xfId="0" applyNumberFormat="1" applyFont="1" applyFill="1" applyBorder="1" applyAlignment="1" applyProtection="1">
      <alignment horizontal="center" vertical="center" wrapText="1"/>
    </xf>
    <xf numFmtId="10" fontId="13" fillId="6" borderId="4" xfId="0" applyNumberFormat="1" applyFont="1" applyFill="1" applyBorder="1" applyAlignment="1" applyProtection="1">
      <alignment horizontal="center" vertical="center" wrapText="1"/>
    </xf>
    <xf numFmtId="10" fontId="13" fillId="6" borderId="1" xfId="0" applyNumberFormat="1" applyFont="1" applyFill="1" applyBorder="1" applyAlignment="1" applyProtection="1">
      <alignment horizontal="center" vertical="center" wrapText="1"/>
    </xf>
    <xf numFmtId="10" fontId="13" fillId="6" borderId="6" xfId="0" applyNumberFormat="1" applyFont="1" applyFill="1" applyBorder="1" applyAlignment="1" applyProtection="1">
      <alignment horizontal="center" vertical="center" wrapText="1"/>
    </xf>
    <xf numFmtId="10" fontId="13" fillId="6" borderId="0" xfId="0" applyNumberFormat="1" applyFont="1" applyFill="1" applyBorder="1" applyAlignment="1" applyProtection="1">
      <alignment horizontal="center" vertical="center" wrapText="1"/>
    </xf>
    <xf numFmtId="10" fontId="13" fillId="6" borderId="2" xfId="0" applyNumberFormat="1" applyFont="1" applyFill="1" applyBorder="1" applyAlignment="1" applyProtection="1">
      <alignment horizontal="center" vertical="center" wrapText="1"/>
    </xf>
    <xf numFmtId="164" fontId="13" fillId="6" borderId="9" xfId="0" applyNumberFormat="1" applyFont="1" applyFill="1" applyBorder="1" applyAlignment="1" applyProtection="1">
      <alignment horizontal="center" vertical="center" wrapText="1"/>
    </xf>
    <xf numFmtId="164" fontId="13" fillId="6" borderId="7" xfId="0" applyNumberFormat="1" applyFont="1" applyFill="1" applyBorder="1" applyAlignment="1" applyProtection="1">
      <alignment horizontal="center" vertical="center" wrapText="1"/>
    </xf>
    <xf numFmtId="164" fontId="13" fillId="6" borderId="3" xfId="0" applyNumberFormat="1" applyFont="1" applyFill="1" applyBorder="1" applyAlignment="1" applyProtection="1">
      <alignment horizontal="center" vertical="center" wrapText="1"/>
    </xf>
    <xf numFmtId="9" fontId="36" fillId="0" borderId="49" xfId="0" applyNumberFormat="1" applyFont="1" applyFill="1" applyBorder="1" applyAlignment="1" applyProtection="1">
      <alignment horizontal="left" vertical="center" wrapText="1"/>
    </xf>
    <xf numFmtId="9" fontId="36" fillId="0" borderId="15" xfId="0" applyNumberFormat="1" applyFont="1" applyFill="1" applyBorder="1" applyAlignment="1" applyProtection="1">
      <alignment horizontal="left" vertical="center" wrapText="1"/>
    </xf>
    <xf numFmtId="9" fontId="36" fillId="0" borderId="16" xfId="0" applyNumberFormat="1" applyFont="1" applyFill="1" applyBorder="1" applyAlignment="1" applyProtection="1">
      <alignment horizontal="left" vertical="center" wrapText="1"/>
    </xf>
    <xf numFmtId="0" fontId="35" fillId="2" borderId="40" xfId="0" applyFont="1" applyFill="1" applyBorder="1" applyAlignment="1">
      <alignment horizontal="left" vertical="center" wrapText="1"/>
    </xf>
    <xf numFmtId="0" fontId="35" fillId="2" borderId="51" xfId="0" applyFont="1" applyFill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35" fillId="2" borderId="15" xfId="0" applyFont="1" applyFill="1" applyBorder="1" applyAlignment="1">
      <alignment horizontal="left" vertical="center" wrapText="1"/>
    </xf>
    <xf numFmtId="0" fontId="35" fillId="2" borderId="16" xfId="0" applyFont="1" applyFill="1" applyBorder="1" applyAlignment="1">
      <alignment horizontal="left" vertical="center" wrapText="1"/>
    </xf>
    <xf numFmtId="0" fontId="35" fillId="2" borderId="45" xfId="0" applyFont="1" applyFill="1" applyBorder="1" applyAlignment="1" applyProtection="1">
      <alignment wrapText="1"/>
    </xf>
    <xf numFmtId="0" fontId="35" fillId="2" borderId="46" xfId="0" applyFont="1" applyFill="1" applyBorder="1" applyAlignment="1" applyProtection="1">
      <alignment wrapText="1"/>
    </xf>
    <xf numFmtId="9" fontId="36" fillId="0" borderId="48" xfId="0" applyNumberFormat="1" applyFont="1" applyFill="1" applyBorder="1" applyAlignment="1" applyProtection="1">
      <alignment horizontal="left" vertical="center" wrapText="1"/>
    </xf>
    <xf numFmtId="9" fontId="36" fillId="0" borderId="45" xfId="0" applyNumberFormat="1" applyFont="1" applyFill="1" applyBorder="1" applyAlignment="1" applyProtection="1">
      <alignment horizontal="left" vertical="center" wrapText="1"/>
    </xf>
    <xf numFmtId="0" fontId="35" fillId="2" borderId="15" xfId="0" applyFont="1" applyFill="1" applyBorder="1" applyAlignment="1" applyProtection="1">
      <alignment wrapText="1"/>
    </xf>
    <xf numFmtId="0" fontId="35" fillId="2" borderId="16" xfId="0" applyFont="1" applyFill="1" applyBorder="1" applyAlignment="1" applyProtection="1">
      <alignment wrapText="1"/>
    </xf>
    <xf numFmtId="0" fontId="35" fillId="2" borderId="16" xfId="0" applyFont="1" applyFill="1" applyBorder="1" applyAlignment="1">
      <alignment wrapText="1"/>
    </xf>
    <xf numFmtId="0" fontId="35" fillId="2" borderId="8" xfId="0" applyFont="1" applyFill="1" applyBorder="1" applyAlignment="1">
      <alignment wrapText="1"/>
    </xf>
    <xf numFmtId="0" fontId="36" fillId="0" borderId="43" xfId="0" applyFont="1" applyFill="1" applyBorder="1" applyAlignment="1">
      <alignment horizontal="left" vertical="center" wrapText="1"/>
    </xf>
    <xf numFmtId="0" fontId="36" fillId="0" borderId="59" xfId="0" applyFont="1" applyFill="1" applyBorder="1" applyAlignment="1">
      <alignment horizontal="left" vertical="center" wrapText="1"/>
    </xf>
    <xf numFmtId="0" fontId="36" fillId="0" borderId="44" xfId="0" applyFont="1" applyFill="1" applyBorder="1" applyAlignment="1">
      <alignment horizontal="left" vertical="center" wrapText="1"/>
    </xf>
    <xf numFmtId="0" fontId="35" fillId="2" borderId="15" xfId="0" applyFont="1" applyFill="1" applyBorder="1" applyAlignment="1">
      <alignment wrapText="1"/>
    </xf>
    <xf numFmtId="0" fontId="18" fillId="2" borderId="34" xfId="0" applyFont="1" applyFill="1" applyBorder="1" applyAlignment="1" applyProtection="1">
      <alignment horizontal="center" vertical="center" wrapText="1"/>
    </xf>
    <xf numFmtId="0" fontId="18" fillId="2" borderId="35" xfId="0" applyFont="1" applyFill="1" applyBorder="1" applyAlignment="1" applyProtection="1">
      <alignment horizontal="center" vertical="center" wrapText="1"/>
    </xf>
    <xf numFmtId="0" fontId="18" fillId="2" borderId="36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30" fillId="0" borderId="19" xfId="0" applyFont="1" applyFill="1" applyBorder="1" applyAlignment="1" applyProtection="1">
      <alignment horizontal="center" vertical="center" wrapText="1"/>
    </xf>
    <xf numFmtId="0" fontId="30" fillId="0" borderId="20" xfId="0" applyFont="1" applyFill="1" applyBorder="1" applyAlignment="1" applyProtection="1">
      <alignment horizontal="center" vertical="center" wrapText="1"/>
    </xf>
    <xf numFmtId="0" fontId="30" fillId="0" borderId="21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14" xfId="0" applyFont="1" applyFill="1" applyBorder="1" applyAlignment="1" applyProtection="1">
      <alignment horizontal="center" vertical="center" wrapText="1"/>
    </xf>
    <xf numFmtId="9" fontId="37" fillId="0" borderId="25" xfId="0" applyNumberFormat="1" applyFont="1" applyFill="1" applyBorder="1" applyAlignment="1" applyProtection="1">
      <alignment horizontal="center" vertical="center" wrapText="1"/>
    </xf>
    <xf numFmtId="9" fontId="37" fillId="0" borderId="26" xfId="0" applyNumberFormat="1" applyFont="1" applyBorder="1" applyAlignment="1" applyProtection="1">
      <alignment horizontal="center" vertical="center" wrapText="1"/>
    </xf>
    <xf numFmtId="9" fontId="37" fillId="0" borderId="27" xfId="0" applyNumberFormat="1" applyFont="1" applyBorder="1" applyAlignment="1" applyProtection="1">
      <alignment horizontal="center" vertical="center" wrapText="1"/>
    </xf>
    <xf numFmtId="166" fontId="26" fillId="2" borderId="39" xfId="0" applyNumberFormat="1" applyFont="1" applyFill="1" applyBorder="1" applyAlignment="1" applyProtection="1">
      <alignment horizontal="center" vertical="center"/>
      <protection locked="0"/>
    </xf>
    <xf numFmtId="166" fontId="26" fillId="2" borderId="40" xfId="0" applyNumberFormat="1" applyFont="1" applyFill="1" applyBorder="1" applyAlignment="1" applyProtection="1">
      <alignment horizontal="center" vertical="center"/>
      <protection locked="0"/>
    </xf>
    <xf numFmtId="166" fontId="26" fillId="2" borderId="41" xfId="0" applyNumberFormat="1" applyFont="1" applyFill="1" applyBorder="1" applyAlignment="1" applyProtection="1">
      <alignment horizontal="center" vertical="center"/>
      <protection locked="0"/>
    </xf>
    <xf numFmtId="166" fontId="26" fillId="2" borderId="42" xfId="0" applyNumberFormat="1" applyFont="1" applyFill="1" applyBorder="1" applyAlignment="1" applyProtection="1">
      <alignment horizontal="center" vertical="center"/>
      <protection locked="0"/>
    </xf>
    <xf numFmtId="166" fontId="26" fillId="2" borderId="43" xfId="0" applyNumberFormat="1" applyFont="1" applyFill="1" applyBorder="1" applyAlignment="1" applyProtection="1">
      <alignment horizontal="center" vertical="center"/>
      <protection locked="0"/>
    </xf>
    <xf numFmtId="166" fontId="26" fillId="2" borderId="44" xfId="0" applyNumberFormat="1" applyFont="1" applyFill="1" applyBorder="1" applyAlignment="1" applyProtection="1">
      <alignment horizontal="center" vertical="center"/>
      <protection locked="0"/>
    </xf>
    <xf numFmtId="8" fontId="35" fillId="0" borderId="47" xfId="0" applyNumberFormat="1" applyFont="1" applyFill="1" applyBorder="1" applyAlignment="1" applyProtection="1">
      <alignment horizontal="left" vertical="center" wrapText="1"/>
    </xf>
    <xf numFmtId="8" fontId="36" fillId="0" borderId="49" xfId="0" applyNumberFormat="1" applyFont="1" applyFill="1" applyBorder="1" applyAlignment="1" applyProtection="1">
      <alignment horizontal="left" vertical="center" wrapText="1"/>
    </xf>
    <xf numFmtId="0" fontId="35" fillId="2" borderId="40" xfId="0" applyFont="1" applyFill="1" applyBorder="1" applyAlignment="1">
      <alignment wrapText="1"/>
    </xf>
    <xf numFmtId="0" fontId="35" fillId="2" borderId="51" xfId="0" applyFont="1" applyFill="1" applyBorder="1" applyAlignment="1">
      <alignment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8" fillId="5" borderId="22" xfId="0" applyFont="1" applyFill="1" applyBorder="1" applyAlignment="1" applyProtection="1">
      <alignment horizontal="center" vertical="center"/>
    </xf>
    <xf numFmtId="0" fontId="38" fillId="5" borderId="23" xfId="0" applyFont="1" applyFill="1" applyBorder="1" applyAlignment="1" applyProtection="1">
      <alignment horizontal="center" vertical="center"/>
    </xf>
    <xf numFmtId="0" fontId="38" fillId="5" borderId="24" xfId="0" applyFont="1" applyFill="1" applyBorder="1" applyAlignment="1" applyProtection="1">
      <alignment horizontal="center" vertical="center"/>
    </xf>
    <xf numFmtId="7" fontId="35" fillId="0" borderId="28" xfId="2" applyNumberFormat="1" applyFont="1" applyFill="1" applyBorder="1" applyAlignment="1" applyProtection="1">
      <alignment horizontal="center" vertical="center" wrapText="1"/>
    </xf>
    <xf numFmtId="7" fontId="35" fillId="0" borderId="29" xfId="2" applyNumberFormat="1" applyFont="1" applyFill="1" applyBorder="1" applyAlignment="1" applyProtection="1">
      <alignment horizontal="center" vertical="center" wrapText="1"/>
    </xf>
    <xf numFmtId="7" fontId="35" fillId="0" borderId="30" xfId="2" applyNumberFormat="1" applyFont="1" applyFill="1" applyBorder="1" applyAlignment="1" applyProtection="1">
      <alignment horizontal="center" vertical="center" wrapText="1"/>
    </xf>
    <xf numFmtId="9" fontId="37" fillId="0" borderId="26" xfId="0" applyNumberFormat="1" applyFont="1" applyFill="1" applyBorder="1" applyAlignment="1" applyProtection="1">
      <alignment horizontal="center" vertical="center" wrapText="1"/>
    </xf>
    <xf numFmtId="9" fontId="37" fillId="0" borderId="27" xfId="0" applyNumberFormat="1" applyFont="1" applyFill="1" applyBorder="1" applyAlignment="1" applyProtection="1">
      <alignment horizontal="center" vertical="center" wrapText="1"/>
    </xf>
    <xf numFmtId="7" fontId="35" fillId="0" borderId="28" xfId="2" applyNumberFormat="1" applyFont="1" applyBorder="1" applyAlignment="1" applyProtection="1">
      <alignment horizontal="center" vertical="center" wrapText="1"/>
    </xf>
    <xf numFmtId="7" fontId="35" fillId="0" borderId="29" xfId="2" applyNumberFormat="1" applyFont="1" applyBorder="1" applyAlignment="1" applyProtection="1">
      <alignment horizontal="center" vertical="center" wrapText="1"/>
    </xf>
    <xf numFmtId="7" fontId="35" fillId="0" borderId="30" xfId="2" applyNumberFormat="1" applyFont="1" applyBorder="1" applyAlignment="1" applyProtection="1">
      <alignment horizontal="center" vertical="center" wrapText="1"/>
    </xf>
    <xf numFmtId="9" fontId="3" fillId="0" borderId="32" xfId="0" applyNumberFormat="1" applyFont="1" applyFill="1" applyBorder="1" applyAlignment="1" applyProtection="1">
      <alignment horizontal="center" vertical="center" wrapText="1"/>
    </xf>
    <xf numFmtId="9" fontId="3" fillId="0" borderId="33" xfId="0" applyNumberFormat="1" applyFont="1" applyFill="1" applyBorder="1" applyAlignment="1" applyProtection="1">
      <alignment horizontal="center" vertical="center" wrapText="1"/>
    </xf>
    <xf numFmtId="166" fontId="26" fillId="2" borderId="8" xfId="0" applyNumberFormat="1" applyFont="1" applyFill="1" applyBorder="1" applyAlignment="1" applyProtection="1">
      <alignment horizontal="center" vertical="center"/>
      <protection locked="0"/>
    </xf>
    <xf numFmtId="10" fontId="27" fillId="2" borderId="10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9" fillId="2" borderId="34" xfId="0" applyFont="1" applyFill="1" applyBorder="1" applyAlignment="1">
      <alignment horizontal="center"/>
    </xf>
    <xf numFmtId="0" fontId="19" fillId="2" borderId="35" xfId="0" applyFont="1" applyFill="1" applyBorder="1" applyAlignment="1">
      <alignment horizontal="center"/>
    </xf>
    <xf numFmtId="0" fontId="19" fillId="2" borderId="36" xfId="0" applyFont="1" applyFill="1" applyBorder="1" applyAlignment="1">
      <alignment horizontal="center"/>
    </xf>
    <xf numFmtId="0" fontId="41" fillId="7" borderId="0" xfId="0" applyFont="1" applyFill="1" applyAlignment="1" applyProtection="1">
      <alignment horizontal="center" vertical="center" wrapText="1"/>
    </xf>
    <xf numFmtId="0" fontId="34" fillId="7" borderId="34" xfId="0" applyFont="1" applyFill="1" applyBorder="1" applyAlignment="1">
      <alignment horizontal="left"/>
    </xf>
    <xf numFmtId="0" fontId="34" fillId="7" borderId="35" xfId="0" applyFont="1" applyFill="1" applyBorder="1" applyAlignment="1">
      <alignment horizontal="left"/>
    </xf>
    <xf numFmtId="0" fontId="34" fillId="7" borderId="36" xfId="0" applyFont="1" applyFill="1" applyBorder="1" applyAlignment="1">
      <alignment horizontal="left"/>
    </xf>
    <xf numFmtId="0" fontId="18" fillId="0" borderId="0" xfId="0" applyFont="1" applyFill="1" applyBorder="1" applyAlignment="1" applyProtection="1">
      <alignment horizontal="center"/>
    </xf>
    <xf numFmtId="0" fontId="23" fillId="0" borderId="34" xfId="0" applyFont="1" applyFill="1" applyBorder="1" applyAlignment="1">
      <alignment horizontal="left"/>
    </xf>
    <xf numFmtId="0" fontId="23" fillId="0" borderId="35" xfId="0" applyFont="1" applyFill="1" applyBorder="1" applyAlignment="1">
      <alignment horizontal="left"/>
    </xf>
    <xf numFmtId="0" fontId="23" fillId="0" borderId="36" xfId="0" applyFont="1" applyFill="1" applyBorder="1" applyAlignment="1">
      <alignment horizontal="left"/>
    </xf>
    <xf numFmtId="0" fontId="30" fillId="0" borderId="37" xfId="0" applyFont="1" applyFill="1" applyBorder="1" applyAlignment="1" applyProtection="1">
      <alignment horizontal="center" vertical="center" wrapText="1"/>
    </xf>
    <xf numFmtId="0" fontId="30" fillId="0" borderId="10" xfId="0" applyFont="1" applyFill="1" applyBorder="1" applyAlignment="1" applyProtection="1">
      <alignment horizontal="center" vertical="center" wrapText="1"/>
    </xf>
    <xf numFmtId="0" fontId="30" fillId="0" borderId="38" xfId="0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14" fillId="5" borderId="5" xfId="0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</xf>
    <xf numFmtId="0" fontId="14" fillId="5" borderId="12" xfId="0" applyFont="1" applyFill="1" applyBorder="1" applyAlignment="1" applyProtection="1">
      <alignment horizontal="center" vertical="center" wrapText="1"/>
    </xf>
    <xf numFmtId="0" fontId="14" fillId="5" borderId="13" xfId="0" applyFont="1" applyFill="1" applyBorder="1" applyAlignment="1" applyProtection="1">
      <alignment horizontal="center" vertical="center"/>
    </xf>
    <xf numFmtId="0" fontId="18" fillId="2" borderId="34" xfId="0" applyFont="1" applyFill="1" applyBorder="1" applyAlignment="1" applyProtection="1">
      <alignment horizontal="center" vertical="center"/>
    </xf>
    <xf numFmtId="0" fontId="18" fillId="2" borderId="35" xfId="0" applyFont="1" applyFill="1" applyBorder="1" applyAlignment="1" applyProtection="1">
      <alignment horizontal="center" vertical="center"/>
    </xf>
    <xf numFmtId="0" fontId="18" fillId="2" borderId="36" xfId="0" applyFont="1" applyFill="1" applyBorder="1" applyAlignment="1" applyProtection="1">
      <alignment horizontal="center" vertical="center"/>
    </xf>
    <xf numFmtId="0" fontId="22" fillId="0" borderId="34" xfId="0" applyFont="1" applyFill="1" applyBorder="1" applyAlignment="1">
      <alignment horizontal="left"/>
    </xf>
    <xf numFmtId="0" fontId="22" fillId="0" borderId="35" xfId="0" applyFont="1" applyFill="1" applyBorder="1" applyAlignment="1">
      <alignment horizontal="left"/>
    </xf>
    <xf numFmtId="0" fontId="22" fillId="0" borderId="36" xfId="0" applyFont="1" applyFill="1" applyBorder="1" applyAlignment="1">
      <alignment horizontal="left"/>
    </xf>
    <xf numFmtId="0" fontId="33" fillId="0" borderId="0" xfId="0" applyFont="1" applyBorder="1" applyAlignment="1" applyProtection="1">
      <alignment horizontal="center"/>
    </xf>
    <xf numFmtId="0" fontId="33" fillId="7" borderId="0" xfId="0" applyFont="1" applyFill="1" applyBorder="1" applyAlignment="1" applyProtection="1">
      <alignment horizontal="center"/>
    </xf>
    <xf numFmtId="0" fontId="38" fillId="4" borderId="12" xfId="0" applyFont="1" applyFill="1" applyBorder="1" applyAlignment="1" applyProtection="1">
      <alignment horizontal="center" vertical="center" wrapText="1"/>
    </xf>
    <xf numFmtId="0" fontId="38" fillId="4" borderId="13" xfId="0" applyFont="1" applyFill="1" applyBorder="1" applyAlignment="1" applyProtection="1">
      <alignment horizontal="center" vertical="center"/>
    </xf>
    <xf numFmtId="0" fontId="38" fillId="4" borderId="14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center"/>
    </xf>
    <xf numFmtId="0" fontId="19" fillId="0" borderId="35" xfId="0" applyFont="1" applyFill="1" applyBorder="1" applyAlignment="1" applyProtection="1">
      <alignment horizontal="center"/>
    </xf>
    <xf numFmtId="0" fontId="19" fillId="0" borderId="36" xfId="0" applyFont="1" applyFill="1" applyBorder="1" applyAlignment="1" applyProtection="1">
      <alignment horizontal="center"/>
    </xf>
    <xf numFmtId="0" fontId="41" fillId="0" borderId="0" xfId="0" applyFont="1" applyFill="1" applyAlignment="1" applyProtection="1">
      <alignment horizontal="center" vertical="center" wrapText="1"/>
    </xf>
    <xf numFmtId="0" fontId="34" fillId="0" borderId="34" xfId="0" applyFont="1" applyFill="1" applyBorder="1" applyAlignment="1" applyProtection="1">
      <alignment horizontal="left"/>
      <protection locked="0"/>
    </xf>
    <xf numFmtId="0" fontId="34" fillId="0" borderId="35" xfId="0" applyFont="1" applyFill="1" applyBorder="1" applyAlignment="1" applyProtection="1">
      <alignment horizontal="left"/>
      <protection locked="0"/>
    </xf>
    <xf numFmtId="0" fontId="34" fillId="0" borderId="36" xfId="0" applyFont="1" applyFill="1" applyBorder="1" applyAlignment="1" applyProtection="1">
      <alignment horizontal="left"/>
      <protection locked="0"/>
    </xf>
    <xf numFmtId="0" fontId="23" fillId="0" borderId="34" xfId="0" applyFont="1" applyFill="1" applyBorder="1" applyAlignment="1" applyProtection="1">
      <alignment horizontal="left"/>
    </xf>
    <xf numFmtId="0" fontId="23" fillId="0" borderId="35" xfId="0" applyFont="1" applyFill="1" applyBorder="1" applyAlignment="1" applyProtection="1">
      <alignment horizontal="left"/>
    </xf>
    <xf numFmtId="0" fontId="23" fillId="0" borderId="36" xfId="0" applyFont="1" applyFill="1" applyBorder="1" applyAlignment="1" applyProtection="1">
      <alignment horizontal="left"/>
    </xf>
    <xf numFmtId="0" fontId="22" fillId="0" borderId="34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36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center" vertical="center"/>
    </xf>
    <xf numFmtId="165" fontId="21" fillId="2" borderId="2" xfId="0" applyNumberFormat="1" applyFont="1" applyFill="1" applyBorder="1" applyAlignment="1" applyProtection="1">
      <alignment horizontal="center" vertical="center" wrapText="1"/>
    </xf>
    <xf numFmtId="0" fontId="27" fillId="0" borderId="19" xfId="0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center" vertical="center" wrapText="1"/>
      <protection locked="0"/>
    </xf>
    <xf numFmtId="0" fontId="27" fillId="0" borderId="21" xfId="0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horizontal="center" vertical="center" wrapText="1"/>
      <protection locked="0"/>
    </xf>
    <xf numFmtId="0" fontId="27" fillId="0" borderId="38" xfId="0" applyFont="1" applyFill="1" applyBorder="1" applyAlignment="1" applyProtection="1">
      <alignment horizontal="center" vertical="center" wrapText="1"/>
      <protection locked="0"/>
    </xf>
    <xf numFmtId="0" fontId="24" fillId="3" borderId="49" xfId="0" applyFont="1" applyFill="1" applyBorder="1" applyAlignment="1" applyProtection="1">
      <alignment horizontal="center" vertical="center"/>
    </xf>
    <xf numFmtId="0" fontId="24" fillId="3" borderId="16" xfId="0" applyFont="1" applyFill="1" applyBorder="1" applyAlignment="1" applyProtection="1">
      <alignment horizontal="center" vertical="center"/>
    </xf>
    <xf numFmtId="0" fontId="35" fillId="2" borderId="40" xfId="0" applyFont="1" applyFill="1" applyBorder="1" applyAlignment="1" applyProtection="1">
      <alignment wrapText="1"/>
    </xf>
    <xf numFmtId="0" fontId="35" fillId="2" borderId="51" xfId="0" applyFont="1" applyFill="1" applyBorder="1" applyAlignment="1" applyProtection="1">
      <alignment wrapText="1"/>
    </xf>
    <xf numFmtId="0" fontId="36" fillId="0" borderId="8" xfId="0" applyFont="1" applyFill="1" applyBorder="1" applyAlignment="1" applyProtection="1">
      <alignment horizontal="left" vertical="center" wrapText="1"/>
    </xf>
    <xf numFmtId="9" fontId="23" fillId="8" borderId="12" xfId="0" applyNumberFormat="1" applyFont="1" applyFill="1" applyBorder="1" applyAlignment="1" applyProtection="1">
      <alignment horizontal="center" vertical="center" wrapText="1"/>
      <protection locked="0"/>
    </xf>
    <xf numFmtId="9" fontId="23" fillId="8" borderId="13" xfId="0" applyNumberFormat="1" applyFont="1" applyFill="1" applyBorder="1" applyAlignment="1" applyProtection="1">
      <alignment horizontal="center" vertical="center" wrapText="1"/>
      <protection locked="0"/>
    </xf>
    <xf numFmtId="9" fontId="23" fillId="8" borderId="14" xfId="0" applyNumberFormat="1" applyFont="1" applyFill="1" applyBorder="1" applyAlignment="1" applyProtection="1">
      <alignment horizontal="center" vertical="center" wrapText="1"/>
      <protection locked="0"/>
    </xf>
    <xf numFmtId="7" fontId="47" fillId="0" borderId="22" xfId="2" applyNumberFormat="1" applyFont="1" applyBorder="1" applyAlignment="1" applyProtection="1">
      <alignment horizontal="center" vertical="center" wrapText="1"/>
      <protection locked="0"/>
    </xf>
    <xf numFmtId="7" fontId="47" fillId="0" borderId="23" xfId="2" applyNumberFormat="1" applyFont="1" applyBorder="1" applyAlignment="1" applyProtection="1">
      <alignment horizontal="center" vertical="center" wrapText="1"/>
      <protection locked="0"/>
    </xf>
    <xf numFmtId="7" fontId="47" fillId="0" borderId="24" xfId="2" applyNumberFormat="1" applyFont="1" applyBorder="1" applyAlignment="1" applyProtection="1">
      <alignment horizontal="center" vertical="center" wrapText="1"/>
      <protection locked="0"/>
    </xf>
    <xf numFmtId="7" fontId="47" fillId="9" borderId="22" xfId="2" applyNumberFormat="1" applyFont="1" applyFill="1" applyBorder="1" applyAlignment="1" applyProtection="1">
      <alignment horizontal="center" vertical="center" wrapText="1"/>
      <protection locked="0"/>
    </xf>
    <xf numFmtId="7" fontId="47" fillId="9" borderId="23" xfId="2" applyNumberFormat="1" applyFont="1" applyFill="1" applyBorder="1" applyAlignment="1" applyProtection="1">
      <alignment horizontal="center" vertical="center" wrapText="1"/>
      <protection locked="0"/>
    </xf>
    <xf numFmtId="7" fontId="47" fillId="9" borderId="24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49" xfId="0" applyFont="1" applyFill="1" applyBorder="1" applyAlignment="1" applyProtection="1">
      <alignment horizontal="center" vertical="center" wrapText="1"/>
    </xf>
    <xf numFmtId="0" fontId="36" fillId="0" borderId="15" xfId="0" applyFont="1" applyFill="1" applyBorder="1" applyAlignment="1" applyProtection="1">
      <alignment horizontal="center" vertical="center" wrapText="1"/>
    </xf>
    <xf numFmtId="0" fontId="36" fillId="0" borderId="16" xfId="0" applyFont="1" applyFill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49" fillId="0" borderId="37" xfId="0" applyFont="1" applyBorder="1" applyAlignment="1" applyProtection="1">
      <alignment horizontal="center" vertical="center" wrapText="1"/>
      <protection locked="0"/>
    </xf>
    <xf numFmtId="0" fontId="50" fillId="0" borderId="10" xfId="0" applyFont="1" applyBorder="1" applyAlignment="1" applyProtection="1">
      <alignment horizontal="center" vertical="center" wrapText="1"/>
      <protection locked="0"/>
    </xf>
    <xf numFmtId="0" fontId="50" fillId="0" borderId="38" xfId="0" applyFont="1" applyBorder="1" applyAlignment="1" applyProtection="1">
      <alignment horizontal="center" vertical="center" wrapText="1"/>
      <protection locked="0"/>
    </xf>
    <xf numFmtId="0" fontId="23" fillId="8" borderId="13" xfId="0" applyFont="1" applyFill="1" applyBorder="1" applyAlignment="1" applyProtection="1">
      <alignment horizontal="center" vertical="center" wrapText="1"/>
      <protection locked="0"/>
    </xf>
    <xf numFmtId="0" fontId="23" fillId="8" borderId="14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left" vertical="center" wrapText="1"/>
    </xf>
    <xf numFmtId="0" fontId="36" fillId="0" borderId="59" xfId="0" applyFont="1" applyFill="1" applyBorder="1" applyAlignment="1" applyProtection="1">
      <alignment horizontal="left" vertical="center" wrapText="1"/>
    </xf>
    <xf numFmtId="0" fontId="36" fillId="0" borderId="44" xfId="0" applyFont="1" applyFill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49" fillId="0" borderId="10" xfId="0" applyFont="1" applyBorder="1" applyAlignment="1" applyProtection="1">
      <alignment horizontal="center" vertical="center" wrapText="1"/>
      <protection locked="0"/>
    </xf>
    <xf numFmtId="0" fontId="49" fillId="0" borderId="38" xfId="0" applyFont="1" applyBorder="1" applyAlignment="1" applyProtection="1">
      <alignment horizontal="center" vertical="center" wrapText="1"/>
      <protection locked="0"/>
    </xf>
    <xf numFmtId="0" fontId="35" fillId="2" borderId="8" xfId="0" applyFont="1" applyFill="1" applyBorder="1" applyAlignment="1" applyProtection="1">
      <alignment wrapText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left" vertical="center"/>
    </xf>
    <xf numFmtId="0" fontId="22" fillId="0" borderId="18" xfId="0" applyFont="1" applyBorder="1" applyAlignment="1" applyProtection="1">
      <alignment horizontal="left" vertical="center"/>
    </xf>
    <xf numFmtId="0" fontId="27" fillId="0" borderId="19" xfId="0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7" fillId="0" borderId="37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168" fontId="35" fillId="0" borderId="22" xfId="2" applyNumberFormat="1" applyFont="1" applyBorder="1" applyAlignment="1" applyProtection="1">
      <alignment horizontal="center" vertical="center" wrapText="1"/>
      <protection locked="0"/>
    </xf>
    <xf numFmtId="168" fontId="35" fillId="0" borderId="23" xfId="2" applyNumberFormat="1" applyFont="1" applyBorder="1" applyAlignment="1" applyProtection="1">
      <alignment horizontal="center" vertical="center" wrapText="1"/>
      <protection locked="0"/>
    </xf>
    <xf numFmtId="168" fontId="35" fillId="0" borderId="24" xfId="2" applyNumberFormat="1" applyFont="1" applyBorder="1" applyAlignment="1" applyProtection="1">
      <alignment horizontal="center" vertical="center" wrapText="1"/>
      <protection locked="0"/>
    </xf>
    <xf numFmtId="169" fontId="26" fillId="2" borderId="39" xfId="0" applyNumberFormat="1" applyFont="1" applyFill="1" applyBorder="1" applyAlignment="1" applyProtection="1">
      <alignment horizontal="center" vertical="center"/>
      <protection locked="0"/>
    </xf>
    <xf numFmtId="169" fontId="26" fillId="2" borderId="40" xfId="0" applyNumberFormat="1" applyFont="1" applyFill="1" applyBorder="1" applyAlignment="1" applyProtection="1">
      <alignment horizontal="center" vertical="center"/>
      <protection locked="0"/>
    </xf>
    <xf numFmtId="169" fontId="26" fillId="2" borderId="41" xfId="0" applyNumberFormat="1" applyFont="1" applyFill="1" applyBorder="1" applyAlignment="1" applyProtection="1">
      <alignment horizontal="center" vertical="center"/>
      <protection locked="0"/>
    </xf>
    <xf numFmtId="169" fontId="26" fillId="2" borderId="42" xfId="0" applyNumberFormat="1" applyFont="1" applyFill="1" applyBorder="1" applyAlignment="1" applyProtection="1">
      <alignment horizontal="center" vertical="center"/>
      <protection locked="0"/>
    </xf>
    <xf numFmtId="169" fontId="26" fillId="2" borderId="43" xfId="0" applyNumberFormat="1" applyFont="1" applyFill="1" applyBorder="1" applyAlignment="1" applyProtection="1">
      <alignment horizontal="center" vertical="center"/>
      <protection locked="0"/>
    </xf>
    <xf numFmtId="169" fontId="26" fillId="2" borderId="44" xfId="0" applyNumberFormat="1" applyFont="1" applyFill="1" applyBorder="1" applyAlignment="1" applyProtection="1">
      <alignment horizontal="center" vertical="center"/>
      <protection locked="0"/>
    </xf>
    <xf numFmtId="9" fontId="52" fillId="0" borderId="47" xfId="0" applyNumberFormat="1" applyFont="1" applyFill="1" applyBorder="1" applyAlignment="1" applyProtection="1">
      <alignment horizontal="left" vertical="center" wrapText="1"/>
    </xf>
    <xf numFmtId="9" fontId="52" fillId="0" borderId="48" xfId="0" applyNumberFormat="1" applyFont="1" applyFill="1" applyBorder="1" applyAlignment="1" applyProtection="1">
      <alignment horizontal="left" vertical="center" wrapText="1"/>
    </xf>
    <xf numFmtId="9" fontId="52" fillId="0" borderId="45" xfId="0" applyNumberFormat="1" applyFont="1" applyFill="1" applyBorder="1" applyAlignment="1" applyProtection="1">
      <alignment horizontal="left" vertical="center" wrapText="1"/>
    </xf>
    <xf numFmtId="169" fontId="25" fillId="3" borderId="49" xfId="0" applyNumberFormat="1" applyFont="1" applyFill="1" applyBorder="1" applyAlignment="1" applyProtection="1">
      <alignment horizontal="center" vertical="center"/>
    </xf>
    <xf numFmtId="169" fontId="25" fillId="3" borderId="16" xfId="0" applyNumberFormat="1" applyFont="1" applyFill="1" applyBorder="1" applyAlignment="1" applyProtection="1">
      <alignment horizontal="center" vertical="center"/>
    </xf>
    <xf numFmtId="168" fontId="35" fillId="9" borderId="22" xfId="2" applyNumberFormat="1" applyFont="1" applyFill="1" applyBorder="1" applyAlignment="1" applyProtection="1">
      <alignment horizontal="center" vertical="center" wrapText="1"/>
      <protection locked="0"/>
    </xf>
    <xf numFmtId="168" fontId="35" fillId="9" borderId="23" xfId="2" applyNumberFormat="1" applyFont="1" applyFill="1" applyBorder="1" applyAlignment="1" applyProtection="1">
      <alignment horizontal="center" vertical="center" wrapText="1"/>
      <protection locked="0"/>
    </xf>
    <xf numFmtId="168" fontId="35" fillId="9" borderId="24" xfId="2" applyNumberFormat="1" applyFont="1" applyFill="1" applyBorder="1" applyAlignment="1" applyProtection="1">
      <alignment horizontal="center" vertical="center" wrapText="1"/>
      <protection locked="0"/>
    </xf>
    <xf numFmtId="165" fontId="21" fillId="2" borderId="10" xfId="0" applyNumberFormat="1" applyFont="1" applyFill="1" applyBorder="1" applyAlignment="1" applyProtection="1">
      <alignment horizontal="center" vertical="center" wrapText="1"/>
    </xf>
    <xf numFmtId="165" fontId="13" fillId="6" borderId="5" xfId="0" applyNumberFormat="1" applyFont="1" applyFill="1" applyBorder="1" applyAlignment="1" applyProtection="1">
      <alignment horizontal="center" vertical="center" wrapText="1"/>
    </xf>
    <xf numFmtId="165" fontId="13" fillId="6" borderId="4" xfId="0" applyNumberFormat="1" applyFont="1" applyFill="1" applyBorder="1" applyAlignment="1" applyProtection="1">
      <alignment horizontal="center" vertical="center" wrapText="1"/>
    </xf>
    <xf numFmtId="165" fontId="13" fillId="6" borderId="1" xfId="0" applyNumberFormat="1" applyFont="1" applyFill="1" applyBorder="1" applyAlignment="1" applyProtection="1">
      <alignment horizontal="center" vertical="center" wrapText="1"/>
    </xf>
    <xf numFmtId="165" fontId="13" fillId="6" borderId="6" xfId="0" applyNumberFormat="1" applyFont="1" applyFill="1" applyBorder="1" applyAlignment="1" applyProtection="1">
      <alignment horizontal="center" vertical="center" wrapText="1"/>
    </xf>
    <xf numFmtId="165" fontId="13" fillId="6" borderId="0" xfId="0" applyNumberFormat="1" applyFont="1" applyFill="1" applyBorder="1" applyAlignment="1" applyProtection="1">
      <alignment horizontal="center" vertical="center" wrapText="1"/>
    </xf>
    <xf numFmtId="165" fontId="13" fillId="6" borderId="2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horizontal="left" vertical="top" wrapText="1"/>
    </xf>
  </cellXfs>
  <cellStyles count="7">
    <cellStyle name="Comma" xfId="1" builtinId="3"/>
    <cellStyle name="Currency" xfId="2" builtinId="4"/>
    <cellStyle name="Currency 2" xfId="5" xr:uid="{00000000-0005-0000-0000-000002000000}"/>
    <cellStyle name="Hyperlink" xfId="4" builtinId="8"/>
    <cellStyle name="Normal" xfId="0" builtinId="0"/>
    <cellStyle name="Normal 2" xfId="6" xr:uid="{00000000-0005-0000-0000-000005000000}"/>
    <cellStyle name="Percent" xfId="3" builtinId="5"/>
  </cellStyles>
  <dxfs count="148">
    <dxf>
      <font>
        <b/>
        <i val="0"/>
        <color rgb="FFFFFF00"/>
      </font>
      <fill>
        <patternFill>
          <bgColor rgb="FF0000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lor rgb="FFFFFF00"/>
      </font>
      <fill>
        <patternFill>
          <bgColor rgb="FF0000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1177528</xdr:colOff>
      <xdr:row>12</xdr:row>
      <xdr:rowOff>86483</xdr:rowOff>
    </xdr:from>
    <xdr:to>
      <xdr:col>2</xdr:col>
      <xdr:colOff>83344</xdr:colOff>
      <xdr:row>15</xdr:row>
      <xdr:rowOff>95242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528" y="2277233"/>
          <a:ext cx="739379" cy="490962"/>
        </a:xfrm>
        <a:prstGeom prst="rect">
          <a:avLst/>
        </a:prstGeom>
      </xdr:spPr>
    </xdr:pic>
    <xdr:clientData/>
  </xdr:twoCellAnchor>
  <xdr:twoCellAnchor editAs="oneCell">
    <xdr:from>
      <xdr:col>2</xdr:col>
      <xdr:colOff>159337</xdr:colOff>
      <xdr:row>13</xdr:row>
      <xdr:rowOff>17860</xdr:rowOff>
    </xdr:from>
    <xdr:to>
      <xdr:col>2</xdr:col>
      <xdr:colOff>547079</xdr:colOff>
      <xdr:row>15</xdr:row>
      <xdr:rowOff>82125</xdr:rowOff>
    </xdr:to>
    <xdr:pic>
      <xdr:nvPicPr>
        <xdr:cNvPr id="15" name="Picture 14" descr="http://tse1.mm.bing.net/th?&amp;id=OIP.M4d40a9bca8699721a4720bc060004251o0&amp;w=284&amp;h=285&amp;c=0&amp;pid=1.9&amp;rs=0&amp;p=0&amp;r=0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900" y="2369344"/>
          <a:ext cx="387742" cy="385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70040</xdr:colOff>
      <xdr:row>12</xdr:row>
      <xdr:rowOff>130969</xdr:rowOff>
    </xdr:from>
    <xdr:to>
      <xdr:col>4</xdr:col>
      <xdr:colOff>2821</xdr:colOff>
      <xdr:row>16</xdr:row>
      <xdr:rowOff>1031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821" y="2321719"/>
          <a:ext cx="540000" cy="513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480579</xdr:colOff>
      <xdr:row>12</xdr:row>
      <xdr:rowOff>199159</xdr:rowOff>
    </xdr:from>
    <xdr:to>
      <xdr:col>0</xdr:col>
      <xdr:colOff>1849798</xdr:colOff>
      <xdr:row>16</xdr:row>
      <xdr:rowOff>134524</xdr:rowOff>
    </xdr:to>
    <xdr:pic>
      <xdr:nvPicPr>
        <xdr:cNvPr id="2" name="Picture 1" descr="Image result for safety picture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579" y="3313834"/>
          <a:ext cx="1369219" cy="1135515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523874</xdr:colOff>
      <xdr:row>23</xdr:row>
      <xdr:rowOff>88708</xdr:rowOff>
    </xdr:from>
    <xdr:to>
      <xdr:col>0</xdr:col>
      <xdr:colOff>1845469</xdr:colOff>
      <xdr:row>27</xdr:row>
      <xdr:rowOff>166687</xdr:rowOff>
    </xdr:to>
    <xdr:pic>
      <xdr:nvPicPr>
        <xdr:cNvPr id="3" name="Picture 2" descr="C:\Documents and Settings\srudderham\Local Settings\Temporary Internet Files\Content.IE5\CVHSOJV5\MP900411828[1]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5632258"/>
          <a:ext cx="1321595" cy="1373379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583406</xdr:colOff>
      <xdr:row>63</xdr:row>
      <xdr:rowOff>23813</xdr:rowOff>
    </xdr:from>
    <xdr:to>
      <xdr:col>0</xdr:col>
      <xdr:colOff>1683347</xdr:colOff>
      <xdr:row>67</xdr:row>
      <xdr:rowOff>381001</xdr:rowOff>
    </xdr:to>
    <xdr:pic>
      <xdr:nvPicPr>
        <xdr:cNvPr id="4" name="Picture 3" descr="Image result for financial symbo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3406" y="14520863"/>
          <a:ext cx="1099941" cy="1100138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555627</xdr:colOff>
      <xdr:row>71</xdr:row>
      <xdr:rowOff>97858</xdr:rowOff>
    </xdr:from>
    <xdr:to>
      <xdr:col>0</xdr:col>
      <xdr:colOff>1682751</xdr:colOff>
      <xdr:row>75</xdr:row>
      <xdr:rowOff>509086</xdr:rowOff>
    </xdr:to>
    <xdr:pic>
      <xdr:nvPicPr>
        <xdr:cNvPr id="5" name="Picture 4" descr="Image result for financial symbol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5627" y="16709458"/>
          <a:ext cx="1127124" cy="1077978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396153</xdr:colOff>
      <xdr:row>52</xdr:row>
      <xdr:rowOff>105425</xdr:rowOff>
    </xdr:from>
    <xdr:to>
      <xdr:col>0</xdr:col>
      <xdr:colOff>1555750</xdr:colOff>
      <xdr:row>56</xdr:row>
      <xdr:rowOff>305871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153" y="12316475"/>
          <a:ext cx="1159597" cy="115294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480785</xdr:colOff>
      <xdr:row>34</xdr:row>
      <xdr:rowOff>9071</xdr:rowOff>
    </xdr:from>
    <xdr:to>
      <xdr:col>0</xdr:col>
      <xdr:colOff>1678659</xdr:colOff>
      <xdr:row>37</xdr:row>
      <xdr:rowOff>317500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785" y="8162471"/>
          <a:ext cx="1197874" cy="11180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428008</xdr:colOff>
      <xdr:row>41</xdr:row>
      <xdr:rowOff>50571</xdr:rowOff>
    </xdr:from>
    <xdr:to>
      <xdr:col>0</xdr:col>
      <xdr:colOff>1551160</xdr:colOff>
      <xdr:row>45</xdr:row>
      <xdr:rowOff>222250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008" y="10137546"/>
          <a:ext cx="1123152" cy="11337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952499</xdr:colOff>
      <xdr:row>0</xdr:row>
      <xdr:rowOff>173181</xdr:rowOff>
    </xdr:from>
    <xdr:to>
      <xdr:col>4</xdr:col>
      <xdr:colOff>4281181</xdr:colOff>
      <xdr:row>3</xdr:row>
      <xdr:rowOff>207817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49" y="173181"/>
          <a:ext cx="3328682" cy="787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480579</xdr:colOff>
      <xdr:row>12</xdr:row>
      <xdr:rowOff>199159</xdr:rowOff>
    </xdr:from>
    <xdr:to>
      <xdr:col>0</xdr:col>
      <xdr:colOff>1849798</xdr:colOff>
      <xdr:row>16</xdr:row>
      <xdr:rowOff>134524</xdr:rowOff>
    </xdr:to>
    <xdr:pic>
      <xdr:nvPicPr>
        <xdr:cNvPr id="2" name="Picture 1" descr="Image result for safety pictures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579" y="3270019"/>
          <a:ext cx="1369219" cy="1124085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523874</xdr:colOff>
      <xdr:row>23</xdr:row>
      <xdr:rowOff>88708</xdr:rowOff>
    </xdr:from>
    <xdr:to>
      <xdr:col>0</xdr:col>
      <xdr:colOff>1845469</xdr:colOff>
      <xdr:row>27</xdr:row>
      <xdr:rowOff>166687</xdr:rowOff>
    </xdr:to>
    <xdr:pic>
      <xdr:nvPicPr>
        <xdr:cNvPr id="3" name="Picture 2" descr="C:\Documents and Settings\srudderham\Local Settings\Temporary Internet Files\Content.IE5\CVHSOJV5\MP900411828[1]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5567488"/>
          <a:ext cx="1321595" cy="1373379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583406</xdr:colOff>
      <xdr:row>63</xdr:row>
      <xdr:rowOff>23813</xdr:rowOff>
    </xdr:from>
    <xdr:to>
      <xdr:col>0</xdr:col>
      <xdr:colOff>1683347</xdr:colOff>
      <xdr:row>67</xdr:row>
      <xdr:rowOff>381001</xdr:rowOff>
    </xdr:to>
    <xdr:pic>
      <xdr:nvPicPr>
        <xdr:cNvPr id="4" name="Picture 3" descr="Image result for financial symbol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3406" y="14425613"/>
          <a:ext cx="1099941" cy="1088708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555627</xdr:colOff>
      <xdr:row>71</xdr:row>
      <xdr:rowOff>97858</xdr:rowOff>
    </xdr:from>
    <xdr:to>
      <xdr:col>0</xdr:col>
      <xdr:colOff>1682751</xdr:colOff>
      <xdr:row>75</xdr:row>
      <xdr:rowOff>509086</xdr:rowOff>
    </xdr:to>
    <xdr:pic>
      <xdr:nvPicPr>
        <xdr:cNvPr id="5" name="Picture 4" descr="Image result for financial symbol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5627" y="16595158"/>
          <a:ext cx="1127124" cy="1074168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396153</xdr:colOff>
      <xdr:row>52</xdr:row>
      <xdr:rowOff>105425</xdr:rowOff>
    </xdr:from>
    <xdr:to>
      <xdr:col>0</xdr:col>
      <xdr:colOff>1555750</xdr:colOff>
      <xdr:row>56</xdr:row>
      <xdr:rowOff>305871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153" y="12236465"/>
          <a:ext cx="1159597" cy="11453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480785</xdr:colOff>
      <xdr:row>34</xdr:row>
      <xdr:rowOff>9071</xdr:rowOff>
    </xdr:from>
    <xdr:to>
      <xdr:col>0</xdr:col>
      <xdr:colOff>1678659</xdr:colOff>
      <xdr:row>37</xdr:row>
      <xdr:rowOff>317500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785" y="8093891"/>
          <a:ext cx="1197874" cy="11161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428008</xdr:colOff>
      <xdr:row>41</xdr:row>
      <xdr:rowOff>50571</xdr:rowOff>
    </xdr:from>
    <xdr:to>
      <xdr:col>0</xdr:col>
      <xdr:colOff>1551160</xdr:colOff>
      <xdr:row>45</xdr:row>
      <xdr:rowOff>222250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008" y="10063251"/>
          <a:ext cx="1123152" cy="11317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952499</xdr:colOff>
      <xdr:row>0</xdr:row>
      <xdr:rowOff>173181</xdr:rowOff>
    </xdr:from>
    <xdr:to>
      <xdr:col>4</xdr:col>
      <xdr:colOff>4281181</xdr:colOff>
      <xdr:row>3</xdr:row>
      <xdr:rowOff>207817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499" y="173181"/>
          <a:ext cx="3328682" cy="781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5"/>
  <sheetViews>
    <sheetView showGridLines="0" zoomScale="50" zoomScaleNormal="50" zoomScaleSheetLayoutView="25" workbookViewId="0">
      <selection activeCell="G33" sqref="G33"/>
    </sheetView>
  </sheetViews>
  <sheetFormatPr defaultColWidth="11.42578125" defaultRowHeight="12.75" x14ac:dyDescent="0.2"/>
  <cols>
    <col min="1" max="1" width="36.42578125" style="3" customWidth="1"/>
    <col min="2" max="3" width="20.42578125" customWidth="1"/>
    <col min="4" max="4" width="11" customWidth="1"/>
    <col min="5" max="5" width="35.42578125" customWidth="1"/>
    <col min="6" max="6" width="15" style="2" bestFit="1" customWidth="1"/>
    <col min="7" max="7" width="34.42578125" customWidth="1"/>
    <col min="8" max="8" width="11.5703125" style="2" customWidth="1"/>
    <col min="9" max="9" width="28" customWidth="1"/>
    <col min="10" max="10" width="17.42578125" style="2" bestFit="1" customWidth="1"/>
    <col min="11" max="12" width="0.5703125" customWidth="1"/>
    <col min="13" max="13" width="3.28515625" customWidth="1"/>
    <col min="14" max="14" width="15.28515625" customWidth="1"/>
    <col min="15" max="15" width="18.28515625" customWidth="1"/>
    <col min="16" max="16" width="17.28515625" style="9" hidden="1" customWidth="1"/>
    <col min="17" max="18" width="0" style="9" hidden="1" customWidth="1"/>
    <col min="19" max="20" width="11.42578125" customWidth="1"/>
    <col min="21" max="21" width="21.42578125" customWidth="1"/>
  </cols>
  <sheetData>
    <row r="1" spans="1:21" ht="18" customHeight="1" thickBot="1" x14ac:dyDescent="0.3">
      <c r="A1" s="368"/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6" t="s">
        <v>0</v>
      </c>
      <c r="Q1" s="99">
        <v>1</v>
      </c>
      <c r="R1" s="99"/>
      <c r="S1" s="99"/>
      <c r="T1" s="99"/>
      <c r="U1" s="99"/>
    </row>
    <row r="2" spans="1:21" ht="18.75" customHeight="1" thickBot="1" x14ac:dyDescent="0.3">
      <c r="A2" s="369"/>
      <c r="B2" s="370"/>
      <c r="C2" s="371"/>
      <c r="D2" s="68"/>
      <c r="E2" s="372" t="s">
        <v>1</v>
      </c>
      <c r="F2" s="372"/>
      <c r="G2" s="372"/>
      <c r="H2" s="71" t="s">
        <v>2</v>
      </c>
      <c r="I2" s="72"/>
      <c r="J2" s="73">
        <v>1</v>
      </c>
      <c r="K2" s="68"/>
      <c r="L2" s="68"/>
      <c r="M2" s="68"/>
      <c r="N2" s="15"/>
      <c r="O2" s="15"/>
      <c r="P2" s="6" t="s">
        <v>3</v>
      </c>
      <c r="Q2" s="99"/>
      <c r="R2" s="99"/>
      <c r="S2" s="99"/>
      <c r="T2" s="99"/>
      <c r="U2" s="99"/>
    </row>
    <row r="3" spans="1:21" ht="22.5" customHeight="1" thickBot="1" x14ac:dyDescent="0.35">
      <c r="A3" s="373" t="s">
        <v>4</v>
      </c>
      <c r="B3" s="374"/>
      <c r="C3" s="375"/>
      <c r="D3" s="376"/>
      <c r="E3" s="376"/>
      <c r="F3" s="376"/>
      <c r="G3" s="16"/>
      <c r="H3" s="17"/>
      <c r="I3" s="18"/>
      <c r="J3" s="17"/>
      <c r="K3" s="18"/>
      <c r="L3" s="18"/>
      <c r="M3" s="18"/>
      <c r="N3" s="18"/>
      <c r="O3" s="18"/>
      <c r="P3" s="7" t="s">
        <v>5</v>
      </c>
      <c r="Q3" s="100"/>
      <c r="R3" s="99"/>
      <c r="S3" s="99"/>
      <c r="T3" s="99"/>
      <c r="U3" s="99"/>
    </row>
    <row r="4" spans="1:21" ht="20.100000000000001" customHeight="1" thickBot="1" x14ac:dyDescent="0.4">
      <c r="A4" s="377"/>
      <c r="B4" s="378"/>
      <c r="C4" s="379"/>
      <c r="D4" s="101"/>
      <c r="E4" s="102"/>
      <c r="F4" s="52"/>
      <c r="G4" s="19"/>
      <c r="H4" s="17"/>
      <c r="I4" s="75"/>
      <c r="J4" s="20"/>
      <c r="K4" s="18"/>
      <c r="L4" s="20"/>
      <c r="M4" s="18"/>
      <c r="N4" s="18"/>
      <c r="O4" s="18"/>
      <c r="P4" s="7" t="s">
        <v>6</v>
      </c>
      <c r="Q4" s="100"/>
      <c r="R4" s="99"/>
      <c r="S4" s="99"/>
      <c r="T4" s="99"/>
      <c r="U4" s="99"/>
    </row>
    <row r="5" spans="1:21" ht="20.25" customHeight="1" thickBot="1" x14ac:dyDescent="0.3">
      <c r="A5" s="403" t="s">
        <v>7</v>
      </c>
      <c r="B5" s="404"/>
      <c r="C5" s="405"/>
      <c r="D5" s="6"/>
      <c r="E5" s="406" t="s">
        <v>8</v>
      </c>
      <c r="F5" s="406"/>
      <c r="G5" s="406"/>
      <c r="H5" s="51"/>
      <c r="I5" s="51"/>
      <c r="J5" s="51"/>
      <c r="K5" s="51"/>
      <c r="L5" s="51"/>
      <c r="M5" s="51"/>
      <c r="P5" s="6" t="s">
        <v>9</v>
      </c>
      <c r="Q5" s="99"/>
      <c r="R5" s="99"/>
      <c r="S5" s="99"/>
      <c r="T5" s="99"/>
      <c r="U5" s="99"/>
    </row>
    <row r="6" spans="1:21" ht="19.5" customHeight="1" x14ac:dyDescent="0.25">
      <c r="A6" s="21"/>
      <c r="B6" s="53"/>
      <c r="C6" s="53"/>
      <c r="D6" s="6"/>
      <c r="E6" s="407" t="s">
        <v>10</v>
      </c>
      <c r="F6" s="407"/>
      <c r="G6" s="407"/>
      <c r="H6" s="51"/>
      <c r="I6" s="51"/>
      <c r="J6" s="51"/>
      <c r="K6" s="51"/>
      <c r="L6" s="51"/>
      <c r="M6" s="51"/>
      <c r="P6" s="6" t="s">
        <v>11</v>
      </c>
      <c r="Q6" s="99"/>
      <c r="R6" s="99"/>
      <c r="S6" s="99"/>
      <c r="T6" s="99"/>
      <c r="U6" s="99"/>
    </row>
    <row r="7" spans="1:21" ht="18.75" thickBot="1" x14ac:dyDescent="0.3">
      <c r="A7" s="103"/>
      <c r="B7" s="18"/>
      <c r="C7" s="18"/>
      <c r="D7" s="18"/>
      <c r="E7" s="18"/>
      <c r="F7" s="17"/>
      <c r="G7" s="18"/>
      <c r="H7" s="17"/>
      <c r="I7" s="22"/>
      <c r="J7" s="22"/>
      <c r="K7" s="22"/>
      <c r="L7" s="22"/>
      <c r="M7" s="22"/>
      <c r="N7" s="22"/>
      <c r="O7" s="22"/>
      <c r="P7" s="6" t="s">
        <v>12</v>
      </c>
      <c r="Q7" s="99"/>
      <c r="R7" s="99"/>
      <c r="S7" s="99"/>
      <c r="T7" s="99"/>
      <c r="U7" s="99"/>
    </row>
    <row r="8" spans="1:21" s="5" customFormat="1" ht="18.75" customHeight="1" x14ac:dyDescent="0.2">
      <c r="A8" s="408" t="s">
        <v>13</v>
      </c>
      <c r="B8" s="408" t="s">
        <v>14</v>
      </c>
      <c r="C8" s="408" t="s">
        <v>15</v>
      </c>
      <c r="D8" s="411" t="s">
        <v>16</v>
      </c>
      <c r="E8" s="353" t="s">
        <v>12</v>
      </c>
      <c r="F8" s="386" t="s">
        <v>17</v>
      </c>
      <c r="G8" s="353" t="s">
        <v>18</v>
      </c>
      <c r="H8" s="386" t="s">
        <v>17</v>
      </c>
      <c r="I8" s="353" t="s">
        <v>19</v>
      </c>
      <c r="J8" s="386" t="s">
        <v>17</v>
      </c>
      <c r="K8" s="23"/>
      <c r="L8" s="389" t="s">
        <v>20</v>
      </c>
      <c r="M8" s="390"/>
      <c r="N8" s="391"/>
      <c r="O8" s="398" t="s">
        <v>21</v>
      </c>
      <c r="P8" s="8" t="s">
        <v>18</v>
      </c>
      <c r="Q8" s="5">
        <v>1</v>
      </c>
    </row>
    <row r="9" spans="1:21" s="5" customFormat="1" ht="18" x14ac:dyDescent="0.2">
      <c r="A9" s="409"/>
      <c r="B9" s="409"/>
      <c r="C9" s="409"/>
      <c r="D9" s="412"/>
      <c r="E9" s="354"/>
      <c r="F9" s="387"/>
      <c r="G9" s="354"/>
      <c r="H9" s="387"/>
      <c r="I9" s="354"/>
      <c r="J9" s="387"/>
      <c r="K9" s="23"/>
      <c r="L9" s="392"/>
      <c r="M9" s="393"/>
      <c r="N9" s="394"/>
      <c r="O9" s="399"/>
      <c r="P9" s="8" t="s">
        <v>19</v>
      </c>
      <c r="Q9" s="5">
        <v>1</v>
      </c>
    </row>
    <row r="10" spans="1:21" s="5" customFormat="1" ht="34.5" customHeight="1" thickBot="1" x14ac:dyDescent="0.25">
      <c r="A10" s="410"/>
      <c r="B10" s="410"/>
      <c r="C10" s="410"/>
      <c r="D10" s="413"/>
      <c r="E10" s="355"/>
      <c r="F10" s="388"/>
      <c r="G10" s="355"/>
      <c r="H10" s="388"/>
      <c r="I10" s="355"/>
      <c r="J10" s="388"/>
      <c r="K10" s="23"/>
      <c r="L10" s="395"/>
      <c r="M10" s="396"/>
      <c r="N10" s="397"/>
      <c r="O10" s="399"/>
    </row>
    <row r="11" spans="1:21" s="5" customFormat="1" ht="16.5" thickBot="1" x14ac:dyDescent="0.25">
      <c r="A11" s="104"/>
      <c r="B11" s="105"/>
      <c r="C11" s="105"/>
      <c r="D11" s="24"/>
      <c r="E11" s="106"/>
      <c r="F11" s="25"/>
      <c r="G11" s="106"/>
      <c r="H11" s="25"/>
      <c r="I11" s="106"/>
      <c r="J11" s="25"/>
      <c r="K11" s="23"/>
      <c r="L11" s="26"/>
      <c r="M11" s="27"/>
      <c r="N11" s="27"/>
      <c r="O11" s="10"/>
    </row>
    <row r="12" spans="1:21" s="5" customFormat="1" ht="20.25" customHeight="1" thickBot="1" x14ac:dyDescent="0.25">
      <c r="A12" s="400" t="s">
        <v>22</v>
      </c>
      <c r="B12" s="401"/>
      <c r="C12" s="402"/>
      <c r="D12" s="28"/>
      <c r="E12" s="107"/>
      <c r="F12" s="29"/>
      <c r="G12" s="107"/>
      <c r="H12" s="29"/>
      <c r="I12" s="107"/>
      <c r="J12" s="29"/>
      <c r="K12" s="23"/>
      <c r="L12" s="30"/>
      <c r="M12" s="327" t="s">
        <v>23</v>
      </c>
      <c r="N12" s="327"/>
      <c r="O12" s="11"/>
    </row>
    <row r="13" spans="1:21" s="4" customFormat="1" ht="24" customHeight="1" x14ac:dyDescent="0.2">
      <c r="A13" s="328"/>
      <c r="B13" s="331" t="s">
        <v>24</v>
      </c>
      <c r="C13" s="380" t="s">
        <v>25</v>
      </c>
      <c r="D13" s="246">
        <v>0.1</v>
      </c>
      <c r="E13" s="230" t="s">
        <v>26</v>
      </c>
      <c r="F13" s="336">
        <v>0.5</v>
      </c>
      <c r="G13" s="356" t="s">
        <v>26</v>
      </c>
      <c r="H13" s="336">
        <v>1</v>
      </c>
      <c r="I13" s="361" t="s">
        <v>26</v>
      </c>
      <c r="J13" s="236">
        <v>2</v>
      </c>
      <c r="K13" s="108"/>
      <c r="L13" s="109"/>
      <c r="M13" s="366"/>
      <c r="N13" s="366"/>
      <c r="O13" s="49">
        <f>IF(M13&gt;=I13,J13*D13*$J$2,IF(M13&gt;=G13,H13*D13*$J$2+(M13-G13)/(I13-G13)*(J13*D13*$J$2-H13*D13*$J$2),IF(M13&gt;=E13,F13*D13*$J$2+(M13-E13)/(G13-E13)*(H13*D13*$J$2-F13*D13*$J$2),IF(M13&lt;E13,0,""))))</f>
        <v>0</v>
      </c>
      <c r="P13" s="110"/>
      <c r="Q13" s="111"/>
      <c r="R13" s="111"/>
      <c r="S13" s="111"/>
      <c r="T13" s="111"/>
      <c r="U13" s="111"/>
    </row>
    <row r="14" spans="1:21" s="4" customFormat="1" ht="16.5" customHeight="1" x14ac:dyDescent="0.2">
      <c r="A14" s="329"/>
      <c r="B14" s="332"/>
      <c r="C14" s="381"/>
      <c r="D14" s="247"/>
      <c r="E14" s="231"/>
      <c r="F14" s="359"/>
      <c r="G14" s="357"/>
      <c r="H14" s="359"/>
      <c r="I14" s="362"/>
      <c r="J14" s="364"/>
      <c r="K14" s="108"/>
      <c r="L14" s="109"/>
      <c r="M14" s="366"/>
      <c r="N14" s="366"/>
      <c r="O14" s="367" t="str">
        <f>IF(AND(M13&gt;G13,M13&lt;I13),"(% payout has been prorated between Target and Stretch)",IF(AND(M13&gt;E13,M13&lt;G13),"(% payout has been prorated between Threshold and Target)",""))</f>
        <v/>
      </c>
      <c r="P14" s="112"/>
      <c r="Q14" s="113"/>
      <c r="R14" s="111"/>
      <c r="S14" s="111"/>
      <c r="T14" s="111"/>
      <c r="U14" s="87"/>
    </row>
    <row r="15" spans="1:21" s="4" customFormat="1" ht="16.5" customHeight="1" x14ac:dyDescent="0.2">
      <c r="A15" s="329"/>
      <c r="B15" s="332"/>
      <c r="C15" s="381"/>
      <c r="D15" s="247"/>
      <c r="E15" s="231"/>
      <c r="F15" s="359"/>
      <c r="G15" s="357"/>
      <c r="H15" s="359"/>
      <c r="I15" s="362"/>
      <c r="J15" s="364"/>
      <c r="K15" s="108"/>
      <c r="L15" s="109"/>
      <c r="M15" s="366"/>
      <c r="N15" s="366"/>
      <c r="O15" s="367"/>
      <c r="P15" s="112">
        <v>2</v>
      </c>
      <c r="Q15" s="113"/>
      <c r="R15" s="111"/>
      <c r="S15" s="111"/>
      <c r="T15" s="111"/>
      <c r="U15" s="87"/>
    </row>
    <row r="16" spans="1:21" s="4" customFormat="1" ht="16.5" customHeight="1" x14ac:dyDescent="0.2">
      <c r="A16" s="329"/>
      <c r="B16" s="332"/>
      <c r="C16" s="381"/>
      <c r="D16" s="247"/>
      <c r="E16" s="231"/>
      <c r="F16" s="359"/>
      <c r="G16" s="357"/>
      <c r="H16" s="359"/>
      <c r="I16" s="362"/>
      <c r="J16" s="364"/>
      <c r="K16" s="108"/>
      <c r="L16" s="109"/>
      <c r="M16" s="366"/>
      <c r="N16" s="366"/>
      <c r="O16" s="367"/>
      <c r="P16" s="112"/>
      <c r="Q16" s="113"/>
      <c r="R16" s="111"/>
      <c r="S16" s="111"/>
      <c r="T16" s="111"/>
      <c r="U16" s="87"/>
    </row>
    <row r="17" spans="1:21" s="4" customFormat="1" ht="16.5" customHeight="1" thickBot="1" x14ac:dyDescent="0.25">
      <c r="A17" s="330"/>
      <c r="B17" s="333"/>
      <c r="C17" s="382"/>
      <c r="D17" s="248"/>
      <c r="E17" s="232"/>
      <c r="F17" s="360"/>
      <c r="G17" s="358"/>
      <c r="H17" s="360"/>
      <c r="I17" s="363"/>
      <c r="J17" s="365"/>
      <c r="K17" s="108"/>
      <c r="L17" s="109"/>
      <c r="M17" s="366"/>
      <c r="N17" s="366"/>
      <c r="O17" s="367"/>
      <c r="P17" s="112"/>
      <c r="Q17" s="113"/>
      <c r="R17" s="111"/>
      <c r="S17" s="111"/>
      <c r="T17" s="111"/>
      <c r="U17" s="87"/>
    </row>
    <row r="18" spans="1:21" s="64" customFormat="1" ht="38.25" customHeight="1" x14ac:dyDescent="0.25">
      <c r="A18" s="265"/>
      <c r="B18" s="312" t="s">
        <v>27</v>
      </c>
      <c r="C18" s="313"/>
      <c r="D18" s="345"/>
      <c r="E18" s="225"/>
      <c r="F18" s="225"/>
      <c r="G18" s="225"/>
      <c r="H18" s="225"/>
      <c r="I18" s="225"/>
      <c r="J18" s="226"/>
      <c r="K18" s="114"/>
      <c r="L18" s="115"/>
      <c r="M18" s="69"/>
      <c r="N18" s="69"/>
      <c r="O18" s="61"/>
      <c r="P18" s="62"/>
      <c r="Q18" s="63"/>
      <c r="R18" s="63"/>
      <c r="S18" s="63"/>
      <c r="T18" s="63"/>
      <c r="U18" s="88"/>
    </row>
    <row r="19" spans="1:21" s="64" customFormat="1" ht="30" hidden="1" customHeight="1" x14ac:dyDescent="0.25">
      <c r="A19" s="266"/>
      <c r="B19" s="316" t="s">
        <v>28</v>
      </c>
      <c r="C19" s="317"/>
      <c r="D19" s="346"/>
      <c r="E19" s="304"/>
      <c r="F19" s="304"/>
      <c r="G19" s="304"/>
      <c r="H19" s="304"/>
      <c r="I19" s="304"/>
      <c r="J19" s="305"/>
      <c r="K19" s="114"/>
      <c r="L19" s="115"/>
      <c r="M19" s="69"/>
      <c r="N19" s="69"/>
      <c r="O19" s="61"/>
      <c r="P19" s="62"/>
      <c r="Q19" s="63"/>
      <c r="R19" s="63"/>
      <c r="S19" s="63"/>
      <c r="T19" s="63"/>
      <c r="U19" s="88"/>
    </row>
    <row r="20" spans="1:21" s="64" customFormat="1" ht="27" hidden="1" customHeight="1" x14ac:dyDescent="0.25">
      <c r="A20" s="266"/>
      <c r="B20" s="347" t="s">
        <v>29</v>
      </c>
      <c r="C20" s="348"/>
      <c r="D20" s="349"/>
      <c r="E20" s="349"/>
      <c r="F20" s="349"/>
      <c r="G20" s="349"/>
      <c r="H20" s="349"/>
      <c r="I20" s="349"/>
      <c r="J20" s="349"/>
      <c r="K20" s="114"/>
      <c r="L20" s="115"/>
      <c r="M20" s="65"/>
      <c r="N20" s="65"/>
      <c r="O20" s="66"/>
      <c r="P20" s="67"/>
      <c r="Q20" s="63"/>
      <c r="R20" s="63"/>
      <c r="S20" s="63"/>
      <c r="T20" s="63"/>
      <c r="U20" s="88"/>
    </row>
    <row r="21" spans="1:21" s="64" customFormat="1" ht="27" hidden="1" customHeight="1" thickBot="1" x14ac:dyDescent="0.3">
      <c r="A21" s="267"/>
      <c r="B21" s="323" t="s">
        <v>30</v>
      </c>
      <c r="C21" s="318"/>
      <c r="D21" s="350"/>
      <c r="E21" s="351"/>
      <c r="F21" s="351"/>
      <c r="G21" s="351"/>
      <c r="H21" s="351"/>
      <c r="I21" s="351"/>
      <c r="J21" s="352"/>
      <c r="K21" s="114"/>
      <c r="L21" s="115"/>
      <c r="M21" s="65"/>
      <c r="N21" s="65"/>
      <c r="O21" s="66"/>
      <c r="P21" s="67"/>
      <c r="Q21" s="63"/>
      <c r="R21" s="63"/>
      <c r="S21" s="63"/>
      <c r="T21" s="63"/>
      <c r="U21" s="88"/>
    </row>
    <row r="22" spans="1:21" s="4" customFormat="1" ht="16.5" customHeight="1" thickBot="1" x14ac:dyDescent="0.25">
      <c r="A22" s="116"/>
      <c r="B22" s="117"/>
      <c r="C22" s="117"/>
      <c r="D22" s="31"/>
      <c r="E22" s="118"/>
      <c r="F22" s="31"/>
      <c r="G22" s="118"/>
      <c r="H22" s="31"/>
      <c r="I22" s="118"/>
      <c r="J22" s="31"/>
      <c r="K22" s="108"/>
      <c r="L22" s="109"/>
      <c r="M22" s="32"/>
      <c r="N22" s="32"/>
      <c r="O22" s="12"/>
      <c r="P22" s="119" t="str">
        <f>IF(M26&lt;&gt;"",F24*D24*$F$4,IF(M27&lt;&gt;"",H24*D24*$F$4,IF(M28&lt;&gt;"",J24*D24*$F$4,IF(M25&lt;&gt;"",0,""))))</f>
        <v/>
      </c>
      <c r="Q22" s="113"/>
      <c r="R22" s="111"/>
      <c r="S22" s="111"/>
      <c r="T22" s="111"/>
      <c r="U22" s="87"/>
    </row>
    <row r="23" spans="1:21" s="4" customFormat="1" ht="18" customHeight="1" thickBot="1" x14ac:dyDescent="0.25">
      <c r="A23" s="324" t="s">
        <v>31</v>
      </c>
      <c r="B23" s="325"/>
      <c r="C23" s="326"/>
      <c r="D23" s="28"/>
      <c r="E23" s="107"/>
      <c r="F23" s="33"/>
      <c r="G23" s="107"/>
      <c r="H23" s="33"/>
      <c r="I23" s="107"/>
      <c r="J23" s="33"/>
      <c r="K23" s="108"/>
      <c r="L23" s="109"/>
      <c r="M23" s="327" t="s">
        <v>32</v>
      </c>
      <c r="N23" s="327"/>
      <c r="O23" s="13"/>
      <c r="P23" s="113"/>
      <c r="Q23" s="113"/>
      <c r="R23" s="111"/>
      <c r="S23" s="111"/>
      <c r="T23" s="111"/>
      <c r="U23" s="87"/>
    </row>
    <row r="24" spans="1:21" s="4" customFormat="1" ht="15" customHeight="1" x14ac:dyDescent="0.2">
      <c r="A24" s="328"/>
      <c r="B24" s="331" t="s">
        <v>24</v>
      </c>
      <c r="C24" s="383" t="s">
        <v>33</v>
      </c>
      <c r="D24" s="246">
        <v>0.3</v>
      </c>
      <c r="E24" s="230" t="s">
        <v>26</v>
      </c>
      <c r="F24" s="336">
        <v>0.5</v>
      </c>
      <c r="G24" s="230" t="s">
        <v>26</v>
      </c>
      <c r="H24" s="336">
        <v>1</v>
      </c>
      <c r="I24" s="230" t="s">
        <v>26</v>
      </c>
      <c r="J24" s="236">
        <v>2</v>
      </c>
      <c r="K24" s="108"/>
      <c r="L24" s="109"/>
      <c r="M24" s="339"/>
      <c r="N24" s="340"/>
      <c r="O24" s="249">
        <f>IF(M24&gt;=I24,J24*D24*$J$2,IF(M24&gt;=G24,H24*D24*$J$2+(M24-G24)/(I24-G24)*(J24*D24*$J$2-H24*D24*$J$2),IF(M24&gt;=E24,F24*D24*$J$2+(M24-E24)/(G24-E24)*(H24*D24*$J$2-F24*D24*$J$2),IF(M24&lt;E24,0,""))))</f>
        <v>0</v>
      </c>
      <c r="P24" s="113"/>
      <c r="Q24" s="113"/>
      <c r="R24" s="111"/>
      <c r="S24" s="111"/>
      <c r="T24" s="111"/>
      <c r="U24" s="87"/>
    </row>
    <row r="25" spans="1:21" s="4" customFormat="1" ht="12" customHeight="1" x14ac:dyDescent="0.2">
      <c r="A25" s="329"/>
      <c r="B25" s="332"/>
      <c r="C25" s="384"/>
      <c r="D25" s="334"/>
      <c r="E25" s="231"/>
      <c r="F25" s="337"/>
      <c r="G25" s="231"/>
      <c r="H25" s="337"/>
      <c r="I25" s="231"/>
      <c r="J25" s="237"/>
      <c r="K25" s="108"/>
      <c r="L25" s="109"/>
      <c r="M25" s="341"/>
      <c r="N25" s="342"/>
      <c r="O25" s="249"/>
      <c r="P25" s="113"/>
      <c r="Q25" s="113"/>
      <c r="R25" s="111"/>
      <c r="S25" s="111"/>
      <c r="T25" s="111"/>
      <c r="U25" s="87"/>
    </row>
    <row r="26" spans="1:21" s="4" customFormat="1" ht="12" customHeight="1" x14ac:dyDescent="0.2">
      <c r="A26" s="329"/>
      <c r="B26" s="332"/>
      <c r="C26" s="384"/>
      <c r="D26" s="334"/>
      <c r="E26" s="231"/>
      <c r="F26" s="337"/>
      <c r="G26" s="231"/>
      <c r="H26" s="337"/>
      <c r="I26" s="231"/>
      <c r="J26" s="237"/>
      <c r="K26" s="108"/>
      <c r="L26" s="109"/>
      <c r="M26" s="341"/>
      <c r="N26" s="342"/>
      <c r="O26" s="249"/>
      <c r="P26" s="113">
        <v>2</v>
      </c>
      <c r="Q26" s="113"/>
      <c r="R26" s="111"/>
      <c r="S26" s="111"/>
      <c r="T26" s="111"/>
      <c r="U26" s="87"/>
    </row>
    <row r="27" spans="1:21" s="4" customFormat="1" ht="27" customHeight="1" x14ac:dyDescent="0.2">
      <c r="A27" s="329"/>
      <c r="B27" s="332"/>
      <c r="C27" s="384"/>
      <c r="D27" s="334"/>
      <c r="E27" s="231"/>
      <c r="F27" s="337"/>
      <c r="G27" s="231"/>
      <c r="H27" s="337"/>
      <c r="I27" s="231"/>
      <c r="J27" s="237"/>
      <c r="K27" s="108"/>
      <c r="L27" s="109"/>
      <c r="M27" s="341"/>
      <c r="N27" s="342"/>
      <c r="O27" s="249"/>
      <c r="P27" s="113"/>
      <c r="Q27" s="113"/>
      <c r="R27" s="111"/>
      <c r="S27" s="111"/>
      <c r="T27" s="111"/>
      <c r="U27" s="87"/>
    </row>
    <row r="28" spans="1:21" s="4" customFormat="1" ht="16.5" customHeight="1" thickBot="1" x14ac:dyDescent="0.25">
      <c r="A28" s="330"/>
      <c r="B28" s="333"/>
      <c r="C28" s="385"/>
      <c r="D28" s="335"/>
      <c r="E28" s="232"/>
      <c r="F28" s="338"/>
      <c r="G28" s="232"/>
      <c r="H28" s="338"/>
      <c r="I28" s="232"/>
      <c r="J28" s="238"/>
      <c r="K28" s="108"/>
      <c r="L28" s="109"/>
      <c r="M28" s="343"/>
      <c r="N28" s="344"/>
      <c r="O28" s="249"/>
      <c r="P28" s="113"/>
      <c r="Q28" s="113"/>
      <c r="R28" s="111"/>
      <c r="S28" s="111"/>
      <c r="T28" s="111"/>
      <c r="U28" s="111"/>
    </row>
    <row r="29" spans="1:21" s="64" customFormat="1" ht="37.5" customHeight="1" thickBot="1" x14ac:dyDescent="0.3">
      <c r="A29" s="265"/>
      <c r="B29" s="312" t="s">
        <v>27</v>
      </c>
      <c r="C29" s="313"/>
      <c r="D29" s="224"/>
      <c r="E29" s="314"/>
      <c r="F29" s="314"/>
      <c r="G29" s="314"/>
      <c r="H29" s="314"/>
      <c r="I29" s="314"/>
      <c r="J29" s="315"/>
      <c r="K29" s="114"/>
      <c r="L29" s="115"/>
      <c r="M29" s="69"/>
      <c r="N29" s="69"/>
      <c r="O29" s="61"/>
      <c r="P29" s="62"/>
      <c r="Q29" s="63"/>
      <c r="R29" s="63"/>
      <c r="S29" s="63"/>
      <c r="T29" s="63"/>
      <c r="U29" s="88"/>
    </row>
    <row r="30" spans="1:21" s="64" customFormat="1" ht="27.75" hidden="1" customHeight="1" x14ac:dyDescent="0.25">
      <c r="A30" s="266"/>
      <c r="B30" s="316" t="s">
        <v>28</v>
      </c>
      <c r="C30" s="317"/>
      <c r="D30" s="303"/>
      <c r="E30" s="304"/>
      <c r="F30" s="304"/>
      <c r="G30" s="304"/>
      <c r="H30" s="304"/>
      <c r="I30" s="304"/>
      <c r="J30" s="305"/>
      <c r="K30" s="114"/>
      <c r="L30" s="115"/>
      <c r="M30" s="69"/>
      <c r="N30" s="69"/>
      <c r="O30" s="61"/>
      <c r="P30" s="62"/>
      <c r="Q30" s="63"/>
      <c r="R30" s="63"/>
      <c r="S30" s="63"/>
      <c r="T30" s="63"/>
      <c r="U30" s="88"/>
    </row>
    <row r="31" spans="1:21" s="64" customFormat="1" ht="27.75" hidden="1" customHeight="1" x14ac:dyDescent="0.25">
      <c r="A31" s="266"/>
      <c r="B31" s="318" t="s">
        <v>29</v>
      </c>
      <c r="C31" s="319"/>
      <c r="D31" s="320"/>
      <c r="E31" s="321"/>
      <c r="F31" s="321"/>
      <c r="G31" s="321"/>
      <c r="H31" s="321"/>
      <c r="I31" s="321"/>
      <c r="J31" s="322"/>
      <c r="K31" s="114"/>
      <c r="L31" s="115"/>
      <c r="M31" s="65"/>
      <c r="N31" s="65"/>
      <c r="O31" s="66"/>
      <c r="P31" s="67"/>
      <c r="Q31" s="63"/>
      <c r="R31" s="63"/>
      <c r="S31" s="63"/>
      <c r="T31" s="63"/>
      <c r="U31" s="88"/>
    </row>
    <row r="32" spans="1:21" s="64" customFormat="1" ht="27.75" hidden="1" customHeight="1" thickBot="1" x14ac:dyDescent="0.3">
      <c r="A32" s="267"/>
      <c r="B32" s="323" t="s">
        <v>30</v>
      </c>
      <c r="C32" s="318"/>
      <c r="D32" s="76"/>
      <c r="E32" s="76"/>
      <c r="F32" s="76"/>
      <c r="G32" s="76"/>
      <c r="H32" s="76"/>
      <c r="I32" s="76"/>
      <c r="J32" s="76"/>
      <c r="K32" s="114"/>
      <c r="L32" s="115"/>
      <c r="M32" s="65"/>
      <c r="N32" s="65"/>
      <c r="O32" s="66"/>
      <c r="P32" s="67"/>
      <c r="Q32" s="63"/>
      <c r="R32" s="63"/>
      <c r="S32" s="63"/>
      <c r="T32" s="63"/>
      <c r="U32" s="88"/>
    </row>
    <row r="33" spans="1:21" s="4" customFormat="1" ht="13.5" customHeight="1" thickBot="1" x14ac:dyDescent="0.25">
      <c r="A33" s="104"/>
      <c r="B33" s="105"/>
      <c r="C33" s="105"/>
      <c r="D33" s="24"/>
      <c r="E33" s="106"/>
      <c r="F33" s="24"/>
      <c r="G33" s="106"/>
      <c r="H33" s="24"/>
      <c r="I33" s="106"/>
      <c r="J33" s="24"/>
      <c r="K33" s="108"/>
      <c r="L33" s="109"/>
      <c r="M33" s="32"/>
      <c r="N33" s="32"/>
      <c r="O33" s="12"/>
      <c r="P33" s="113"/>
      <c r="Q33" s="113"/>
      <c r="R33" s="111"/>
      <c r="S33" s="111"/>
      <c r="T33" s="111"/>
      <c r="U33" s="111"/>
    </row>
    <row r="34" spans="1:21" s="4" customFormat="1" ht="18" customHeight="1" thickBot="1" x14ac:dyDescent="0.25">
      <c r="A34" s="250" t="s">
        <v>34</v>
      </c>
      <c r="B34" s="251"/>
      <c r="C34" s="252"/>
      <c r="D34" s="86"/>
      <c r="E34" s="107"/>
      <c r="F34" s="33"/>
      <c r="G34" s="107"/>
      <c r="H34" s="33"/>
      <c r="I34" s="107"/>
      <c r="J34" s="33"/>
      <c r="K34" s="108"/>
      <c r="L34" s="109"/>
      <c r="M34" s="34"/>
      <c r="N34" s="34"/>
      <c r="O34" s="13"/>
      <c r="P34" s="113"/>
      <c r="Q34" s="113"/>
      <c r="R34" s="111"/>
      <c r="S34" s="111"/>
      <c r="T34" s="111"/>
      <c r="U34" s="111"/>
    </row>
    <row r="35" spans="1:21" s="4" customFormat="1" ht="12" customHeight="1" x14ac:dyDescent="0.2">
      <c r="A35" s="240" t="s">
        <v>35</v>
      </c>
      <c r="B35" s="243" t="s">
        <v>36</v>
      </c>
      <c r="C35" s="243" t="s">
        <v>36</v>
      </c>
      <c r="D35" s="246">
        <v>0.2</v>
      </c>
      <c r="E35" s="230" t="s">
        <v>26</v>
      </c>
      <c r="F35" s="227">
        <v>0.5</v>
      </c>
      <c r="G35" s="230" t="s">
        <v>26</v>
      </c>
      <c r="H35" s="233">
        <v>1</v>
      </c>
      <c r="I35" s="230" t="s">
        <v>26</v>
      </c>
      <c r="J35" s="236">
        <v>2</v>
      </c>
      <c r="K35" s="108"/>
      <c r="L35" s="109"/>
      <c r="M35" s="239" t="s">
        <v>37</v>
      </c>
      <c r="N35" s="239"/>
      <c r="O35" s="249" t="str">
        <f>IF(M36&lt;&gt;"",F35*D35*$J$2,IF(M37&lt;&gt;"",H35*D35*$J$2,IF(M38&lt;&gt;"",J35*D35*$J$2,"")))</f>
        <v/>
      </c>
      <c r="P35" s="113"/>
      <c r="Q35" s="113"/>
      <c r="R35" s="111"/>
      <c r="S35" s="111"/>
      <c r="T35" s="111"/>
      <c r="U35" s="111"/>
    </row>
    <row r="36" spans="1:21" s="4" customFormat="1" ht="15" customHeight="1" x14ac:dyDescent="0.2">
      <c r="A36" s="241"/>
      <c r="B36" s="244"/>
      <c r="C36" s="244"/>
      <c r="D36" s="247"/>
      <c r="E36" s="231"/>
      <c r="F36" s="228"/>
      <c r="G36" s="231"/>
      <c r="H36" s="234"/>
      <c r="I36" s="231"/>
      <c r="J36" s="237"/>
      <c r="K36" s="108"/>
      <c r="L36" s="109"/>
      <c r="M36" s="50"/>
      <c r="N36" s="120" t="s">
        <v>12</v>
      </c>
      <c r="O36" s="249"/>
      <c r="P36" s="113"/>
      <c r="Q36" s="113"/>
      <c r="R36" s="111"/>
      <c r="S36" s="111"/>
      <c r="T36" s="111"/>
      <c r="U36" s="111"/>
    </row>
    <row r="37" spans="1:21" s="4" customFormat="1" ht="13.5" customHeight="1" x14ac:dyDescent="0.2">
      <c r="A37" s="241"/>
      <c r="B37" s="244"/>
      <c r="C37" s="244"/>
      <c r="D37" s="247"/>
      <c r="E37" s="231"/>
      <c r="F37" s="228"/>
      <c r="G37" s="231"/>
      <c r="H37" s="234"/>
      <c r="I37" s="231"/>
      <c r="J37" s="237"/>
      <c r="K37" s="108"/>
      <c r="L37" s="109"/>
      <c r="M37" s="50"/>
      <c r="N37" s="120" t="s">
        <v>18</v>
      </c>
      <c r="O37" s="249"/>
      <c r="P37" s="113">
        <v>2</v>
      </c>
      <c r="Q37" s="113"/>
      <c r="R37" s="111"/>
      <c r="S37" s="111"/>
      <c r="T37" s="111"/>
      <c r="U37" s="111"/>
    </row>
    <row r="38" spans="1:21" s="4" customFormat="1" ht="12" customHeight="1" x14ac:dyDescent="0.2">
      <c r="A38" s="241"/>
      <c r="B38" s="244"/>
      <c r="C38" s="244"/>
      <c r="D38" s="247"/>
      <c r="E38" s="231"/>
      <c r="F38" s="228"/>
      <c r="G38" s="231"/>
      <c r="H38" s="234"/>
      <c r="I38" s="231"/>
      <c r="J38" s="237"/>
      <c r="K38" s="108"/>
      <c r="L38" s="109"/>
      <c r="M38" s="50"/>
      <c r="N38" s="120" t="s">
        <v>19</v>
      </c>
      <c r="O38" s="249"/>
      <c r="P38" s="111"/>
      <c r="Q38" s="111"/>
      <c r="R38" s="111"/>
      <c r="S38" s="111"/>
      <c r="T38" s="111"/>
      <c r="U38" s="111"/>
    </row>
    <row r="39" spans="1:21" s="4" customFormat="1" ht="159.75" customHeight="1" thickBot="1" x14ac:dyDescent="0.25">
      <c r="A39" s="242"/>
      <c r="B39" s="245"/>
      <c r="C39" s="245"/>
      <c r="D39" s="248"/>
      <c r="E39" s="232"/>
      <c r="F39" s="229"/>
      <c r="G39" s="232"/>
      <c r="H39" s="235"/>
      <c r="I39" s="232"/>
      <c r="J39" s="238"/>
      <c r="K39" s="108"/>
      <c r="L39" s="109"/>
      <c r="M39" s="70"/>
      <c r="N39" s="70"/>
      <c r="O39" s="249"/>
      <c r="P39" s="111"/>
      <c r="Q39" s="111"/>
      <c r="R39" s="111"/>
      <c r="S39" s="111"/>
      <c r="T39" s="111"/>
      <c r="U39" s="111"/>
    </row>
    <row r="40" spans="1:21" s="64" customFormat="1" ht="30" customHeight="1" x14ac:dyDescent="0.2">
      <c r="A40" s="265"/>
      <c r="B40" s="222" t="s">
        <v>27</v>
      </c>
      <c r="C40" s="223"/>
      <c r="D40" s="224"/>
      <c r="E40" s="225"/>
      <c r="F40" s="225"/>
      <c r="G40" s="225"/>
      <c r="H40" s="225"/>
      <c r="I40" s="225"/>
      <c r="J40" s="226"/>
      <c r="K40" s="121"/>
      <c r="L40" s="69"/>
      <c r="M40" s="69"/>
      <c r="N40" s="69"/>
      <c r="O40" s="61"/>
      <c r="P40" s="62"/>
      <c r="Q40" s="63"/>
      <c r="R40" s="63"/>
      <c r="S40" s="63"/>
      <c r="T40" s="63"/>
      <c r="U40" s="88"/>
    </row>
    <row r="41" spans="1:21" s="64" customFormat="1" ht="26.25" hidden="1" customHeight="1" x14ac:dyDescent="0.2">
      <c r="A41" s="266"/>
      <c r="B41" s="268" t="s">
        <v>28</v>
      </c>
      <c r="C41" s="269"/>
      <c r="D41" s="303"/>
      <c r="E41" s="304"/>
      <c r="F41" s="304"/>
      <c r="G41" s="304"/>
      <c r="H41" s="304"/>
      <c r="I41" s="304"/>
      <c r="J41" s="305"/>
      <c r="K41" s="121"/>
      <c r="L41" s="69"/>
      <c r="M41" s="69"/>
      <c r="N41" s="69"/>
      <c r="O41" s="61"/>
      <c r="P41" s="62"/>
      <c r="Q41" s="63"/>
      <c r="R41" s="63"/>
      <c r="S41" s="63"/>
      <c r="T41" s="63"/>
      <c r="U41" s="88"/>
    </row>
    <row r="42" spans="1:21" s="64" customFormat="1" ht="27" hidden="1" customHeight="1" thickBot="1" x14ac:dyDescent="0.25">
      <c r="A42" s="266"/>
      <c r="B42" s="306" t="s">
        <v>29</v>
      </c>
      <c r="C42" s="307"/>
      <c r="D42" s="308"/>
      <c r="E42" s="309"/>
      <c r="F42" s="309"/>
      <c r="G42" s="309"/>
      <c r="H42" s="309"/>
      <c r="I42" s="309"/>
      <c r="J42" s="309"/>
      <c r="K42" s="114"/>
      <c r="L42" s="115"/>
      <c r="M42" s="65"/>
      <c r="N42" s="65"/>
      <c r="O42" s="66"/>
      <c r="P42" s="67"/>
      <c r="Q42" s="63"/>
      <c r="R42" s="63"/>
      <c r="S42" s="63"/>
      <c r="T42" s="63"/>
      <c r="U42" s="88"/>
    </row>
    <row r="43" spans="1:21" s="64" customFormat="1" ht="27" hidden="1" customHeight="1" thickBot="1" x14ac:dyDescent="0.25">
      <c r="A43" s="267"/>
      <c r="B43" s="310" t="s">
        <v>30</v>
      </c>
      <c r="C43" s="311"/>
      <c r="D43" s="77"/>
      <c r="E43" s="77"/>
      <c r="F43" s="77"/>
      <c r="G43" s="77"/>
      <c r="H43" s="77"/>
      <c r="I43" s="77"/>
      <c r="J43" s="77"/>
      <c r="K43" s="114"/>
      <c r="L43" s="115"/>
      <c r="M43" s="65"/>
      <c r="N43" s="65"/>
      <c r="O43" s="66"/>
      <c r="P43" s="67"/>
      <c r="Q43" s="63"/>
      <c r="R43" s="63"/>
      <c r="S43" s="63"/>
      <c r="T43" s="63"/>
      <c r="U43" s="88"/>
    </row>
    <row r="44" spans="1:21" s="64" customFormat="1" ht="27" customHeight="1" thickBot="1" x14ac:dyDescent="0.25">
      <c r="A44" s="122"/>
      <c r="B44" s="78"/>
      <c r="C44" s="78"/>
      <c r="D44" s="77"/>
      <c r="E44" s="77"/>
      <c r="F44" s="77"/>
      <c r="G44" s="77"/>
      <c r="H44" s="77"/>
      <c r="I44" s="77"/>
      <c r="J44" s="77"/>
      <c r="K44" s="114"/>
      <c r="L44" s="115"/>
      <c r="M44" s="65"/>
      <c r="N44" s="65"/>
      <c r="O44" s="66"/>
      <c r="P44" s="67"/>
      <c r="Q44" s="63"/>
      <c r="R44" s="63"/>
      <c r="S44" s="63"/>
      <c r="T44" s="63"/>
      <c r="U44" s="88"/>
    </row>
    <row r="45" spans="1:21" s="4" customFormat="1" ht="18" customHeight="1" thickBot="1" x14ac:dyDescent="0.25">
      <c r="A45" s="250" t="s">
        <v>34</v>
      </c>
      <c r="B45" s="251"/>
      <c r="C45" s="252"/>
      <c r="D45" s="86"/>
      <c r="E45" s="107"/>
      <c r="F45" s="33"/>
      <c r="G45" s="107"/>
      <c r="H45" s="33"/>
      <c r="I45" s="107"/>
      <c r="J45" s="33"/>
      <c r="K45" s="108"/>
      <c r="L45" s="109"/>
      <c r="M45" s="34"/>
      <c r="N45" s="34"/>
      <c r="O45" s="13"/>
      <c r="P45" s="113"/>
      <c r="Q45" s="113"/>
      <c r="R45" s="111"/>
      <c r="S45" s="111"/>
      <c r="T45" s="111"/>
      <c r="U45" s="111"/>
    </row>
    <row r="46" spans="1:21" s="4" customFormat="1" ht="12" customHeight="1" x14ac:dyDescent="0.2">
      <c r="A46" s="240" t="s">
        <v>35</v>
      </c>
      <c r="B46" s="243" t="s">
        <v>36</v>
      </c>
      <c r="C46" s="243" t="s">
        <v>36</v>
      </c>
      <c r="D46" s="246">
        <v>0.1</v>
      </c>
      <c r="E46" s="230" t="s">
        <v>26</v>
      </c>
      <c r="F46" s="227">
        <v>0.5</v>
      </c>
      <c r="G46" s="230" t="s">
        <v>26</v>
      </c>
      <c r="H46" s="233">
        <v>1</v>
      </c>
      <c r="I46" s="230" t="s">
        <v>26</v>
      </c>
      <c r="J46" s="236">
        <v>2</v>
      </c>
      <c r="K46" s="108"/>
      <c r="L46" s="109"/>
      <c r="M46" s="239" t="s">
        <v>37</v>
      </c>
      <c r="N46" s="239"/>
      <c r="O46" s="249" t="str">
        <f>IF(M47&lt;&gt;"",F46*D46*$J$2,IF(M48&lt;&gt;"",H46*D46*$J$2,IF(M49&lt;&gt;"",J46*D46*$J$2,"")))</f>
        <v/>
      </c>
      <c r="P46" s="113"/>
      <c r="Q46" s="113"/>
      <c r="R46" s="111"/>
      <c r="S46" s="111"/>
      <c r="T46" s="111"/>
      <c r="U46" s="111"/>
    </row>
    <row r="47" spans="1:21" s="4" customFormat="1" ht="15" customHeight="1" x14ac:dyDescent="0.2">
      <c r="A47" s="241"/>
      <c r="B47" s="244"/>
      <c r="C47" s="244"/>
      <c r="D47" s="247"/>
      <c r="E47" s="231"/>
      <c r="F47" s="228"/>
      <c r="G47" s="231"/>
      <c r="H47" s="234"/>
      <c r="I47" s="231"/>
      <c r="J47" s="237"/>
      <c r="K47" s="108"/>
      <c r="L47" s="109"/>
      <c r="M47" s="50"/>
      <c r="N47" s="120" t="s">
        <v>12</v>
      </c>
      <c r="O47" s="249"/>
      <c r="P47" s="113"/>
      <c r="Q47" s="113"/>
      <c r="R47" s="111"/>
      <c r="S47" s="111"/>
      <c r="T47" s="111"/>
      <c r="U47" s="111"/>
    </row>
    <row r="48" spans="1:21" s="4" customFormat="1" ht="13.5" customHeight="1" x14ac:dyDescent="0.2">
      <c r="A48" s="241"/>
      <c r="B48" s="244"/>
      <c r="C48" s="244"/>
      <c r="D48" s="247"/>
      <c r="E48" s="231"/>
      <c r="F48" s="228"/>
      <c r="G48" s="231"/>
      <c r="H48" s="234"/>
      <c r="I48" s="231"/>
      <c r="J48" s="237"/>
      <c r="K48" s="108"/>
      <c r="L48" s="109"/>
      <c r="M48" s="50"/>
      <c r="N48" s="120" t="s">
        <v>18</v>
      </c>
      <c r="O48" s="249"/>
      <c r="P48" s="113">
        <v>2</v>
      </c>
      <c r="Q48" s="113"/>
      <c r="R48" s="111"/>
      <c r="S48" s="111"/>
      <c r="T48" s="111"/>
      <c r="U48" s="111"/>
    </row>
    <row r="49" spans="1:21" s="4" customFormat="1" ht="12" customHeight="1" x14ac:dyDescent="0.2">
      <c r="A49" s="241"/>
      <c r="B49" s="244"/>
      <c r="C49" s="244"/>
      <c r="D49" s="247"/>
      <c r="E49" s="231"/>
      <c r="F49" s="228"/>
      <c r="G49" s="231"/>
      <c r="H49" s="234"/>
      <c r="I49" s="231"/>
      <c r="J49" s="237"/>
      <c r="K49" s="108"/>
      <c r="L49" s="109"/>
      <c r="M49" s="50"/>
      <c r="N49" s="120" t="s">
        <v>19</v>
      </c>
      <c r="O49" s="249"/>
      <c r="P49" s="111"/>
      <c r="Q49" s="111"/>
      <c r="R49" s="111"/>
      <c r="S49" s="111"/>
      <c r="T49" s="111"/>
      <c r="U49" s="111"/>
    </row>
    <row r="50" spans="1:21" s="4" customFormat="1" ht="159.75" customHeight="1" thickBot="1" x14ac:dyDescent="0.25">
      <c r="A50" s="242"/>
      <c r="B50" s="245"/>
      <c r="C50" s="245"/>
      <c r="D50" s="248"/>
      <c r="E50" s="232"/>
      <c r="F50" s="229"/>
      <c r="G50" s="232"/>
      <c r="H50" s="235"/>
      <c r="I50" s="232"/>
      <c r="J50" s="238"/>
      <c r="K50" s="108"/>
      <c r="L50" s="109"/>
      <c r="M50" s="70"/>
      <c r="N50" s="70"/>
      <c r="O50" s="249"/>
      <c r="P50" s="111"/>
      <c r="Q50" s="111"/>
      <c r="R50" s="111"/>
      <c r="S50" s="111"/>
      <c r="T50" s="111"/>
      <c r="U50" s="111"/>
    </row>
    <row r="51" spans="1:21" s="64" customFormat="1" ht="30" customHeight="1" x14ac:dyDescent="0.2">
      <c r="A51" s="122"/>
      <c r="B51" s="222" t="s">
        <v>27</v>
      </c>
      <c r="C51" s="223"/>
      <c r="D51" s="224"/>
      <c r="E51" s="225"/>
      <c r="F51" s="225"/>
      <c r="G51" s="225"/>
      <c r="H51" s="225"/>
      <c r="I51" s="225"/>
      <c r="J51" s="226"/>
      <c r="K51" s="121"/>
      <c r="L51" s="69"/>
      <c r="M51" s="69"/>
      <c r="N51" s="69"/>
      <c r="O51" s="61"/>
      <c r="P51" s="62"/>
      <c r="Q51" s="63"/>
      <c r="R51" s="63"/>
      <c r="S51" s="63"/>
      <c r="T51" s="63"/>
      <c r="U51" s="88"/>
    </row>
    <row r="52" spans="1:21" s="64" customFormat="1" ht="30" customHeight="1" thickBot="1" x14ac:dyDescent="0.25">
      <c r="A52" s="122"/>
      <c r="B52" s="80"/>
      <c r="C52" s="80"/>
      <c r="D52" s="81"/>
      <c r="E52" s="81"/>
      <c r="F52" s="81"/>
      <c r="G52" s="81"/>
      <c r="H52" s="81"/>
      <c r="I52" s="81"/>
      <c r="J52" s="81"/>
      <c r="K52" s="123"/>
      <c r="L52" s="69"/>
      <c r="M52" s="69"/>
      <c r="N52" s="69"/>
      <c r="O52" s="61"/>
      <c r="P52" s="62"/>
      <c r="Q52" s="63"/>
      <c r="R52" s="63"/>
      <c r="S52" s="63"/>
      <c r="T52" s="63"/>
      <c r="U52" s="88"/>
    </row>
    <row r="53" spans="1:21" s="4" customFormat="1" ht="18" customHeight="1" thickBot="1" x14ac:dyDescent="0.25">
      <c r="A53" s="250" t="s">
        <v>34</v>
      </c>
      <c r="B53" s="251"/>
      <c r="C53" s="252"/>
      <c r="D53" s="86"/>
      <c r="E53" s="107"/>
      <c r="F53" s="33"/>
      <c r="G53" s="107"/>
      <c r="H53" s="33"/>
      <c r="I53" s="107"/>
      <c r="J53" s="33"/>
      <c r="K53" s="108"/>
      <c r="L53" s="109"/>
      <c r="M53" s="34"/>
      <c r="N53" s="34"/>
      <c r="O53" s="13"/>
      <c r="P53" s="113"/>
      <c r="Q53" s="113"/>
      <c r="R53" s="111"/>
      <c r="S53" s="111"/>
      <c r="T53" s="111"/>
      <c r="U53" s="111"/>
    </row>
    <row r="54" spans="1:21" s="4" customFormat="1" ht="12" customHeight="1" x14ac:dyDescent="0.2">
      <c r="A54" s="240" t="s">
        <v>35</v>
      </c>
      <c r="B54" s="243" t="s">
        <v>36</v>
      </c>
      <c r="C54" s="243" t="s">
        <v>36</v>
      </c>
      <c r="D54" s="246">
        <v>0.1</v>
      </c>
      <c r="E54" s="230" t="s">
        <v>26</v>
      </c>
      <c r="F54" s="227">
        <v>0.5</v>
      </c>
      <c r="G54" s="230" t="s">
        <v>26</v>
      </c>
      <c r="H54" s="233">
        <v>1</v>
      </c>
      <c r="I54" s="230" t="s">
        <v>26</v>
      </c>
      <c r="J54" s="236">
        <v>2</v>
      </c>
      <c r="K54" s="108"/>
      <c r="L54" s="109"/>
      <c r="M54" s="239" t="s">
        <v>37</v>
      </c>
      <c r="N54" s="239"/>
      <c r="O54" s="249" t="str">
        <f>IF(M55&lt;&gt;"",F54*D54*$J$2,IF(M56&lt;&gt;"",H54*D54*$J$2,IF(M57&lt;&gt;"",J54*D54*$J$2,"")))</f>
        <v/>
      </c>
      <c r="P54" s="113"/>
      <c r="Q54" s="113"/>
      <c r="R54" s="111"/>
      <c r="S54" s="111"/>
      <c r="T54" s="111"/>
      <c r="U54" s="111"/>
    </row>
    <row r="55" spans="1:21" s="4" customFormat="1" ht="15" customHeight="1" x14ac:dyDescent="0.2">
      <c r="A55" s="241"/>
      <c r="B55" s="244"/>
      <c r="C55" s="244"/>
      <c r="D55" s="247"/>
      <c r="E55" s="231"/>
      <c r="F55" s="228"/>
      <c r="G55" s="231"/>
      <c r="H55" s="234"/>
      <c r="I55" s="231"/>
      <c r="J55" s="237"/>
      <c r="K55" s="108"/>
      <c r="L55" s="109"/>
      <c r="M55" s="50"/>
      <c r="N55" s="120" t="s">
        <v>12</v>
      </c>
      <c r="O55" s="249"/>
      <c r="P55" s="113"/>
      <c r="Q55" s="113"/>
      <c r="R55" s="111"/>
      <c r="S55" s="111"/>
      <c r="T55" s="111"/>
      <c r="U55" s="111"/>
    </row>
    <row r="56" spans="1:21" s="4" customFormat="1" ht="13.5" customHeight="1" x14ac:dyDescent="0.2">
      <c r="A56" s="241"/>
      <c r="B56" s="244"/>
      <c r="C56" s="244"/>
      <c r="D56" s="247"/>
      <c r="E56" s="231"/>
      <c r="F56" s="228"/>
      <c r="G56" s="231"/>
      <c r="H56" s="234"/>
      <c r="I56" s="231"/>
      <c r="J56" s="237"/>
      <c r="K56" s="108"/>
      <c r="L56" s="109"/>
      <c r="M56" s="50"/>
      <c r="N56" s="120" t="s">
        <v>18</v>
      </c>
      <c r="O56" s="249"/>
      <c r="P56" s="113">
        <v>2</v>
      </c>
      <c r="Q56" s="113"/>
      <c r="R56" s="111"/>
      <c r="S56" s="111"/>
      <c r="T56" s="111"/>
      <c r="U56" s="111"/>
    </row>
    <row r="57" spans="1:21" s="4" customFormat="1" ht="12" customHeight="1" x14ac:dyDescent="0.2">
      <c r="A57" s="241"/>
      <c r="B57" s="244"/>
      <c r="C57" s="244"/>
      <c r="D57" s="247"/>
      <c r="E57" s="231"/>
      <c r="F57" s="228"/>
      <c r="G57" s="231"/>
      <c r="H57" s="234"/>
      <c r="I57" s="231"/>
      <c r="J57" s="237"/>
      <c r="K57" s="108"/>
      <c r="L57" s="109"/>
      <c r="M57" s="50"/>
      <c r="N57" s="120" t="s">
        <v>19</v>
      </c>
      <c r="O57" s="249"/>
      <c r="P57" s="111"/>
      <c r="Q57" s="111"/>
      <c r="R57" s="111"/>
      <c r="S57" s="111"/>
      <c r="T57" s="111"/>
      <c r="U57" s="111"/>
    </row>
    <row r="58" spans="1:21" s="4" customFormat="1" ht="159.75" customHeight="1" thickBot="1" x14ac:dyDescent="0.25">
      <c r="A58" s="242"/>
      <c r="B58" s="245"/>
      <c r="C58" s="245"/>
      <c r="D58" s="248"/>
      <c r="E58" s="232"/>
      <c r="F58" s="229"/>
      <c r="G58" s="232"/>
      <c r="H58" s="235"/>
      <c r="I58" s="232"/>
      <c r="J58" s="238"/>
      <c r="K58" s="108"/>
      <c r="L58" s="109"/>
      <c r="M58" s="70"/>
      <c r="N58" s="70"/>
      <c r="O58" s="249"/>
      <c r="P58" s="111"/>
      <c r="Q58" s="111"/>
      <c r="R58" s="111"/>
      <c r="S58" s="111"/>
      <c r="T58" s="111"/>
      <c r="U58" s="111"/>
    </row>
    <row r="59" spans="1:21" s="64" customFormat="1" ht="30" customHeight="1" x14ac:dyDescent="0.2">
      <c r="A59" s="265"/>
      <c r="B59" s="222" t="s">
        <v>27</v>
      </c>
      <c r="C59" s="223"/>
      <c r="D59" s="224"/>
      <c r="E59" s="225"/>
      <c r="F59" s="225"/>
      <c r="G59" s="225"/>
      <c r="H59" s="225"/>
      <c r="I59" s="225"/>
      <c r="J59" s="226"/>
      <c r="K59" s="121"/>
      <c r="L59" s="69"/>
      <c r="M59" s="69"/>
      <c r="N59" s="69"/>
      <c r="O59" s="61"/>
      <c r="P59" s="62"/>
      <c r="Q59" s="63"/>
      <c r="R59" s="63"/>
      <c r="S59" s="63"/>
      <c r="T59" s="63"/>
      <c r="U59" s="88"/>
    </row>
    <row r="60" spans="1:21" s="64" customFormat="1" ht="72" hidden="1" customHeight="1" x14ac:dyDescent="0.2">
      <c r="A60" s="266"/>
      <c r="B60" s="268" t="s">
        <v>28</v>
      </c>
      <c r="C60" s="269"/>
      <c r="D60" s="303"/>
      <c r="E60" s="304"/>
      <c r="F60" s="304"/>
      <c r="G60" s="304"/>
      <c r="H60" s="304"/>
      <c r="I60" s="304"/>
      <c r="J60" s="305"/>
      <c r="K60" s="121"/>
      <c r="L60" s="69"/>
      <c r="M60" s="69"/>
      <c r="N60" s="69"/>
      <c r="O60" s="61"/>
      <c r="P60" s="62"/>
      <c r="Q60" s="63"/>
      <c r="R60" s="63"/>
      <c r="S60" s="63"/>
      <c r="T60" s="63"/>
      <c r="U60" s="88"/>
    </row>
    <row r="61" spans="1:21" s="64" customFormat="1" ht="72" hidden="1" customHeight="1" thickBot="1" x14ac:dyDescent="0.25">
      <c r="A61" s="266"/>
      <c r="B61" s="306" t="s">
        <v>29</v>
      </c>
      <c r="C61" s="307"/>
      <c r="D61" s="308"/>
      <c r="E61" s="309"/>
      <c r="F61" s="309"/>
      <c r="G61" s="309"/>
      <c r="H61" s="309"/>
      <c r="I61" s="309"/>
      <c r="J61" s="309"/>
      <c r="K61" s="114"/>
      <c r="L61" s="115"/>
      <c r="M61" s="65"/>
      <c r="N61" s="65"/>
      <c r="O61" s="66"/>
      <c r="P61" s="67"/>
      <c r="Q61" s="63"/>
      <c r="R61" s="63"/>
      <c r="S61" s="63"/>
      <c r="T61" s="63"/>
      <c r="U61" s="88"/>
    </row>
    <row r="62" spans="1:21" s="64" customFormat="1" ht="72" hidden="1" customHeight="1" thickBot="1" x14ac:dyDescent="0.25">
      <c r="A62" s="267"/>
      <c r="B62" s="310" t="s">
        <v>30</v>
      </c>
      <c r="C62" s="311"/>
      <c r="D62" s="77"/>
      <c r="E62" s="77"/>
      <c r="F62" s="77"/>
      <c r="G62" s="77"/>
      <c r="H62" s="77"/>
      <c r="I62" s="77"/>
      <c r="J62" s="77"/>
      <c r="K62" s="114"/>
      <c r="L62" s="115"/>
      <c r="M62" s="65"/>
      <c r="N62" s="65"/>
      <c r="O62" s="66"/>
      <c r="P62" s="67"/>
      <c r="Q62" s="63"/>
      <c r="R62" s="63"/>
      <c r="S62" s="63"/>
      <c r="T62" s="63"/>
      <c r="U62" s="88"/>
    </row>
    <row r="63" spans="1:21" s="64" customFormat="1" ht="27" customHeight="1" thickBot="1" x14ac:dyDescent="0.25">
      <c r="A63" s="122"/>
      <c r="B63" s="78"/>
      <c r="C63" s="78"/>
      <c r="D63" s="77"/>
      <c r="E63" s="77"/>
      <c r="F63" s="77"/>
      <c r="G63" s="77"/>
      <c r="H63" s="77"/>
      <c r="I63" s="77"/>
      <c r="J63" s="77"/>
      <c r="K63" s="114"/>
      <c r="L63" s="115"/>
      <c r="M63" s="65"/>
      <c r="N63" s="65"/>
      <c r="O63" s="66"/>
      <c r="P63" s="67"/>
      <c r="Q63" s="63"/>
      <c r="R63" s="63"/>
      <c r="S63" s="63"/>
      <c r="T63" s="63"/>
      <c r="U63" s="88"/>
    </row>
    <row r="64" spans="1:21" s="4" customFormat="1" ht="18" customHeight="1" thickBot="1" x14ac:dyDescent="0.25">
      <c r="A64" s="250" t="s">
        <v>34</v>
      </c>
      <c r="B64" s="251"/>
      <c r="C64" s="252"/>
      <c r="D64" s="86"/>
      <c r="E64" s="107"/>
      <c r="F64" s="33"/>
      <c r="G64" s="107"/>
      <c r="H64" s="33"/>
      <c r="I64" s="107"/>
      <c r="J64" s="33"/>
      <c r="K64" s="108"/>
      <c r="L64" s="109"/>
      <c r="M64" s="34"/>
      <c r="N64" s="34"/>
      <c r="O64" s="13"/>
      <c r="P64" s="113"/>
      <c r="Q64" s="113"/>
      <c r="R64" s="111"/>
      <c r="S64" s="111"/>
      <c r="T64" s="111"/>
      <c r="U64" s="111"/>
    </row>
    <row r="65" spans="1:21" s="4" customFormat="1" ht="12" customHeight="1" x14ac:dyDescent="0.2">
      <c r="A65" s="240" t="s">
        <v>35</v>
      </c>
      <c r="B65" s="243" t="s">
        <v>36</v>
      </c>
      <c r="C65" s="243" t="s">
        <v>36</v>
      </c>
      <c r="D65" s="246">
        <v>0.1</v>
      </c>
      <c r="E65" s="230" t="s">
        <v>26</v>
      </c>
      <c r="F65" s="227">
        <v>0.5</v>
      </c>
      <c r="G65" s="230" t="s">
        <v>26</v>
      </c>
      <c r="H65" s="233">
        <v>1</v>
      </c>
      <c r="I65" s="230" t="s">
        <v>26</v>
      </c>
      <c r="J65" s="236">
        <v>2</v>
      </c>
      <c r="K65" s="108"/>
      <c r="L65" s="109"/>
      <c r="M65" s="239" t="s">
        <v>37</v>
      </c>
      <c r="N65" s="239"/>
      <c r="O65" s="249" t="str">
        <f>IF(M66&lt;&gt;"",F65*D65*$J$2,IF(M67&lt;&gt;"",H65*D65*$J$2,IF(M68&lt;&gt;"",J65*D65*$J$2,"")))</f>
        <v/>
      </c>
      <c r="P65" s="113"/>
      <c r="Q65" s="113"/>
      <c r="R65" s="111"/>
      <c r="S65" s="111"/>
      <c r="T65" s="111"/>
      <c r="U65" s="111"/>
    </row>
    <row r="66" spans="1:21" s="4" customFormat="1" ht="15" customHeight="1" x14ac:dyDescent="0.2">
      <c r="A66" s="241"/>
      <c r="B66" s="244"/>
      <c r="C66" s="244"/>
      <c r="D66" s="247"/>
      <c r="E66" s="231"/>
      <c r="F66" s="228"/>
      <c r="G66" s="231"/>
      <c r="H66" s="234"/>
      <c r="I66" s="231"/>
      <c r="J66" s="237"/>
      <c r="K66" s="108"/>
      <c r="L66" s="109"/>
      <c r="M66" s="50"/>
      <c r="N66" s="120" t="s">
        <v>12</v>
      </c>
      <c r="O66" s="249"/>
      <c r="P66" s="113"/>
      <c r="Q66" s="113"/>
      <c r="R66" s="111"/>
      <c r="S66" s="111"/>
      <c r="T66" s="111"/>
      <c r="U66" s="111"/>
    </row>
    <row r="67" spans="1:21" s="4" customFormat="1" ht="13.5" customHeight="1" x14ac:dyDescent="0.2">
      <c r="A67" s="241"/>
      <c r="B67" s="244"/>
      <c r="C67" s="244"/>
      <c r="D67" s="247"/>
      <c r="E67" s="231"/>
      <c r="F67" s="228"/>
      <c r="G67" s="231"/>
      <c r="H67" s="234"/>
      <c r="I67" s="231"/>
      <c r="J67" s="237"/>
      <c r="K67" s="108"/>
      <c r="L67" s="109"/>
      <c r="M67" s="50"/>
      <c r="N67" s="120" t="s">
        <v>18</v>
      </c>
      <c r="O67" s="249"/>
      <c r="P67" s="113">
        <v>2</v>
      </c>
      <c r="Q67" s="113"/>
      <c r="R67" s="111"/>
      <c r="S67" s="111"/>
      <c r="T67" s="111"/>
      <c r="U67" s="111"/>
    </row>
    <row r="68" spans="1:21" s="4" customFormat="1" ht="12" customHeight="1" x14ac:dyDescent="0.2">
      <c r="A68" s="241"/>
      <c r="B68" s="244"/>
      <c r="C68" s="244"/>
      <c r="D68" s="247"/>
      <c r="E68" s="231"/>
      <c r="F68" s="228"/>
      <c r="G68" s="231"/>
      <c r="H68" s="234"/>
      <c r="I68" s="231"/>
      <c r="J68" s="237"/>
      <c r="K68" s="108"/>
      <c r="L68" s="109"/>
      <c r="M68" s="50"/>
      <c r="N68" s="120" t="s">
        <v>19</v>
      </c>
      <c r="O68" s="249"/>
      <c r="P68" s="111"/>
      <c r="Q68" s="111"/>
      <c r="R68" s="111"/>
      <c r="S68" s="111"/>
      <c r="T68" s="111"/>
      <c r="U68" s="111"/>
    </row>
    <row r="69" spans="1:21" s="4" customFormat="1" ht="159.75" customHeight="1" thickBot="1" x14ac:dyDescent="0.25">
      <c r="A69" s="242"/>
      <c r="B69" s="245"/>
      <c r="C69" s="245"/>
      <c r="D69" s="248"/>
      <c r="E69" s="232"/>
      <c r="F69" s="229"/>
      <c r="G69" s="232"/>
      <c r="H69" s="235"/>
      <c r="I69" s="232"/>
      <c r="J69" s="238"/>
      <c r="K69" s="108"/>
      <c r="L69" s="109"/>
      <c r="M69" s="70"/>
      <c r="N69" s="70"/>
      <c r="O69" s="249"/>
      <c r="P69" s="111"/>
      <c r="Q69" s="111"/>
      <c r="R69" s="111"/>
      <c r="S69" s="111"/>
      <c r="T69" s="111"/>
      <c r="U69" s="111"/>
    </row>
    <row r="70" spans="1:21" s="64" customFormat="1" ht="30" customHeight="1" x14ac:dyDescent="0.2">
      <c r="A70" s="122"/>
      <c r="B70" s="222" t="s">
        <v>27</v>
      </c>
      <c r="C70" s="223"/>
      <c r="D70" s="224"/>
      <c r="E70" s="225"/>
      <c r="F70" s="225"/>
      <c r="G70" s="225"/>
      <c r="H70" s="225"/>
      <c r="I70" s="225"/>
      <c r="J70" s="226"/>
      <c r="K70" s="121"/>
      <c r="L70" s="69"/>
      <c r="M70" s="69"/>
      <c r="N70" s="69"/>
      <c r="O70" s="61"/>
      <c r="P70" s="62"/>
      <c r="Q70" s="63"/>
      <c r="R70" s="63"/>
      <c r="S70" s="63"/>
      <c r="T70" s="63"/>
      <c r="U70" s="88"/>
    </row>
    <row r="71" spans="1:21" s="64" customFormat="1" ht="30" customHeight="1" thickBot="1" x14ac:dyDescent="0.25">
      <c r="A71" s="122"/>
      <c r="B71" s="80"/>
      <c r="C71" s="80"/>
      <c r="D71" s="81"/>
      <c r="E71" s="81"/>
      <c r="F71" s="81"/>
      <c r="G71" s="81"/>
      <c r="H71" s="81"/>
      <c r="I71" s="81"/>
      <c r="J71" s="81"/>
      <c r="K71" s="123"/>
      <c r="L71" s="69"/>
      <c r="M71" s="69"/>
      <c r="N71" s="69"/>
      <c r="O71" s="61"/>
      <c r="P71" s="62"/>
      <c r="Q71" s="63"/>
      <c r="R71" s="63"/>
      <c r="S71" s="63"/>
      <c r="T71" s="63"/>
      <c r="U71" s="88"/>
    </row>
    <row r="72" spans="1:21" s="4" customFormat="1" ht="18" customHeight="1" thickBot="1" x14ac:dyDescent="0.25">
      <c r="A72" s="250" t="s">
        <v>34</v>
      </c>
      <c r="B72" s="251"/>
      <c r="C72" s="252"/>
      <c r="D72" s="86"/>
      <c r="E72" s="107"/>
      <c r="F72" s="33"/>
      <c r="G72" s="107"/>
      <c r="H72" s="33"/>
      <c r="I72" s="107"/>
      <c r="J72" s="33"/>
      <c r="K72" s="108"/>
      <c r="L72" s="109"/>
      <c r="M72" s="34"/>
      <c r="N72" s="34"/>
      <c r="O72" s="13"/>
      <c r="P72" s="113"/>
      <c r="Q72" s="113"/>
      <c r="R72" s="111"/>
      <c r="S72" s="111"/>
      <c r="T72" s="111"/>
      <c r="U72" s="111"/>
    </row>
    <row r="73" spans="1:21" s="4" customFormat="1" ht="12" customHeight="1" x14ac:dyDescent="0.2">
      <c r="A73" s="240" t="s">
        <v>35</v>
      </c>
      <c r="B73" s="243" t="s">
        <v>36</v>
      </c>
      <c r="C73" s="243" t="s">
        <v>36</v>
      </c>
      <c r="D73" s="246">
        <v>0.1</v>
      </c>
      <c r="E73" s="230" t="s">
        <v>26</v>
      </c>
      <c r="F73" s="227">
        <v>0.5</v>
      </c>
      <c r="G73" s="230" t="s">
        <v>26</v>
      </c>
      <c r="H73" s="233">
        <v>1</v>
      </c>
      <c r="I73" s="230" t="s">
        <v>26</v>
      </c>
      <c r="J73" s="236">
        <v>2</v>
      </c>
      <c r="K73" s="108"/>
      <c r="L73" s="109"/>
      <c r="M73" s="239" t="s">
        <v>37</v>
      </c>
      <c r="N73" s="239"/>
      <c r="O73" s="249" t="str">
        <f>IF(M74&lt;&gt;"",F73*D73*$J$2,IF(M75&lt;&gt;"",H73*D73*$J$2,IF(M76&lt;&gt;"",J73*D73*$J$2,"")))</f>
        <v/>
      </c>
      <c r="P73" s="113"/>
      <c r="Q73" s="113"/>
      <c r="R73" s="111"/>
      <c r="S73" s="111"/>
      <c r="T73" s="111"/>
      <c r="U73" s="111"/>
    </row>
    <row r="74" spans="1:21" s="4" customFormat="1" ht="15" customHeight="1" x14ac:dyDescent="0.2">
      <c r="A74" s="241"/>
      <c r="B74" s="244"/>
      <c r="C74" s="244"/>
      <c r="D74" s="247"/>
      <c r="E74" s="231"/>
      <c r="F74" s="228"/>
      <c r="G74" s="231"/>
      <c r="H74" s="234"/>
      <c r="I74" s="231"/>
      <c r="J74" s="237"/>
      <c r="K74" s="108"/>
      <c r="L74" s="109"/>
      <c r="M74" s="50"/>
      <c r="N74" s="120" t="s">
        <v>12</v>
      </c>
      <c r="O74" s="249"/>
      <c r="P74" s="113"/>
      <c r="Q74" s="113"/>
      <c r="R74" s="111"/>
      <c r="S74" s="111"/>
      <c r="T74" s="111"/>
      <c r="U74" s="111"/>
    </row>
    <row r="75" spans="1:21" s="4" customFormat="1" ht="13.5" customHeight="1" x14ac:dyDescent="0.2">
      <c r="A75" s="241"/>
      <c r="B75" s="244"/>
      <c r="C75" s="244"/>
      <c r="D75" s="247"/>
      <c r="E75" s="231"/>
      <c r="F75" s="228"/>
      <c r="G75" s="231"/>
      <c r="H75" s="234"/>
      <c r="I75" s="231"/>
      <c r="J75" s="237"/>
      <c r="K75" s="108"/>
      <c r="L75" s="109"/>
      <c r="M75" s="50"/>
      <c r="N75" s="120" t="s">
        <v>18</v>
      </c>
      <c r="O75" s="249"/>
      <c r="P75" s="113">
        <v>2</v>
      </c>
      <c r="Q75" s="113"/>
      <c r="R75" s="111"/>
      <c r="S75" s="111"/>
      <c r="T75" s="111"/>
      <c r="U75" s="111"/>
    </row>
    <row r="76" spans="1:21" s="4" customFormat="1" ht="12" customHeight="1" x14ac:dyDescent="0.2">
      <c r="A76" s="241"/>
      <c r="B76" s="244"/>
      <c r="C76" s="244"/>
      <c r="D76" s="247"/>
      <c r="E76" s="231"/>
      <c r="F76" s="228"/>
      <c r="G76" s="231"/>
      <c r="H76" s="234"/>
      <c r="I76" s="231"/>
      <c r="J76" s="237"/>
      <c r="K76" s="108"/>
      <c r="L76" s="109"/>
      <c r="M76" s="50"/>
      <c r="N76" s="120" t="s">
        <v>19</v>
      </c>
      <c r="O76" s="249"/>
      <c r="P76" s="111"/>
      <c r="Q76" s="111"/>
      <c r="R76" s="111"/>
      <c r="S76" s="111"/>
      <c r="T76" s="111"/>
      <c r="U76" s="111"/>
    </row>
    <row r="77" spans="1:21" s="4" customFormat="1" ht="159.75" customHeight="1" thickBot="1" x14ac:dyDescent="0.25">
      <c r="A77" s="242"/>
      <c r="B77" s="245"/>
      <c r="C77" s="245"/>
      <c r="D77" s="248"/>
      <c r="E77" s="232"/>
      <c r="F77" s="229"/>
      <c r="G77" s="232"/>
      <c r="H77" s="235"/>
      <c r="I77" s="232"/>
      <c r="J77" s="238"/>
      <c r="K77" s="108"/>
      <c r="L77" s="109"/>
      <c r="M77" s="70"/>
      <c r="N77" s="70"/>
      <c r="O77" s="249"/>
      <c r="P77" s="111"/>
      <c r="Q77" s="111"/>
      <c r="R77" s="111"/>
      <c r="S77" s="111"/>
      <c r="T77" s="111"/>
      <c r="U77" s="111"/>
    </row>
    <row r="78" spans="1:21" s="64" customFormat="1" ht="30" customHeight="1" x14ac:dyDescent="0.2">
      <c r="A78" s="122"/>
      <c r="B78" s="222" t="s">
        <v>27</v>
      </c>
      <c r="C78" s="223"/>
      <c r="D78" s="224"/>
      <c r="E78" s="225"/>
      <c r="F78" s="225"/>
      <c r="G78" s="225"/>
      <c r="H78" s="225"/>
      <c r="I78" s="225"/>
      <c r="J78" s="226"/>
      <c r="K78" s="121"/>
      <c r="L78" s="69"/>
      <c r="M78" s="69"/>
      <c r="N78" s="69"/>
      <c r="O78" s="61"/>
      <c r="P78" s="62"/>
      <c r="Q78" s="63"/>
      <c r="R78" s="63"/>
      <c r="S78" s="63"/>
      <c r="T78" s="63"/>
      <c r="U78" s="88"/>
    </row>
    <row r="79" spans="1:21" s="64" customFormat="1" ht="27" customHeight="1" thickBot="1" x14ac:dyDescent="0.25">
      <c r="A79" s="122"/>
      <c r="B79" s="78"/>
      <c r="C79" s="78"/>
      <c r="D79" s="77"/>
      <c r="E79" s="77"/>
      <c r="F79" s="77"/>
      <c r="G79" s="77"/>
      <c r="H79" s="77"/>
      <c r="I79" s="77"/>
      <c r="J79" s="77"/>
      <c r="K79" s="114"/>
      <c r="L79" s="115"/>
      <c r="M79" s="65"/>
      <c r="N79" s="65"/>
      <c r="O79" s="66"/>
      <c r="P79" s="67"/>
      <c r="Q79" s="63"/>
      <c r="R79" s="63"/>
      <c r="S79" s="63"/>
      <c r="T79" s="63"/>
      <c r="U79" s="88"/>
    </row>
    <row r="80" spans="1:21" s="4" customFormat="1" ht="12" customHeight="1" thickBot="1" x14ac:dyDescent="0.25">
      <c r="A80" s="104"/>
      <c r="B80" s="117"/>
      <c r="C80" s="117"/>
      <c r="D80" s="24"/>
      <c r="E80" s="106"/>
      <c r="F80" s="24"/>
      <c r="G80" s="106"/>
      <c r="H80" s="24"/>
      <c r="I80" s="106"/>
      <c r="J80" s="24"/>
      <c r="K80" s="108"/>
      <c r="L80" s="124"/>
      <c r="M80" s="35"/>
      <c r="N80" s="35"/>
      <c r="O80" s="14"/>
      <c r="P80" s="111"/>
      <c r="Q80" s="111"/>
      <c r="R80" s="111"/>
      <c r="S80" s="111"/>
      <c r="T80" s="111"/>
      <c r="U80" s="111"/>
    </row>
    <row r="81" spans="1:21" s="4" customFormat="1" ht="12" customHeight="1" thickBot="1" x14ac:dyDescent="0.25">
      <c r="A81" s="36" t="s">
        <v>38</v>
      </c>
      <c r="B81" s="117"/>
      <c r="C81" s="117"/>
      <c r="D81" s="31"/>
      <c r="E81" s="118"/>
      <c r="F81" s="31"/>
      <c r="G81" s="118"/>
      <c r="H81" s="31"/>
      <c r="I81" s="118"/>
      <c r="J81" s="31"/>
      <c r="K81" s="108"/>
      <c r="L81" s="108"/>
      <c r="M81" s="37"/>
      <c r="N81" s="37"/>
      <c r="O81" s="37"/>
      <c r="P81" s="111"/>
      <c r="Q81" s="111"/>
      <c r="R81" s="111"/>
      <c r="S81" s="111"/>
      <c r="T81" s="111"/>
      <c r="U81" s="111"/>
    </row>
    <row r="82" spans="1:21" s="4" customFormat="1" ht="12" customHeight="1" thickBot="1" x14ac:dyDescent="0.25">
      <c r="A82" s="270" t="s">
        <v>39</v>
      </c>
      <c r="B82" s="270"/>
      <c r="C82" s="270"/>
      <c r="D82" s="270"/>
      <c r="E82" s="270"/>
      <c r="F82" s="271" t="s">
        <v>40</v>
      </c>
      <c r="G82" s="272"/>
      <c r="H82" s="272"/>
      <c r="I82" s="272"/>
      <c r="J82" s="273"/>
      <c r="K82" s="108"/>
      <c r="L82" s="108"/>
      <c r="M82" s="274" t="s">
        <v>41</v>
      </c>
      <c r="N82" s="275"/>
      <c r="O82" s="276"/>
      <c r="P82" s="111"/>
      <c r="Q82" s="111"/>
      <c r="R82" s="111"/>
      <c r="S82" s="111"/>
      <c r="T82" s="111"/>
      <c r="U82" s="111"/>
    </row>
    <row r="83" spans="1:21" s="4" customFormat="1" ht="16.5" customHeight="1" x14ac:dyDescent="0.2">
      <c r="A83" s="270"/>
      <c r="B83" s="270"/>
      <c r="C83" s="270"/>
      <c r="D83" s="270"/>
      <c r="E83" s="270"/>
      <c r="F83" s="283" t="str">
        <f>E8</f>
        <v>Threshold</v>
      </c>
      <c r="G83" s="284"/>
      <c r="H83" s="38" t="str">
        <f>G8</f>
        <v>Target</v>
      </c>
      <c r="I83" s="39"/>
      <c r="J83" s="40" t="str">
        <f>I8</f>
        <v>Stretch</v>
      </c>
      <c r="K83" s="108"/>
      <c r="L83" s="108"/>
      <c r="M83" s="277"/>
      <c r="N83" s="278"/>
      <c r="O83" s="279"/>
      <c r="P83" s="111"/>
      <c r="Q83" s="111"/>
      <c r="R83" s="111"/>
      <c r="S83" s="111"/>
      <c r="T83" s="111"/>
      <c r="U83" s="111"/>
    </row>
    <row r="84" spans="1:21" s="4" customFormat="1" ht="16.5" customHeight="1" x14ac:dyDescent="0.2">
      <c r="A84" s="270"/>
      <c r="B84" s="270"/>
      <c r="C84" s="270"/>
      <c r="D84" s="270"/>
      <c r="E84" s="270"/>
      <c r="F84" s="41">
        <f>((F13*$D$13)+(F24*$D$24)+(F35*$D$35)+(F46*$D$46)+(F54*$D$54)+(F65*$D$65)+(F73*$D$73))*$J$2</f>
        <v>0.5</v>
      </c>
      <c r="G84" s="42"/>
      <c r="H84" s="41">
        <f>((H13*$D$13)+(H24*$D$24)+(H35*$D$35)+(H46*$D$46)+(H54*$D$54)+(H65*$D$65)+(H73*$D$73))*$J$2</f>
        <v>1</v>
      </c>
      <c r="I84" s="43"/>
      <c r="J84" s="41">
        <f>((J13*$D$13)+(J24*$D$24)+(J35*$D$35)+(J46*$D$46)+(J54*$D$54)+(J65*$D$65)+(J73*$D$73))*$J$2</f>
        <v>2</v>
      </c>
      <c r="K84" s="108"/>
      <c r="L84" s="108"/>
      <c r="M84" s="277"/>
      <c r="N84" s="278"/>
      <c r="O84" s="279"/>
      <c r="P84" s="111"/>
      <c r="Q84" s="111"/>
      <c r="R84" s="111"/>
      <c r="S84" s="111"/>
      <c r="T84" s="111"/>
      <c r="U84" s="111"/>
    </row>
    <row r="85" spans="1:21" s="4" customFormat="1" ht="15" customHeight="1" thickBot="1" x14ac:dyDescent="0.25">
      <c r="A85" s="270"/>
      <c r="B85" s="270"/>
      <c r="C85" s="270"/>
      <c r="D85" s="270"/>
      <c r="E85" s="270"/>
      <c r="F85" s="44">
        <f>((F13*$D$13)+(F24*$D$24)+(F35*$D$35)+(F46*$D$46)+(F54*$D$54)+(F65*$D$65)+(F73*$D$73))*$B$6*$F$4</f>
        <v>0</v>
      </c>
      <c r="G85" s="45"/>
      <c r="H85" s="44">
        <f>((H13*$D$13)+(H24*$D$24)+(H35*$D$35)+(H46*$D$46)+(H54*$D$54)+(H65*$D$65)+(H73*$D$73))*$B$6*$F$4</f>
        <v>0</v>
      </c>
      <c r="I85" s="45"/>
      <c r="J85" s="44">
        <f>((J13*$D$13)+(J24*$D$24)+(J35*$D$35)+(J46*$D$46)+(J54*$D$54)+(J65*$D$65)+(J73*$D$73))*$B$6*$F$4</f>
        <v>0</v>
      </c>
      <c r="K85" s="108"/>
      <c r="L85" s="108"/>
      <c r="M85" s="280"/>
      <c r="N85" s="281"/>
      <c r="O85" s="282"/>
      <c r="P85" s="111"/>
      <c r="Q85" s="111"/>
      <c r="R85" s="111"/>
      <c r="S85" s="111"/>
      <c r="T85" s="111"/>
      <c r="U85" s="111"/>
    </row>
    <row r="86" spans="1:21" s="4" customFormat="1" ht="12" customHeight="1" thickBot="1" x14ac:dyDescent="0.25">
      <c r="A86" s="270"/>
      <c r="B86" s="270"/>
      <c r="C86" s="270"/>
      <c r="D86" s="270"/>
      <c r="E86" s="270"/>
      <c r="F86" s="31"/>
      <c r="G86" s="46"/>
      <c r="H86" s="31"/>
      <c r="I86" s="47"/>
      <c r="J86" s="31"/>
      <c r="K86" s="108"/>
      <c r="L86" s="108"/>
      <c r="M86" s="48"/>
      <c r="N86" s="48"/>
      <c r="O86" s="48"/>
      <c r="P86" s="111"/>
      <c r="Q86" s="111"/>
      <c r="R86" s="111"/>
      <c r="S86" s="111"/>
      <c r="T86" s="111"/>
      <c r="U86" s="111"/>
    </row>
    <row r="87" spans="1:21" s="4" customFormat="1" ht="12" customHeight="1" x14ac:dyDescent="0.2">
      <c r="A87" s="270"/>
      <c r="B87" s="270"/>
      <c r="C87" s="270"/>
      <c r="D87" s="270"/>
      <c r="E87" s="270"/>
      <c r="F87" s="285" t="s">
        <v>42</v>
      </c>
      <c r="G87" s="286"/>
      <c r="H87" s="286"/>
      <c r="I87" s="286"/>
      <c r="J87" s="287"/>
      <c r="K87" s="108"/>
      <c r="L87" s="108"/>
      <c r="M87" s="294">
        <f>SUM(O13:O80)</f>
        <v>0</v>
      </c>
      <c r="N87" s="295"/>
      <c r="O87" s="296"/>
      <c r="P87" s="111"/>
      <c r="Q87" s="111"/>
      <c r="R87" s="111"/>
      <c r="S87" s="111"/>
      <c r="T87" s="111"/>
      <c r="U87" s="111"/>
    </row>
    <row r="88" spans="1:21" s="4" customFormat="1" ht="16.5" customHeight="1" x14ac:dyDescent="0.2">
      <c r="A88" s="270"/>
      <c r="B88" s="270"/>
      <c r="C88" s="270"/>
      <c r="D88" s="270"/>
      <c r="E88" s="270"/>
      <c r="F88" s="288"/>
      <c r="G88" s="289"/>
      <c r="H88" s="289"/>
      <c r="I88" s="289"/>
      <c r="J88" s="290"/>
      <c r="K88" s="108"/>
      <c r="L88" s="108"/>
      <c r="M88" s="297"/>
      <c r="N88" s="298"/>
      <c r="O88" s="299"/>
      <c r="P88" s="111"/>
      <c r="Q88" s="111"/>
      <c r="R88" s="111"/>
      <c r="S88" s="111"/>
      <c r="T88" s="111"/>
      <c r="U88" s="111"/>
    </row>
    <row r="89" spans="1:21" s="4" customFormat="1" ht="21.75" customHeight="1" thickBot="1" x14ac:dyDescent="0.25">
      <c r="A89" s="270"/>
      <c r="B89" s="270"/>
      <c r="C89" s="270"/>
      <c r="D89" s="270"/>
      <c r="E89" s="270"/>
      <c r="F89" s="291"/>
      <c r="G89" s="292"/>
      <c r="H89" s="292"/>
      <c r="I89" s="292"/>
      <c r="J89" s="293"/>
      <c r="K89" s="108"/>
      <c r="L89" s="108"/>
      <c r="M89" s="300">
        <f>M87*B6</f>
        <v>0</v>
      </c>
      <c r="N89" s="301"/>
      <c r="O89" s="302"/>
      <c r="P89" s="111"/>
      <c r="Q89" s="111"/>
      <c r="R89" s="111"/>
    </row>
    <row r="90" spans="1:21" ht="8.25" customHeight="1" x14ac:dyDescent="0.2">
      <c r="A90" s="270"/>
      <c r="B90" s="270"/>
      <c r="C90" s="270"/>
      <c r="D90" s="270"/>
      <c r="E90" s="270"/>
      <c r="G90" s="99"/>
      <c r="I90" s="99"/>
      <c r="K90" s="99"/>
      <c r="L90" s="99"/>
      <c r="M90" s="1"/>
      <c r="N90" s="1"/>
      <c r="O90" s="1"/>
      <c r="P90" s="99"/>
      <c r="Q90" s="99"/>
      <c r="R90" s="99"/>
    </row>
    <row r="91" spans="1:21" ht="17.25" customHeight="1" x14ac:dyDescent="0.2">
      <c r="A91" s="270"/>
      <c r="B91" s="270"/>
      <c r="C91" s="270"/>
      <c r="D91" s="270"/>
      <c r="E91" s="270"/>
      <c r="F91" s="255" t="str">
        <f>IF(M13&lt;E13,"As a result of the Emera CFFO threshold not being met, the total payout for all incentives will not exceed target. Therefore there is a possibility your payout will be less than calculated above.","Final Incentive calculations will be subject to audit review of all formulas.")</f>
        <v>As a result of the Emera CFFO threshold not being met, the total payout for all incentives will not exceed target. Therefore there is a possibility your payout will be less than calculated above.</v>
      </c>
      <c r="G91" s="255"/>
      <c r="H91" s="255"/>
      <c r="I91" s="255"/>
      <c r="J91" s="255"/>
      <c r="K91" s="255"/>
      <c r="L91" s="255"/>
      <c r="M91" s="255"/>
      <c r="N91" s="255"/>
      <c r="O91" s="255"/>
      <c r="P91" s="99"/>
      <c r="Q91" s="99"/>
      <c r="R91" s="99"/>
    </row>
    <row r="92" spans="1:21" ht="17.25" customHeight="1" thickBot="1" x14ac:dyDescent="0.25">
      <c r="A92" s="270"/>
      <c r="B92" s="270"/>
      <c r="C92" s="270"/>
      <c r="D92" s="270"/>
      <c r="E92" s="270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99"/>
      <c r="Q92" s="99"/>
      <c r="R92" s="99"/>
    </row>
    <row r="93" spans="1:21" ht="20.25" x14ac:dyDescent="0.3">
      <c r="A93" s="125"/>
      <c r="B93" s="55"/>
      <c r="C93" s="55"/>
      <c r="D93" s="55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7"/>
      <c r="P93" s="54"/>
      <c r="Q93" s="54"/>
      <c r="R93" s="54"/>
      <c r="S93" s="54"/>
    </row>
    <row r="94" spans="1:21" ht="18.75" customHeight="1" x14ac:dyDescent="0.3">
      <c r="A94" s="256" t="s">
        <v>43</v>
      </c>
      <c r="B94" s="257"/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8"/>
      <c r="P94" s="54"/>
      <c r="Q94" s="54"/>
      <c r="R94" s="54"/>
      <c r="S94" s="54"/>
    </row>
    <row r="95" spans="1:21" ht="20.25" x14ac:dyDescent="0.3">
      <c r="A95" s="259" t="s">
        <v>44</v>
      </c>
      <c r="B95" s="260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1"/>
      <c r="P95" s="99"/>
      <c r="Q95" s="99"/>
      <c r="R95" s="99"/>
    </row>
    <row r="96" spans="1:21" ht="20.25" x14ac:dyDescent="0.3">
      <c r="A96" s="58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60"/>
      <c r="P96" s="99"/>
      <c r="Q96" s="99"/>
      <c r="R96" s="99"/>
    </row>
    <row r="97" spans="1:15" ht="20.25" x14ac:dyDescent="0.3">
      <c r="A97" s="262" t="s">
        <v>45</v>
      </c>
      <c r="B97" s="263"/>
      <c r="C97" s="263"/>
      <c r="D97" s="263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4"/>
    </row>
    <row r="98" spans="1:15" ht="18" x14ac:dyDescent="0.25">
      <c r="A98" s="89"/>
      <c r="B98" s="90"/>
      <c r="C98" s="90"/>
      <c r="D98" s="90"/>
      <c r="E98" s="90"/>
      <c r="F98" s="7"/>
      <c r="G98" s="91"/>
      <c r="H98" s="7"/>
      <c r="I98" s="91"/>
      <c r="J98" s="7"/>
      <c r="K98" s="91"/>
      <c r="L98" s="91"/>
      <c r="M98" s="91"/>
      <c r="N98" s="91"/>
      <c r="O98" s="92"/>
    </row>
    <row r="99" spans="1:15" ht="143.25" customHeight="1" x14ac:dyDescent="0.2">
      <c r="A99" s="79" t="s">
        <v>46</v>
      </c>
      <c r="B99" s="253" t="s">
        <v>47</v>
      </c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4"/>
    </row>
    <row r="100" spans="1:15" ht="47.25" customHeight="1" x14ac:dyDescent="0.25">
      <c r="A100" s="93"/>
      <c r="B100" s="94"/>
      <c r="C100" s="94"/>
      <c r="D100" s="94"/>
      <c r="E100" s="94"/>
      <c r="F100" s="95"/>
      <c r="G100" s="94"/>
      <c r="H100" s="95"/>
      <c r="I100" s="94"/>
      <c r="J100" s="95"/>
      <c r="K100" s="94"/>
      <c r="L100" s="94"/>
      <c r="M100" s="94"/>
      <c r="N100" s="94"/>
      <c r="O100" s="96"/>
    </row>
    <row r="101" spans="1:15" ht="119.25" customHeight="1" x14ac:dyDescent="0.2">
      <c r="A101" s="79" t="s">
        <v>46</v>
      </c>
      <c r="B101" s="253" t="s">
        <v>47</v>
      </c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4"/>
    </row>
    <row r="102" spans="1:15" ht="36.75" customHeight="1" x14ac:dyDescent="0.25">
      <c r="A102" s="93"/>
      <c r="B102" s="94"/>
      <c r="C102" s="94"/>
      <c r="D102" s="94"/>
      <c r="E102" s="94"/>
      <c r="F102" s="95"/>
      <c r="G102" s="94"/>
      <c r="H102" s="95"/>
      <c r="I102" s="94"/>
      <c r="J102" s="95"/>
      <c r="K102" s="94"/>
      <c r="L102" s="94"/>
      <c r="M102" s="94"/>
      <c r="N102" s="94"/>
      <c r="O102" s="96"/>
    </row>
    <row r="103" spans="1:15" ht="130.5" customHeight="1" x14ac:dyDescent="0.2">
      <c r="A103" s="79" t="s">
        <v>46</v>
      </c>
      <c r="B103" s="253" t="s">
        <v>47</v>
      </c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4"/>
    </row>
    <row r="104" spans="1:15" ht="18" x14ac:dyDescent="0.25">
      <c r="A104" s="97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</row>
    <row r="105" spans="1:15" ht="18" x14ac:dyDescent="0.25">
      <c r="A105" s="99"/>
      <c r="C105" s="74"/>
    </row>
  </sheetData>
  <sheetProtection formatCells="0" formatColumns="0" formatRows="0" selectLockedCells="1"/>
  <protectedRanges>
    <protectedRange sqref="F4" name="Range1"/>
  </protectedRanges>
  <mergeCells count="167">
    <mergeCell ref="A1:O1"/>
    <mergeCell ref="A2:C2"/>
    <mergeCell ref="E2:G2"/>
    <mergeCell ref="A3:C3"/>
    <mergeCell ref="D3:F3"/>
    <mergeCell ref="A4:C4"/>
    <mergeCell ref="C13:C17"/>
    <mergeCell ref="C24:C28"/>
    <mergeCell ref="H8:H10"/>
    <mergeCell ref="I8:I10"/>
    <mergeCell ref="J8:J10"/>
    <mergeCell ref="L8:N10"/>
    <mergeCell ref="O8:O10"/>
    <mergeCell ref="A12:C12"/>
    <mergeCell ref="M12:N12"/>
    <mergeCell ref="A5:C5"/>
    <mergeCell ref="E5:G5"/>
    <mergeCell ref="E6:G6"/>
    <mergeCell ref="A8:A10"/>
    <mergeCell ref="B8:B10"/>
    <mergeCell ref="C8:C10"/>
    <mergeCell ref="D8:D10"/>
    <mergeCell ref="E8:E10"/>
    <mergeCell ref="F8:F10"/>
    <mergeCell ref="G8:G10"/>
    <mergeCell ref="G13:G17"/>
    <mergeCell ref="H13:H17"/>
    <mergeCell ref="I13:I17"/>
    <mergeCell ref="J13:J17"/>
    <mergeCell ref="M13:N17"/>
    <mergeCell ref="O14:O17"/>
    <mergeCell ref="A13:A17"/>
    <mergeCell ref="B13:B17"/>
    <mergeCell ref="D13:D17"/>
    <mergeCell ref="E13:E17"/>
    <mergeCell ref="F13:F17"/>
    <mergeCell ref="A18:A21"/>
    <mergeCell ref="B18:C18"/>
    <mergeCell ref="D18:J18"/>
    <mergeCell ref="B19:C19"/>
    <mergeCell ref="D19:J19"/>
    <mergeCell ref="B20:C20"/>
    <mergeCell ref="D20:J20"/>
    <mergeCell ref="B21:C21"/>
    <mergeCell ref="D21:J21"/>
    <mergeCell ref="A23:C23"/>
    <mergeCell ref="M23:N23"/>
    <mergeCell ref="A24:A28"/>
    <mergeCell ref="B24:B28"/>
    <mergeCell ref="D24:D28"/>
    <mergeCell ref="E24:E28"/>
    <mergeCell ref="F24:F28"/>
    <mergeCell ref="G24:G28"/>
    <mergeCell ref="H24:H28"/>
    <mergeCell ref="I24:I28"/>
    <mergeCell ref="J24:J28"/>
    <mergeCell ref="M24:N28"/>
    <mergeCell ref="O24:O28"/>
    <mergeCell ref="A29:A32"/>
    <mergeCell ref="B29:C29"/>
    <mergeCell ref="D29:J29"/>
    <mergeCell ref="B30:C30"/>
    <mergeCell ref="D30:J30"/>
    <mergeCell ref="B31:C31"/>
    <mergeCell ref="D31:J31"/>
    <mergeCell ref="B32:C32"/>
    <mergeCell ref="A34:C34"/>
    <mergeCell ref="A35:A39"/>
    <mergeCell ref="B35:B39"/>
    <mergeCell ref="C35:C39"/>
    <mergeCell ref="D35:D39"/>
    <mergeCell ref="E35:E39"/>
    <mergeCell ref="A45:C45"/>
    <mergeCell ref="A46:A50"/>
    <mergeCell ref="B46:B50"/>
    <mergeCell ref="C46:C50"/>
    <mergeCell ref="D46:D50"/>
    <mergeCell ref="E46:E50"/>
    <mergeCell ref="O35:O39"/>
    <mergeCell ref="A40:A43"/>
    <mergeCell ref="B40:C40"/>
    <mergeCell ref="D40:J40"/>
    <mergeCell ref="B41:C41"/>
    <mergeCell ref="D41:J41"/>
    <mergeCell ref="B42:C42"/>
    <mergeCell ref="D42:J42"/>
    <mergeCell ref="B43:C43"/>
    <mergeCell ref="F35:F39"/>
    <mergeCell ref="G35:G39"/>
    <mergeCell ref="H35:H39"/>
    <mergeCell ref="I35:I39"/>
    <mergeCell ref="J35:J39"/>
    <mergeCell ref="M35:N35"/>
    <mergeCell ref="O46:O50"/>
    <mergeCell ref="B51:C51"/>
    <mergeCell ref="D51:J51"/>
    <mergeCell ref="A82:E92"/>
    <mergeCell ref="F82:J82"/>
    <mergeCell ref="M82:O85"/>
    <mergeCell ref="F83:G83"/>
    <mergeCell ref="F87:J89"/>
    <mergeCell ref="M87:O88"/>
    <mergeCell ref="M89:O89"/>
    <mergeCell ref="F46:F50"/>
    <mergeCell ref="G46:G50"/>
    <mergeCell ref="H46:H50"/>
    <mergeCell ref="I46:I50"/>
    <mergeCell ref="J46:J50"/>
    <mergeCell ref="M46:N46"/>
    <mergeCell ref="D60:J60"/>
    <mergeCell ref="B61:C61"/>
    <mergeCell ref="M65:N65"/>
    <mergeCell ref="O65:O69"/>
    <mergeCell ref="B70:C70"/>
    <mergeCell ref="D70:J70"/>
    <mergeCell ref="D61:J61"/>
    <mergeCell ref="B62:C62"/>
    <mergeCell ref="B103:O103"/>
    <mergeCell ref="A53:C53"/>
    <mergeCell ref="A54:A58"/>
    <mergeCell ref="B54:B58"/>
    <mergeCell ref="C54:C58"/>
    <mergeCell ref="D54:D58"/>
    <mergeCell ref="E54:E58"/>
    <mergeCell ref="F54:F58"/>
    <mergeCell ref="G54:G58"/>
    <mergeCell ref="H54:H58"/>
    <mergeCell ref="F91:O92"/>
    <mergeCell ref="A94:O94"/>
    <mergeCell ref="A95:O95"/>
    <mergeCell ref="A97:O97"/>
    <mergeCell ref="B99:O99"/>
    <mergeCell ref="B101:O101"/>
    <mergeCell ref="I54:I58"/>
    <mergeCell ref="J54:J58"/>
    <mergeCell ref="M54:N54"/>
    <mergeCell ref="O54:O58"/>
    <mergeCell ref="A59:A62"/>
    <mergeCell ref="B59:C59"/>
    <mergeCell ref="D59:J59"/>
    <mergeCell ref="B60:C60"/>
    <mergeCell ref="H65:H69"/>
    <mergeCell ref="I65:I69"/>
    <mergeCell ref="J65:J69"/>
    <mergeCell ref="O73:O77"/>
    <mergeCell ref="A64:C64"/>
    <mergeCell ref="A65:A69"/>
    <mergeCell ref="B65:B69"/>
    <mergeCell ref="C65:C69"/>
    <mergeCell ref="D65:D69"/>
    <mergeCell ref="E65:E69"/>
    <mergeCell ref="F65:F69"/>
    <mergeCell ref="G65:G69"/>
    <mergeCell ref="A72:C72"/>
    <mergeCell ref="B78:C78"/>
    <mergeCell ref="D78:J78"/>
    <mergeCell ref="F73:F77"/>
    <mergeCell ref="G73:G77"/>
    <mergeCell ref="H73:H77"/>
    <mergeCell ref="I73:I77"/>
    <mergeCell ref="J73:J77"/>
    <mergeCell ref="M73:N73"/>
    <mergeCell ref="A73:A77"/>
    <mergeCell ref="B73:B77"/>
    <mergeCell ref="C73:C77"/>
    <mergeCell ref="D73:D77"/>
    <mergeCell ref="E73:E77"/>
  </mergeCells>
  <conditionalFormatting sqref="M36:N38">
    <cfRule type="expression" dxfId="147" priority="17" stopIfTrue="1">
      <formula>$M36&lt;&gt;""</formula>
    </cfRule>
  </conditionalFormatting>
  <conditionalFormatting sqref="F35:F39">
    <cfRule type="expression" dxfId="146" priority="24" stopIfTrue="1">
      <formula>$M$36&lt;&gt;""</formula>
    </cfRule>
  </conditionalFormatting>
  <conditionalFormatting sqref="H35:H39">
    <cfRule type="expression" dxfId="145" priority="25" stopIfTrue="1">
      <formula>$M$37&lt;&gt;""</formula>
    </cfRule>
  </conditionalFormatting>
  <conditionalFormatting sqref="J35:J39">
    <cfRule type="expression" dxfId="144" priority="26" stopIfTrue="1">
      <formula>$M$38&lt;&gt;""</formula>
    </cfRule>
  </conditionalFormatting>
  <conditionalFormatting sqref="M13:N17 M24">
    <cfRule type="cellIs" dxfId="143" priority="31" stopIfTrue="1" operator="greaterThanOrEqual">
      <formula>$E$13</formula>
    </cfRule>
  </conditionalFormatting>
  <conditionalFormatting sqref="H13:H17">
    <cfRule type="expression" dxfId="142" priority="32" stopIfTrue="1">
      <formula>$M$13=$G$13</formula>
    </cfRule>
  </conditionalFormatting>
  <conditionalFormatting sqref="J13:J17">
    <cfRule type="expression" dxfId="141" priority="33" stopIfTrue="1">
      <formula>$M$13=$I$13</formula>
    </cfRule>
  </conditionalFormatting>
  <conditionalFormatting sqref="F24:F28">
    <cfRule type="expression" dxfId="140" priority="34" stopIfTrue="1">
      <formula>$M$24=$E$24</formula>
    </cfRule>
  </conditionalFormatting>
  <conditionalFormatting sqref="H24:H28">
    <cfRule type="expression" dxfId="139" priority="35" stopIfTrue="1">
      <formula>$G$24=$M$24</formula>
    </cfRule>
  </conditionalFormatting>
  <conditionalFormatting sqref="J24:J28">
    <cfRule type="expression" dxfId="138" priority="36" stopIfTrue="1">
      <formula>$M$24=$I$24</formula>
    </cfRule>
  </conditionalFormatting>
  <conditionalFormatting sqref="M47:N49">
    <cfRule type="expression" dxfId="137" priority="13" stopIfTrue="1">
      <formula>$M47&lt;&gt;""</formula>
    </cfRule>
  </conditionalFormatting>
  <conditionalFormatting sqref="F46:F50">
    <cfRule type="expression" dxfId="136" priority="14" stopIfTrue="1">
      <formula>$M$47&lt;&gt;""</formula>
    </cfRule>
  </conditionalFormatting>
  <conditionalFormatting sqref="H46:H50">
    <cfRule type="expression" dxfId="135" priority="15" stopIfTrue="1">
      <formula>$M$48&lt;&gt;""</formula>
    </cfRule>
  </conditionalFormatting>
  <conditionalFormatting sqref="J46:J50">
    <cfRule type="expression" dxfId="134" priority="16" stopIfTrue="1">
      <formula>$M$49&lt;&gt;""</formula>
    </cfRule>
  </conditionalFormatting>
  <conditionalFormatting sqref="M55:N57">
    <cfRule type="expression" dxfId="133" priority="9" stopIfTrue="1">
      <formula>$M55&lt;&gt;""</formula>
    </cfRule>
  </conditionalFormatting>
  <conditionalFormatting sqref="F54:F58">
    <cfRule type="expression" dxfId="132" priority="10" stopIfTrue="1">
      <formula>$M$55&lt;&gt;""</formula>
    </cfRule>
  </conditionalFormatting>
  <conditionalFormatting sqref="H54:H58">
    <cfRule type="expression" dxfId="131" priority="11" stopIfTrue="1">
      <formula>$M$56&lt;&gt;""</formula>
    </cfRule>
  </conditionalFormatting>
  <conditionalFormatting sqref="J54:J58">
    <cfRule type="expression" dxfId="130" priority="12" stopIfTrue="1">
      <formula>$M$57&lt;&gt;""</formula>
    </cfRule>
  </conditionalFormatting>
  <conditionalFormatting sqref="M66:N68">
    <cfRule type="expression" dxfId="129" priority="5" stopIfTrue="1">
      <formula>$M66&lt;&gt;""</formula>
    </cfRule>
  </conditionalFormatting>
  <conditionalFormatting sqref="F65:F69">
    <cfRule type="expression" dxfId="128" priority="6" stopIfTrue="1">
      <formula>$M$66&lt;&gt;""</formula>
    </cfRule>
  </conditionalFormatting>
  <conditionalFormatting sqref="H65:H69">
    <cfRule type="expression" dxfId="127" priority="7" stopIfTrue="1">
      <formula>$M$67&lt;&gt;""</formula>
    </cfRule>
  </conditionalFormatting>
  <conditionalFormatting sqref="J65:J69">
    <cfRule type="expression" dxfId="126" priority="8" stopIfTrue="1">
      <formula>$M$68&lt;&gt;""</formula>
    </cfRule>
  </conditionalFormatting>
  <conditionalFormatting sqref="M74:N76">
    <cfRule type="expression" dxfId="125" priority="1" stopIfTrue="1">
      <formula>$M74&lt;&gt;""</formula>
    </cfRule>
  </conditionalFormatting>
  <conditionalFormatting sqref="F73:F77">
    <cfRule type="expression" dxfId="124" priority="2" stopIfTrue="1">
      <formula>$M$74&lt;&gt;""</formula>
    </cfRule>
  </conditionalFormatting>
  <conditionalFormatting sqref="H73:H77">
    <cfRule type="expression" dxfId="123" priority="3" stopIfTrue="1">
      <formula>$M$75&lt;&gt;""</formula>
    </cfRule>
  </conditionalFormatting>
  <conditionalFormatting sqref="J73:J77">
    <cfRule type="expression" dxfId="122" priority="4" stopIfTrue="1">
      <formula>$M$76&lt;&gt;""</formula>
    </cfRule>
  </conditionalFormatting>
  <printOptions horizontalCentered="1" verticalCentered="1"/>
  <pageMargins left="0.3" right="0.3" top="0.25" bottom="0.25" header="0.5" footer="0.25"/>
  <pageSetup scale="51" orientation="landscape" r:id="rId1"/>
  <headerFooter alignWithMargins="0">
    <oddFooter>&amp;Z&amp;F&amp;RPage &amp;P</oddFooter>
  </headerFooter>
  <rowBreaks count="1" manualBreakCount="1">
    <brk id="92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12"/>
  <sheetViews>
    <sheetView showGridLines="0" zoomScale="50" zoomScaleNormal="50" zoomScaleSheetLayoutView="25" workbookViewId="0">
      <selection activeCell="U39" sqref="U39"/>
    </sheetView>
  </sheetViews>
  <sheetFormatPr defaultColWidth="11.42578125" defaultRowHeight="12.75" x14ac:dyDescent="0.2"/>
  <cols>
    <col min="1" max="1" width="36.42578125" style="3" customWidth="1"/>
    <col min="2" max="3" width="20.42578125" customWidth="1"/>
    <col min="4" max="4" width="11" customWidth="1"/>
    <col min="5" max="5" width="35.42578125" customWidth="1"/>
    <col min="6" max="6" width="15" style="2" bestFit="1" customWidth="1"/>
    <col min="7" max="7" width="34.42578125" customWidth="1"/>
    <col min="8" max="8" width="11.5703125" style="2" customWidth="1"/>
    <col min="9" max="9" width="28" customWidth="1"/>
    <col min="10" max="10" width="17.42578125" style="2" bestFit="1" customWidth="1"/>
    <col min="11" max="12" width="0.5703125" customWidth="1"/>
    <col min="13" max="13" width="3.28515625" customWidth="1"/>
    <col min="14" max="14" width="16" customWidth="1"/>
    <col min="15" max="15" width="18.28515625" customWidth="1"/>
    <col min="16" max="16" width="17.28515625" style="9" hidden="1" customWidth="1"/>
    <col min="17" max="18" width="0" style="9" hidden="1" customWidth="1"/>
    <col min="19" max="20" width="11.42578125" customWidth="1"/>
    <col min="21" max="21" width="21.42578125" customWidth="1"/>
  </cols>
  <sheetData>
    <row r="1" spans="1:21" ht="18" customHeight="1" thickBot="1" x14ac:dyDescent="0.3">
      <c r="A1" s="368"/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6" t="s">
        <v>0</v>
      </c>
      <c r="Q1" s="99">
        <v>1</v>
      </c>
      <c r="R1" s="99"/>
      <c r="S1" s="99"/>
      <c r="T1" s="99"/>
      <c r="U1" s="99"/>
    </row>
    <row r="2" spans="1:21" ht="18.75" customHeight="1" thickBot="1" x14ac:dyDescent="0.3">
      <c r="A2" s="369"/>
      <c r="B2" s="370"/>
      <c r="C2" s="371"/>
      <c r="D2" s="68"/>
      <c r="E2" s="372" t="s">
        <v>1</v>
      </c>
      <c r="F2" s="372"/>
      <c r="G2" s="372"/>
      <c r="H2" s="71" t="s">
        <v>2</v>
      </c>
      <c r="I2" s="72"/>
      <c r="J2" s="73">
        <v>1</v>
      </c>
      <c r="K2" s="68"/>
      <c r="L2" s="68"/>
      <c r="M2" s="68"/>
      <c r="N2" s="15"/>
      <c r="O2" s="15"/>
      <c r="P2" s="6" t="s">
        <v>3</v>
      </c>
      <c r="Q2" s="99"/>
      <c r="R2" s="99"/>
      <c r="S2" s="99"/>
      <c r="T2" s="99"/>
      <c r="U2" s="99"/>
    </row>
    <row r="3" spans="1:21" ht="22.5" customHeight="1" thickBot="1" x14ac:dyDescent="0.35">
      <c r="A3" s="373" t="s">
        <v>4</v>
      </c>
      <c r="B3" s="374"/>
      <c r="C3" s="375"/>
      <c r="D3" s="376"/>
      <c r="E3" s="376"/>
      <c r="F3" s="376"/>
      <c r="G3" s="16"/>
      <c r="H3" s="17"/>
      <c r="I3" s="18"/>
      <c r="J3" s="17"/>
      <c r="K3" s="18"/>
      <c r="L3" s="18"/>
      <c r="M3" s="18"/>
      <c r="N3" s="18"/>
      <c r="O3" s="18"/>
      <c r="P3" s="7" t="s">
        <v>5</v>
      </c>
      <c r="Q3" s="100"/>
      <c r="R3" s="99"/>
      <c r="S3" s="99"/>
      <c r="T3" s="99"/>
      <c r="U3" s="99"/>
    </row>
    <row r="4" spans="1:21" ht="20.100000000000001" customHeight="1" thickBot="1" x14ac:dyDescent="0.4">
      <c r="A4" s="377"/>
      <c r="B4" s="378"/>
      <c r="C4" s="379"/>
      <c r="D4" s="101"/>
      <c r="E4" s="102"/>
      <c r="F4" s="52"/>
      <c r="G4" s="19"/>
      <c r="H4" s="17"/>
      <c r="I4" s="75"/>
      <c r="J4" s="20"/>
      <c r="K4" s="18"/>
      <c r="L4" s="20"/>
      <c r="M4" s="18"/>
      <c r="N4" s="18"/>
      <c r="O4" s="18"/>
      <c r="P4" s="7" t="s">
        <v>6</v>
      </c>
      <c r="Q4" s="100"/>
      <c r="R4" s="99"/>
      <c r="S4" s="99"/>
      <c r="T4" s="99"/>
      <c r="U4" s="99"/>
    </row>
    <row r="5" spans="1:21" ht="20.25" customHeight="1" thickBot="1" x14ac:dyDescent="0.3">
      <c r="A5" s="403" t="s">
        <v>7</v>
      </c>
      <c r="B5" s="404"/>
      <c r="C5" s="405"/>
      <c r="D5" s="6"/>
      <c r="E5" s="406" t="s">
        <v>8</v>
      </c>
      <c r="F5" s="406"/>
      <c r="G5" s="406"/>
      <c r="H5" s="51"/>
      <c r="I5" s="51"/>
      <c r="J5" s="51"/>
      <c r="K5" s="51"/>
      <c r="L5" s="51"/>
      <c r="M5" s="51"/>
      <c r="P5" s="6" t="s">
        <v>9</v>
      </c>
      <c r="Q5" s="99"/>
      <c r="R5" s="99"/>
      <c r="S5" s="99"/>
      <c r="T5" s="99"/>
      <c r="U5" s="99"/>
    </row>
    <row r="6" spans="1:21" ht="19.5" customHeight="1" x14ac:dyDescent="0.25">
      <c r="A6" s="21"/>
      <c r="B6" s="53"/>
      <c r="C6" s="53"/>
      <c r="D6" s="6"/>
      <c r="E6" s="407" t="s">
        <v>10</v>
      </c>
      <c r="F6" s="407"/>
      <c r="G6" s="407"/>
      <c r="H6" s="51"/>
      <c r="I6" s="51"/>
      <c r="J6" s="51"/>
      <c r="K6" s="51"/>
      <c r="L6" s="51"/>
      <c r="M6" s="51"/>
      <c r="P6" s="6" t="s">
        <v>11</v>
      </c>
      <c r="Q6" s="99"/>
      <c r="R6" s="99"/>
      <c r="S6" s="99"/>
      <c r="T6" s="99"/>
      <c r="U6" s="99"/>
    </row>
    <row r="7" spans="1:21" ht="18.75" thickBot="1" x14ac:dyDescent="0.3">
      <c r="A7" s="103"/>
      <c r="B7" s="18"/>
      <c r="C7" s="18"/>
      <c r="D7" s="18"/>
      <c r="E7" s="18"/>
      <c r="F7" s="17"/>
      <c r="G7" s="18"/>
      <c r="H7" s="17"/>
      <c r="I7" s="22"/>
      <c r="J7" s="22"/>
      <c r="K7" s="22"/>
      <c r="L7" s="22"/>
      <c r="M7" s="22"/>
      <c r="N7" s="22"/>
      <c r="O7" s="22"/>
      <c r="P7" s="6" t="s">
        <v>12</v>
      </c>
      <c r="Q7" s="99"/>
      <c r="R7" s="99"/>
      <c r="S7" s="99"/>
      <c r="T7" s="99"/>
      <c r="U7" s="99"/>
    </row>
    <row r="8" spans="1:21" s="5" customFormat="1" ht="18.75" customHeight="1" x14ac:dyDescent="0.2">
      <c r="A8" s="408" t="s">
        <v>13</v>
      </c>
      <c r="B8" s="408" t="s">
        <v>14</v>
      </c>
      <c r="C8" s="408" t="s">
        <v>15</v>
      </c>
      <c r="D8" s="411" t="s">
        <v>16</v>
      </c>
      <c r="E8" s="353" t="s">
        <v>12</v>
      </c>
      <c r="F8" s="386" t="s">
        <v>17</v>
      </c>
      <c r="G8" s="353" t="s">
        <v>18</v>
      </c>
      <c r="H8" s="386" t="s">
        <v>17</v>
      </c>
      <c r="I8" s="353" t="s">
        <v>19</v>
      </c>
      <c r="J8" s="386" t="s">
        <v>17</v>
      </c>
      <c r="K8" s="23"/>
      <c r="L8" s="389" t="s">
        <v>20</v>
      </c>
      <c r="M8" s="390"/>
      <c r="N8" s="391"/>
      <c r="O8" s="398" t="s">
        <v>21</v>
      </c>
      <c r="P8" s="8" t="s">
        <v>18</v>
      </c>
      <c r="Q8" s="5">
        <v>1</v>
      </c>
    </row>
    <row r="9" spans="1:21" s="5" customFormat="1" ht="18" x14ac:dyDescent="0.2">
      <c r="A9" s="409"/>
      <c r="B9" s="409"/>
      <c r="C9" s="409"/>
      <c r="D9" s="412"/>
      <c r="E9" s="354"/>
      <c r="F9" s="387"/>
      <c r="G9" s="354"/>
      <c r="H9" s="387"/>
      <c r="I9" s="354"/>
      <c r="J9" s="387"/>
      <c r="K9" s="23"/>
      <c r="L9" s="392"/>
      <c r="M9" s="393"/>
      <c r="N9" s="394"/>
      <c r="O9" s="399"/>
      <c r="P9" s="8" t="s">
        <v>19</v>
      </c>
      <c r="Q9" s="5">
        <v>1</v>
      </c>
    </row>
    <row r="10" spans="1:21" s="5" customFormat="1" ht="34.5" customHeight="1" thickBot="1" x14ac:dyDescent="0.25">
      <c r="A10" s="410"/>
      <c r="B10" s="410"/>
      <c r="C10" s="410"/>
      <c r="D10" s="413"/>
      <c r="E10" s="355"/>
      <c r="F10" s="388"/>
      <c r="G10" s="355"/>
      <c r="H10" s="388"/>
      <c r="I10" s="355"/>
      <c r="J10" s="388"/>
      <c r="K10" s="23"/>
      <c r="L10" s="395"/>
      <c r="M10" s="396"/>
      <c r="N10" s="397"/>
      <c r="O10" s="399"/>
    </row>
    <row r="11" spans="1:21" s="5" customFormat="1" ht="16.5" thickBot="1" x14ac:dyDescent="0.25">
      <c r="A11" s="104"/>
      <c r="B11" s="105"/>
      <c r="C11" s="105"/>
      <c r="D11" s="24"/>
      <c r="E11" s="106"/>
      <c r="F11" s="25"/>
      <c r="G11" s="106"/>
      <c r="H11" s="25"/>
      <c r="I11" s="106"/>
      <c r="J11" s="25"/>
      <c r="K11" s="23"/>
      <c r="L11" s="26"/>
      <c r="M11" s="27"/>
      <c r="N11" s="27"/>
      <c r="O11" s="10"/>
    </row>
    <row r="12" spans="1:21" s="5" customFormat="1" ht="20.25" customHeight="1" thickBot="1" x14ac:dyDescent="0.25">
      <c r="A12" s="400" t="s">
        <v>22</v>
      </c>
      <c r="B12" s="401"/>
      <c r="C12" s="402"/>
      <c r="D12" s="28"/>
      <c r="E12" s="107"/>
      <c r="F12" s="29"/>
      <c r="G12" s="107"/>
      <c r="H12" s="29"/>
      <c r="I12" s="107"/>
      <c r="J12" s="29"/>
      <c r="K12" s="23"/>
      <c r="L12" s="30"/>
      <c r="M12" s="327" t="s">
        <v>23</v>
      </c>
      <c r="N12" s="327"/>
      <c r="O12" s="11"/>
    </row>
    <row r="13" spans="1:21" s="4" customFormat="1" ht="24" customHeight="1" x14ac:dyDescent="0.2">
      <c r="A13" s="328"/>
      <c r="B13" s="331" t="s">
        <v>24</v>
      </c>
      <c r="C13" s="380" t="s">
        <v>25</v>
      </c>
      <c r="D13" s="246">
        <v>0.1</v>
      </c>
      <c r="E13" s="230" t="s">
        <v>26</v>
      </c>
      <c r="F13" s="336">
        <v>0.5</v>
      </c>
      <c r="G13" s="356" t="s">
        <v>26</v>
      </c>
      <c r="H13" s="336">
        <v>1</v>
      </c>
      <c r="I13" s="361" t="s">
        <v>26</v>
      </c>
      <c r="J13" s="236">
        <v>2</v>
      </c>
      <c r="K13" s="108"/>
      <c r="L13" s="109"/>
      <c r="M13" s="366"/>
      <c r="N13" s="366"/>
      <c r="O13" s="49">
        <f>IF(M13&gt;=I13,J13*D13*$J$2,IF(M13&gt;=G13,H13*D13*$J$2+(M13-G13)/(I13-G13)*(J13*D13*$J$2-H13*D13*$J$2),IF(M13&gt;=E13,F13*D13*$J$2+(M13-E13)/(G13-E13)*(H13*D13*$J$2-F13*D13*$J$2),IF(M13&lt;E13,0,""))))</f>
        <v>0</v>
      </c>
      <c r="P13" s="110"/>
      <c r="Q13" s="111"/>
      <c r="R13" s="111"/>
      <c r="S13" s="111"/>
      <c r="T13" s="111"/>
      <c r="U13" s="111"/>
    </row>
    <row r="14" spans="1:21" s="4" customFormat="1" ht="16.5" customHeight="1" x14ac:dyDescent="0.2">
      <c r="A14" s="329"/>
      <c r="B14" s="332"/>
      <c r="C14" s="381"/>
      <c r="D14" s="247"/>
      <c r="E14" s="231"/>
      <c r="F14" s="359"/>
      <c r="G14" s="357"/>
      <c r="H14" s="359"/>
      <c r="I14" s="362"/>
      <c r="J14" s="364"/>
      <c r="K14" s="108"/>
      <c r="L14" s="109"/>
      <c r="M14" s="366"/>
      <c r="N14" s="366"/>
      <c r="O14" s="367" t="str">
        <f>IF(AND(M13&gt;G13,M13&lt;I13),"(% payout has been prorated between Target and Stretch)",IF(AND(M13&gt;E13,M13&lt;G13),"(% payout has been prorated between Threshold and Target)",""))</f>
        <v/>
      </c>
      <c r="P14" s="112"/>
      <c r="Q14" s="113"/>
      <c r="R14" s="111"/>
      <c r="S14" s="111"/>
      <c r="T14" s="111"/>
      <c r="U14" s="87"/>
    </row>
    <row r="15" spans="1:21" s="4" customFormat="1" ht="16.5" customHeight="1" x14ac:dyDescent="0.2">
      <c r="A15" s="329"/>
      <c r="B15" s="332"/>
      <c r="C15" s="381"/>
      <c r="D15" s="247"/>
      <c r="E15" s="231"/>
      <c r="F15" s="359"/>
      <c r="G15" s="357"/>
      <c r="H15" s="359"/>
      <c r="I15" s="362"/>
      <c r="J15" s="364"/>
      <c r="K15" s="108"/>
      <c r="L15" s="109"/>
      <c r="M15" s="366"/>
      <c r="N15" s="366"/>
      <c r="O15" s="367"/>
      <c r="P15" s="112">
        <v>2</v>
      </c>
      <c r="Q15" s="113"/>
      <c r="R15" s="111"/>
      <c r="S15" s="111"/>
      <c r="T15" s="111"/>
      <c r="U15" s="87"/>
    </row>
    <row r="16" spans="1:21" s="4" customFormat="1" ht="16.5" customHeight="1" x14ac:dyDescent="0.2">
      <c r="A16" s="329"/>
      <c r="B16" s="332"/>
      <c r="C16" s="381"/>
      <c r="D16" s="247"/>
      <c r="E16" s="231"/>
      <c r="F16" s="359"/>
      <c r="G16" s="357"/>
      <c r="H16" s="359"/>
      <c r="I16" s="362"/>
      <c r="J16" s="364"/>
      <c r="K16" s="108"/>
      <c r="L16" s="109"/>
      <c r="M16" s="366"/>
      <c r="N16" s="366"/>
      <c r="O16" s="367"/>
      <c r="P16" s="112"/>
      <c r="Q16" s="113"/>
      <c r="R16" s="111"/>
      <c r="S16" s="111"/>
      <c r="T16" s="111"/>
      <c r="U16" s="87"/>
    </row>
    <row r="17" spans="1:21" s="4" customFormat="1" ht="16.5" customHeight="1" thickBot="1" x14ac:dyDescent="0.25">
      <c r="A17" s="330"/>
      <c r="B17" s="333"/>
      <c r="C17" s="382"/>
      <c r="D17" s="248"/>
      <c r="E17" s="232"/>
      <c r="F17" s="360"/>
      <c r="G17" s="358"/>
      <c r="H17" s="360"/>
      <c r="I17" s="363"/>
      <c r="J17" s="365"/>
      <c r="K17" s="108"/>
      <c r="L17" s="109"/>
      <c r="M17" s="366"/>
      <c r="N17" s="366"/>
      <c r="O17" s="367"/>
      <c r="P17" s="112"/>
      <c r="Q17" s="113"/>
      <c r="R17" s="111"/>
      <c r="S17" s="111"/>
      <c r="T17" s="111"/>
      <c r="U17" s="87"/>
    </row>
    <row r="18" spans="1:21" s="64" customFormat="1" ht="38.25" customHeight="1" x14ac:dyDescent="0.25">
      <c r="A18" s="265"/>
      <c r="B18" s="312" t="s">
        <v>27</v>
      </c>
      <c r="C18" s="313"/>
      <c r="D18" s="345"/>
      <c r="E18" s="225"/>
      <c r="F18" s="225"/>
      <c r="G18" s="225"/>
      <c r="H18" s="225"/>
      <c r="I18" s="225"/>
      <c r="J18" s="226"/>
      <c r="K18" s="114"/>
      <c r="L18" s="115"/>
      <c r="M18" s="69"/>
      <c r="N18" s="69"/>
      <c r="O18" s="61"/>
      <c r="P18" s="62"/>
      <c r="Q18" s="63"/>
      <c r="R18" s="63"/>
      <c r="S18" s="63"/>
      <c r="T18" s="63"/>
      <c r="U18" s="88"/>
    </row>
    <row r="19" spans="1:21" s="64" customFormat="1" ht="30" hidden="1" customHeight="1" x14ac:dyDescent="0.25">
      <c r="A19" s="266"/>
      <c r="B19" s="316" t="s">
        <v>28</v>
      </c>
      <c r="C19" s="317"/>
      <c r="D19" s="346"/>
      <c r="E19" s="304"/>
      <c r="F19" s="304"/>
      <c r="G19" s="304"/>
      <c r="H19" s="304"/>
      <c r="I19" s="304"/>
      <c r="J19" s="305"/>
      <c r="K19" s="114"/>
      <c r="L19" s="115"/>
      <c r="M19" s="69"/>
      <c r="N19" s="69"/>
      <c r="O19" s="61"/>
      <c r="P19" s="62"/>
      <c r="Q19" s="63"/>
      <c r="R19" s="63"/>
      <c r="S19" s="63"/>
      <c r="T19" s="63"/>
      <c r="U19" s="88"/>
    </row>
    <row r="20" spans="1:21" s="64" customFormat="1" ht="27" hidden="1" customHeight="1" x14ac:dyDescent="0.25">
      <c r="A20" s="266"/>
      <c r="B20" s="347" t="s">
        <v>29</v>
      </c>
      <c r="C20" s="348"/>
      <c r="D20" s="349"/>
      <c r="E20" s="349"/>
      <c r="F20" s="349"/>
      <c r="G20" s="349"/>
      <c r="H20" s="349"/>
      <c r="I20" s="349"/>
      <c r="J20" s="349"/>
      <c r="K20" s="114"/>
      <c r="L20" s="115"/>
      <c r="M20" s="65"/>
      <c r="N20" s="65"/>
      <c r="O20" s="66"/>
      <c r="P20" s="67"/>
      <c r="Q20" s="63"/>
      <c r="R20" s="63"/>
      <c r="S20" s="63"/>
      <c r="T20" s="63"/>
      <c r="U20" s="88"/>
    </row>
    <row r="21" spans="1:21" s="64" customFormat="1" ht="27" hidden="1" customHeight="1" thickBot="1" x14ac:dyDescent="0.3">
      <c r="A21" s="267"/>
      <c r="B21" s="323" t="s">
        <v>30</v>
      </c>
      <c r="C21" s="318"/>
      <c r="D21" s="350"/>
      <c r="E21" s="351"/>
      <c r="F21" s="351"/>
      <c r="G21" s="351"/>
      <c r="H21" s="351"/>
      <c r="I21" s="351"/>
      <c r="J21" s="352"/>
      <c r="K21" s="114"/>
      <c r="L21" s="115"/>
      <c r="M21" s="65"/>
      <c r="N21" s="65"/>
      <c r="O21" s="66"/>
      <c r="P21" s="67"/>
      <c r="Q21" s="63"/>
      <c r="R21" s="63"/>
      <c r="S21" s="63"/>
      <c r="T21" s="63"/>
      <c r="U21" s="88"/>
    </row>
    <row r="22" spans="1:21" s="4" customFormat="1" ht="16.5" customHeight="1" thickBot="1" x14ac:dyDescent="0.25">
      <c r="A22" s="116"/>
      <c r="B22" s="117"/>
      <c r="C22" s="117"/>
      <c r="D22" s="31"/>
      <c r="E22" s="118"/>
      <c r="F22" s="31"/>
      <c r="G22" s="118"/>
      <c r="H22" s="31"/>
      <c r="I22" s="118"/>
      <c r="J22" s="31"/>
      <c r="K22" s="108"/>
      <c r="L22" s="109"/>
      <c r="M22" s="32"/>
      <c r="N22" s="32"/>
      <c r="O22" s="12"/>
      <c r="P22" s="119" t="str">
        <f>IF(M26&lt;&gt;"",F24*D24*$F$4,IF(M27&lt;&gt;"",H24*D24*$F$4,IF(M28&lt;&gt;"",J24*D24*$F$4,IF(M25&lt;&gt;"",0,""))))</f>
        <v/>
      </c>
      <c r="Q22" s="113"/>
      <c r="R22" s="111"/>
      <c r="S22" s="111"/>
      <c r="T22" s="111"/>
      <c r="U22" s="87"/>
    </row>
    <row r="23" spans="1:21" s="4" customFormat="1" ht="18" customHeight="1" thickBot="1" x14ac:dyDescent="0.25">
      <c r="A23" s="324" t="s">
        <v>31</v>
      </c>
      <c r="B23" s="325"/>
      <c r="C23" s="326"/>
      <c r="D23" s="28"/>
      <c r="E23" s="107"/>
      <c r="F23" s="33"/>
      <c r="G23" s="107"/>
      <c r="H23" s="33"/>
      <c r="I23" s="107"/>
      <c r="J23" s="33"/>
      <c r="K23" s="108"/>
      <c r="L23" s="109"/>
      <c r="M23" s="327" t="s">
        <v>32</v>
      </c>
      <c r="N23" s="327"/>
      <c r="O23" s="13"/>
      <c r="P23" s="113"/>
      <c r="Q23" s="113"/>
      <c r="R23" s="111"/>
      <c r="S23" s="111"/>
      <c r="T23" s="111"/>
      <c r="U23" s="87"/>
    </row>
    <row r="24" spans="1:21" s="4" customFormat="1" ht="15" customHeight="1" x14ac:dyDescent="0.2">
      <c r="A24" s="328"/>
      <c r="B24" s="331" t="s">
        <v>24</v>
      </c>
      <c r="C24" s="383" t="s">
        <v>33</v>
      </c>
      <c r="D24" s="246">
        <v>0.3</v>
      </c>
      <c r="E24" s="230" t="s">
        <v>26</v>
      </c>
      <c r="F24" s="336">
        <v>0.5</v>
      </c>
      <c r="G24" s="230" t="s">
        <v>26</v>
      </c>
      <c r="H24" s="336">
        <v>1</v>
      </c>
      <c r="I24" s="230" t="s">
        <v>26</v>
      </c>
      <c r="J24" s="236">
        <v>2</v>
      </c>
      <c r="K24" s="108"/>
      <c r="L24" s="109"/>
      <c r="M24" s="339"/>
      <c r="N24" s="340"/>
      <c r="O24" s="249">
        <f>IF(M24&gt;=I24,J24*D24*$J$2,IF(M24&gt;=G24,H24*D24*$J$2+(M24-G24)/(I24-G24)*(J24*D24*$J$2-H24*D24*$J$2),IF(M24&gt;=E24,F24*D24*$J$2+(M24-E24)/(G24-E24)*(H24*D24*$J$2-F24*D24*$J$2),IF(M24&lt;E24,0,""))))</f>
        <v>0</v>
      </c>
      <c r="P24" s="113"/>
      <c r="Q24" s="113"/>
      <c r="R24" s="111"/>
      <c r="S24" s="111"/>
      <c r="T24" s="111"/>
      <c r="U24" s="87"/>
    </row>
    <row r="25" spans="1:21" s="4" customFormat="1" ht="12" customHeight="1" x14ac:dyDescent="0.2">
      <c r="A25" s="329"/>
      <c r="B25" s="332"/>
      <c r="C25" s="384"/>
      <c r="D25" s="334"/>
      <c r="E25" s="231"/>
      <c r="F25" s="337"/>
      <c r="G25" s="231"/>
      <c r="H25" s="337"/>
      <c r="I25" s="231"/>
      <c r="J25" s="237"/>
      <c r="K25" s="108"/>
      <c r="L25" s="109"/>
      <c r="M25" s="341"/>
      <c r="N25" s="342"/>
      <c r="O25" s="249"/>
      <c r="P25" s="113"/>
      <c r="Q25" s="113"/>
      <c r="R25" s="111"/>
      <c r="S25" s="111"/>
      <c r="T25" s="111"/>
      <c r="U25" s="87"/>
    </row>
    <row r="26" spans="1:21" s="4" customFormat="1" ht="12" customHeight="1" x14ac:dyDescent="0.2">
      <c r="A26" s="329"/>
      <c r="B26" s="332"/>
      <c r="C26" s="384"/>
      <c r="D26" s="334"/>
      <c r="E26" s="231"/>
      <c r="F26" s="337"/>
      <c r="G26" s="231"/>
      <c r="H26" s="337"/>
      <c r="I26" s="231"/>
      <c r="J26" s="237"/>
      <c r="K26" s="108"/>
      <c r="L26" s="109"/>
      <c r="M26" s="341"/>
      <c r="N26" s="342"/>
      <c r="O26" s="249"/>
      <c r="P26" s="113">
        <v>2</v>
      </c>
      <c r="Q26" s="113"/>
      <c r="R26" s="111"/>
      <c r="S26" s="111"/>
      <c r="T26" s="111"/>
      <c r="U26" s="87"/>
    </row>
    <row r="27" spans="1:21" s="4" customFormat="1" ht="27" customHeight="1" x14ac:dyDescent="0.2">
      <c r="A27" s="329"/>
      <c r="B27" s="332"/>
      <c r="C27" s="384"/>
      <c r="D27" s="334"/>
      <c r="E27" s="231"/>
      <c r="F27" s="337"/>
      <c r="G27" s="231"/>
      <c r="H27" s="337"/>
      <c r="I27" s="231"/>
      <c r="J27" s="237"/>
      <c r="K27" s="108"/>
      <c r="L27" s="109"/>
      <c r="M27" s="341"/>
      <c r="N27" s="342"/>
      <c r="O27" s="249"/>
      <c r="P27" s="113"/>
      <c r="Q27" s="113"/>
      <c r="R27" s="111"/>
      <c r="S27" s="111"/>
      <c r="T27" s="111"/>
      <c r="U27" s="87"/>
    </row>
    <row r="28" spans="1:21" s="4" customFormat="1" ht="16.5" customHeight="1" thickBot="1" x14ac:dyDescent="0.25">
      <c r="A28" s="330"/>
      <c r="B28" s="333"/>
      <c r="C28" s="385"/>
      <c r="D28" s="335"/>
      <c r="E28" s="232"/>
      <c r="F28" s="338"/>
      <c r="G28" s="232"/>
      <c r="H28" s="338"/>
      <c r="I28" s="232"/>
      <c r="J28" s="238"/>
      <c r="K28" s="108"/>
      <c r="L28" s="109"/>
      <c r="M28" s="343"/>
      <c r="N28" s="344"/>
      <c r="O28" s="249"/>
      <c r="P28" s="113"/>
      <c r="Q28" s="113"/>
      <c r="R28" s="111"/>
      <c r="S28" s="111"/>
      <c r="T28" s="111"/>
      <c r="U28" s="111"/>
    </row>
    <row r="29" spans="1:21" s="64" customFormat="1" ht="39" customHeight="1" thickBot="1" x14ac:dyDescent="0.3">
      <c r="A29" s="265"/>
      <c r="B29" s="312" t="s">
        <v>27</v>
      </c>
      <c r="C29" s="313"/>
      <c r="D29" s="224"/>
      <c r="E29" s="314"/>
      <c r="F29" s="314"/>
      <c r="G29" s="314"/>
      <c r="H29" s="314"/>
      <c r="I29" s="314"/>
      <c r="J29" s="315"/>
      <c r="K29" s="114"/>
      <c r="L29" s="115"/>
      <c r="M29" s="69"/>
      <c r="N29" s="69"/>
      <c r="O29" s="61"/>
      <c r="P29" s="62"/>
      <c r="Q29" s="63"/>
      <c r="R29" s="63"/>
      <c r="S29" s="63"/>
      <c r="T29" s="63"/>
      <c r="U29" s="88"/>
    </row>
    <row r="30" spans="1:21" s="64" customFormat="1" ht="27.75" hidden="1" customHeight="1" x14ac:dyDescent="0.25">
      <c r="A30" s="266"/>
      <c r="B30" s="316" t="s">
        <v>28</v>
      </c>
      <c r="C30" s="317"/>
      <c r="D30" s="303"/>
      <c r="E30" s="304"/>
      <c r="F30" s="304"/>
      <c r="G30" s="304"/>
      <c r="H30" s="304"/>
      <c r="I30" s="304"/>
      <c r="J30" s="305"/>
      <c r="K30" s="114"/>
      <c r="L30" s="115"/>
      <c r="M30" s="69"/>
      <c r="N30" s="69"/>
      <c r="O30" s="61"/>
      <c r="P30" s="62"/>
      <c r="Q30" s="63"/>
      <c r="R30" s="63"/>
      <c r="S30" s="63"/>
      <c r="T30" s="63"/>
      <c r="U30" s="88"/>
    </row>
    <row r="31" spans="1:21" s="64" customFormat="1" ht="27.75" hidden="1" customHeight="1" x14ac:dyDescent="0.25">
      <c r="A31" s="266"/>
      <c r="B31" s="318" t="s">
        <v>29</v>
      </c>
      <c r="C31" s="319"/>
      <c r="D31" s="320"/>
      <c r="E31" s="321"/>
      <c r="F31" s="321"/>
      <c r="G31" s="321"/>
      <c r="H31" s="321"/>
      <c r="I31" s="321"/>
      <c r="J31" s="322"/>
      <c r="K31" s="114"/>
      <c r="L31" s="115"/>
      <c r="M31" s="65"/>
      <c r="N31" s="65"/>
      <c r="O31" s="66"/>
      <c r="P31" s="67"/>
      <c r="Q31" s="63"/>
      <c r="R31" s="63"/>
      <c r="S31" s="63"/>
      <c r="T31" s="63"/>
      <c r="U31" s="88"/>
    </row>
    <row r="32" spans="1:21" s="64" customFormat="1" ht="27.75" hidden="1" customHeight="1" thickBot="1" x14ac:dyDescent="0.3">
      <c r="A32" s="267"/>
      <c r="B32" s="323" t="s">
        <v>30</v>
      </c>
      <c r="C32" s="318"/>
      <c r="D32" s="76"/>
      <c r="E32" s="76"/>
      <c r="F32" s="76"/>
      <c r="G32" s="76"/>
      <c r="H32" s="76"/>
      <c r="I32" s="76"/>
      <c r="J32" s="76"/>
      <c r="K32" s="114"/>
      <c r="L32" s="115"/>
      <c r="M32" s="65"/>
      <c r="N32" s="65"/>
      <c r="O32" s="66"/>
      <c r="P32" s="67"/>
      <c r="Q32" s="63"/>
      <c r="R32" s="63"/>
      <c r="S32" s="63"/>
      <c r="T32" s="63"/>
      <c r="U32" s="88"/>
    </row>
    <row r="33" spans="1:21" s="4" customFormat="1" ht="13.5" customHeight="1" thickBot="1" x14ac:dyDescent="0.25">
      <c r="A33" s="104"/>
      <c r="B33" s="105"/>
      <c r="C33" s="105"/>
      <c r="D33" s="24"/>
      <c r="E33" s="106"/>
      <c r="F33" s="24"/>
      <c r="G33" s="106"/>
      <c r="H33" s="24"/>
      <c r="I33" s="106"/>
      <c r="J33" s="24"/>
      <c r="K33" s="108"/>
      <c r="L33" s="109"/>
      <c r="M33" s="32"/>
      <c r="N33" s="32"/>
      <c r="O33" s="12"/>
      <c r="P33" s="113"/>
      <c r="Q33" s="113"/>
      <c r="R33" s="111"/>
      <c r="S33" s="111"/>
      <c r="T33" s="111"/>
      <c r="U33" s="111"/>
    </row>
    <row r="34" spans="1:21" s="4" customFormat="1" ht="18" customHeight="1" thickBot="1" x14ac:dyDescent="0.25">
      <c r="A34" s="250" t="s">
        <v>34</v>
      </c>
      <c r="B34" s="251"/>
      <c r="C34" s="252"/>
      <c r="D34" s="86"/>
      <c r="E34" s="107"/>
      <c r="F34" s="33"/>
      <c r="G34" s="107"/>
      <c r="H34" s="33"/>
      <c r="I34" s="107"/>
      <c r="J34" s="33"/>
      <c r="K34" s="108"/>
      <c r="L34" s="109"/>
      <c r="M34" s="34"/>
      <c r="N34" s="34"/>
      <c r="O34" s="13"/>
      <c r="P34" s="113"/>
      <c r="Q34" s="113"/>
      <c r="R34" s="111"/>
      <c r="S34" s="111"/>
      <c r="T34" s="111"/>
      <c r="U34" s="111"/>
    </row>
    <row r="35" spans="1:21" s="4" customFormat="1" ht="12" customHeight="1" x14ac:dyDescent="0.2">
      <c r="A35" s="240" t="s">
        <v>35</v>
      </c>
      <c r="B35" s="243" t="s">
        <v>36</v>
      </c>
      <c r="C35" s="243" t="s">
        <v>36</v>
      </c>
      <c r="D35" s="246">
        <v>0.1</v>
      </c>
      <c r="E35" s="230" t="s">
        <v>26</v>
      </c>
      <c r="F35" s="227">
        <v>0.5</v>
      </c>
      <c r="G35" s="230" t="s">
        <v>26</v>
      </c>
      <c r="H35" s="233">
        <v>1</v>
      </c>
      <c r="I35" s="230" t="s">
        <v>26</v>
      </c>
      <c r="J35" s="236">
        <v>2</v>
      </c>
      <c r="K35" s="108"/>
      <c r="L35" s="109"/>
      <c r="M35" s="239" t="s">
        <v>37</v>
      </c>
      <c r="N35" s="239"/>
      <c r="O35" s="249" t="str">
        <f>IF(M36&lt;&gt;"",F35*D35*$J$2,IF(M37&lt;&gt;"",H35*D35*$J$2,IF(M38&lt;&gt;"",J35*D35*$J$2,"")))</f>
        <v/>
      </c>
      <c r="P35" s="113"/>
      <c r="Q35" s="113"/>
      <c r="R35" s="111"/>
      <c r="S35" s="111"/>
      <c r="T35" s="111"/>
      <c r="U35" s="111"/>
    </row>
    <row r="36" spans="1:21" s="4" customFormat="1" ht="15" customHeight="1" x14ac:dyDescent="0.2">
      <c r="A36" s="241"/>
      <c r="B36" s="244"/>
      <c r="C36" s="244"/>
      <c r="D36" s="247"/>
      <c r="E36" s="231"/>
      <c r="F36" s="228"/>
      <c r="G36" s="231"/>
      <c r="H36" s="234"/>
      <c r="I36" s="231"/>
      <c r="J36" s="237"/>
      <c r="K36" s="108"/>
      <c r="L36" s="109"/>
      <c r="M36" s="50"/>
      <c r="N36" s="120" t="s">
        <v>12</v>
      </c>
      <c r="O36" s="249"/>
      <c r="P36" s="113"/>
      <c r="Q36" s="113"/>
      <c r="R36" s="111"/>
      <c r="S36" s="111"/>
      <c r="T36" s="111"/>
      <c r="U36" s="111"/>
    </row>
    <row r="37" spans="1:21" s="4" customFormat="1" ht="13.5" customHeight="1" x14ac:dyDescent="0.2">
      <c r="A37" s="241"/>
      <c r="B37" s="244"/>
      <c r="C37" s="244"/>
      <c r="D37" s="247"/>
      <c r="E37" s="231"/>
      <c r="F37" s="228"/>
      <c r="G37" s="231"/>
      <c r="H37" s="234"/>
      <c r="I37" s="231"/>
      <c r="J37" s="237"/>
      <c r="K37" s="108"/>
      <c r="L37" s="109"/>
      <c r="M37" s="50"/>
      <c r="N37" s="120" t="s">
        <v>18</v>
      </c>
      <c r="O37" s="249"/>
      <c r="P37" s="113">
        <v>2</v>
      </c>
      <c r="Q37" s="113"/>
      <c r="R37" s="111"/>
      <c r="S37" s="111"/>
      <c r="T37" s="111"/>
      <c r="U37" s="111"/>
    </row>
    <row r="38" spans="1:21" s="4" customFormat="1" ht="12" customHeight="1" x14ac:dyDescent="0.2">
      <c r="A38" s="241"/>
      <c r="B38" s="244"/>
      <c r="C38" s="244"/>
      <c r="D38" s="247"/>
      <c r="E38" s="231"/>
      <c r="F38" s="228"/>
      <c r="G38" s="231"/>
      <c r="H38" s="234"/>
      <c r="I38" s="231"/>
      <c r="J38" s="237"/>
      <c r="K38" s="108"/>
      <c r="L38" s="109"/>
      <c r="M38" s="50"/>
      <c r="N38" s="120" t="s">
        <v>19</v>
      </c>
      <c r="O38" s="249"/>
      <c r="P38" s="111"/>
      <c r="Q38" s="111"/>
      <c r="R38" s="111"/>
      <c r="S38" s="111"/>
      <c r="T38" s="111"/>
      <c r="U38" s="111"/>
    </row>
    <row r="39" spans="1:21" s="4" customFormat="1" ht="159.75" customHeight="1" thickBot="1" x14ac:dyDescent="0.25">
      <c r="A39" s="242"/>
      <c r="B39" s="245"/>
      <c r="C39" s="245"/>
      <c r="D39" s="248"/>
      <c r="E39" s="232"/>
      <c r="F39" s="229"/>
      <c r="G39" s="232"/>
      <c r="H39" s="235"/>
      <c r="I39" s="232"/>
      <c r="J39" s="238"/>
      <c r="K39" s="108"/>
      <c r="L39" s="109"/>
      <c r="M39" s="70"/>
      <c r="N39" s="70"/>
      <c r="O39" s="249"/>
      <c r="P39" s="111"/>
      <c r="Q39" s="111"/>
      <c r="R39" s="111"/>
      <c r="S39" s="111"/>
      <c r="T39" s="111"/>
      <c r="U39" s="111"/>
    </row>
    <row r="40" spans="1:21" s="64" customFormat="1" ht="30" customHeight="1" x14ac:dyDescent="0.2">
      <c r="A40" s="265"/>
      <c r="B40" s="222" t="s">
        <v>27</v>
      </c>
      <c r="C40" s="223"/>
      <c r="D40" s="224"/>
      <c r="E40" s="225"/>
      <c r="F40" s="225"/>
      <c r="G40" s="225"/>
      <c r="H40" s="225"/>
      <c r="I40" s="225"/>
      <c r="J40" s="226"/>
      <c r="K40" s="121"/>
      <c r="L40" s="69"/>
      <c r="M40" s="69"/>
      <c r="N40" s="69"/>
      <c r="O40" s="61"/>
      <c r="P40" s="62"/>
      <c r="Q40" s="63"/>
      <c r="R40" s="63"/>
      <c r="S40" s="63"/>
      <c r="T40" s="63"/>
      <c r="U40" s="88"/>
    </row>
    <row r="41" spans="1:21" s="64" customFormat="1" ht="26.25" hidden="1" customHeight="1" x14ac:dyDescent="0.2">
      <c r="A41" s="266"/>
      <c r="B41" s="268" t="s">
        <v>28</v>
      </c>
      <c r="C41" s="269"/>
      <c r="D41" s="303"/>
      <c r="E41" s="304"/>
      <c r="F41" s="304"/>
      <c r="G41" s="304"/>
      <c r="H41" s="304"/>
      <c r="I41" s="304"/>
      <c r="J41" s="305"/>
      <c r="K41" s="121"/>
      <c r="L41" s="69"/>
      <c r="M41" s="69"/>
      <c r="N41" s="69"/>
      <c r="O41" s="61"/>
      <c r="P41" s="62"/>
      <c r="Q41" s="63"/>
      <c r="R41" s="63"/>
      <c r="S41" s="63"/>
      <c r="T41" s="63"/>
      <c r="U41" s="88"/>
    </row>
    <row r="42" spans="1:21" s="64" customFormat="1" ht="27" hidden="1" customHeight="1" thickBot="1" x14ac:dyDescent="0.25">
      <c r="A42" s="266"/>
      <c r="B42" s="306" t="s">
        <v>29</v>
      </c>
      <c r="C42" s="307"/>
      <c r="D42" s="308"/>
      <c r="E42" s="309"/>
      <c r="F42" s="309"/>
      <c r="G42" s="309"/>
      <c r="H42" s="309"/>
      <c r="I42" s="309"/>
      <c r="J42" s="309"/>
      <c r="K42" s="114"/>
      <c r="L42" s="115"/>
      <c r="M42" s="65"/>
      <c r="N42" s="65"/>
      <c r="O42" s="66"/>
      <c r="P42" s="67"/>
      <c r="Q42" s="63"/>
      <c r="R42" s="63"/>
      <c r="S42" s="63"/>
      <c r="T42" s="63"/>
      <c r="U42" s="88"/>
    </row>
    <row r="43" spans="1:21" s="64" customFormat="1" ht="27" hidden="1" customHeight="1" thickBot="1" x14ac:dyDescent="0.25">
      <c r="A43" s="267"/>
      <c r="B43" s="310" t="s">
        <v>30</v>
      </c>
      <c r="C43" s="311"/>
      <c r="D43" s="77"/>
      <c r="E43" s="77"/>
      <c r="F43" s="77"/>
      <c r="G43" s="77"/>
      <c r="H43" s="77"/>
      <c r="I43" s="77"/>
      <c r="J43" s="77"/>
      <c r="K43" s="114"/>
      <c r="L43" s="115"/>
      <c r="M43" s="65"/>
      <c r="N43" s="65"/>
      <c r="O43" s="66"/>
      <c r="P43" s="67"/>
      <c r="Q43" s="63"/>
      <c r="R43" s="63"/>
      <c r="S43" s="63"/>
      <c r="T43" s="63"/>
      <c r="U43" s="88"/>
    </row>
    <row r="44" spans="1:21" s="64" customFormat="1" ht="27" customHeight="1" thickBot="1" x14ac:dyDescent="0.25">
      <c r="A44" s="122"/>
      <c r="B44" s="78"/>
      <c r="C44" s="78"/>
      <c r="D44" s="77"/>
      <c r="E44" s="77"/>
      <c r="F44" s="77"/>
      <c r="G44" s="77"/>
      <c r="H44" s="77"/>
      <c r="I44" s="77"/>
      <c r="J44" s="77"/>
      <c r="K44" s="114"/>
      <c r="L44" s="115"/>
      <c r="M44" s="65"/>
      <c r="N44" s="65"/>
      <c r="O44" s="66"/>
      <c r="P44" s="67"/>
      <c r="Q44" s="63"/>
      <c r="R44" s="63"/>
      <c r="S44" s="63"/>
      <c r="T44" s="63"/>
      <c r="U44" s="88"/>
    </row>
    <row r="45" spans="1:21" s="4" customFormat="1" ht="18" customHeight="1" thickBot="1" x14ac:dyDescent="0.25">
      <c r="A45" s="250" t="s">
        <v>34</v>
      </c>
      <c r="B45" s="251"/>
      <c r="C45" s="252"/>
      <c r="D45" s="86"/>
      <c r="E45" s="107"/>
      <c r="F45" s="33"/>
      <c r="G45" s="107"/>
      <c r="H45" s="33"/>
      <c r="I45" s="107"/>
      <c r="J45" s="33"/>
      <c r="K45" s="108"/>
      <c r="L45" s="109"/>
      <c r="M45" s="34"/>
      <c r="N45" s="34"/>
      <c r="O45" s="13"/>
      <c r="P45" s="113"/>
      <c r="Q45" s="113"/>
      <c r="R45" s="111"/>
      <c r="S45" s="111"/>
      <c r="T45" s="111"/>
      <c r="U45" s="111"/>
    </row>
    <row r="46" spans="1:21" s="4" customFormat="1" ht="12" customHeight="1" x14ac:dyDescent="0.2">
      <c r="A46" s="240" t="s">
        <v>35</v>
      </c>
      <c r="B46" s="243" t="s">
        <v>36</v>
      </c>
      <c r="C46" s="243" t="s">
        <v>36</v>
      </c>
      <c r="D46" s="246">
        <v>0.1</v>
      </c>
      <c r="E46" s="230" t="s">
        <v>26</v>
      </c>
      <c r="F46" s="227">
        <v>0.5</v>
      </c>
      <c r="G46" s="230" t="s">
        <v>26</v>
      </c>
      <c r="H46" s="233">
        <v>1</v>
      </c>
      <c r="I46" s="230" t="s">
        <v>26</v>
      </c>
      <c r="J46" s="236">
        <v>2</v>
      </c>
      <c r="K46" s="108"/>
      <c r="L46" s="109"/>
      <c r="M46" s="239" t="s">
        <v>37</v>
      </c>
      <c r="N46" s="239"/>
      <c r="O46" s="249" t="str">
        <f>IF(M47&lt;&gt;"",F46*D46*$J$2,IF(M48&lt;&gt;"",H46*D46*$J$2,IF(M49&lt;&gt;"",J46*D46*$J$2,"")))</f>
        <v/>
      </c>
      <c r="P46" s="113"/>
      <c r="Q46" s="113"/>
      <c r="R46" s="111"/>
      <c r="S46" s="111"/>
      <c r="T46" s="111"/>
      <c r="U46" s="111"/>
    </row>
    <row r="47" spans="1:21" s="4" customFormat="1" ht="15" customHeight="1" x14ac:dyDescent="0.2">
      <c r="A47" s="241"/>
      <c r="B47" s="244"/>
      <c r="C47" s="244"/>
      <c r="D47" s="247"/>
      <c r="E47" s="231"/>
      <c r="F47" s="228"/>
      <c r="G47" s="231"/>
      <c r="H47" s="234"/>
      <c r="I47" s="231"/>
      <c r="J47" s="237"/>
      <c r="K47" s="108"/>
      <c r="L47" s="109"/>
      <c r="M47" s="50"/>
      <c r="N47" s="120" t="s">
        <v>12</v>
      </c>
      <c r="O47" s="249"/>
      <c r="P47" s="113"/>
      <c r="Q47" s="113"/>
      <c r="R47" s="111"/>
      <c r="S47" s="111"/>
      <c r="T47" s="111"/>
      <c r="U47" s="111"/>
    </row>
    <row r="48" spans="1:21" s="4" customFormat="1" ht="13.5" customHeight="1" x14ac:dyDescent="0.2">
      <c r="A48" s="241"/>
      <c r="B48" s="244"/>
      <c r="C48" s="244"/>
      <c r="D48" s="247"/>
      <c r="E48" s="231"/>
      <c r="F48" s="228"/>
      <c r="G48" s="231"/>
      <c r="H48" s="234"/>
      <c r="I48" s="231"/>
      <c r="J48" s="237"/>
      <c r="K48" s="108"/>
      <c r="L48" s="109"/>
      <c r="M48" s="50"/>
      <c r="N48" s="120" t="s">
        <v>18</v>
      </c>
      <c r="O48" s="249"/>
      <c r="P48" s="113">
        <v>2</v>
      </c>
      <c r="Q48" s="113"/>
      <c r="R48" s="111"/>
      <c r="S48" s="111"/>
      <c r="T48" s="111"/>
      <c r="U48" s="111"/>
    </row>
    <row r="49" spans="1:21" s="4" customFormat="1" ht="12" customHeight="1" x14ac:dyDescent="0.2">
      <c r="A49" s="241"/>
      <c r="B49" s="244"/>
      <c r="C49" s="244"/>
      <c r="D49" s="247"/>
      <c r="E49" s="231"/>
      <c r="F49" s="228"/>
      <c r="G49" s="231"/>
      <c r="H49" s="234"/>
      <c r="I49" s="231"/>
      <c r="J49" s="237"/>
      <c r="K49" s="108"/>
      <c r="L49" s="109"/>
      <c r="M49" s="50"/>
      <c r="N49" s="120" t="s">
        <v>19</v>
      </c>
      <c r="O49" s="249"/>
      <c r="P49" s="111"/>
      <c r="Q49" s="111"/>
      <c r="R49" s="111"/>
      <c r="S49" s="111"/>
      <c r="T49" s="111"/>
      <c r="U49" s="111"/>
    </row>
    <row r="50" spans="1:21" s="4" customFormat="1" ht="159.75" customHeight="1" thickBot="1" x14ac:dyDescent="0.25">
      <c r="A50" s="242"/>
      <c r="B50" s="245"/>
      <c r="C50" s="245"/>
      <c r="D50" s="248"/>
      <c r="E50" s="232"/>
      <c r="F50" s="229"/>
      <c r="G50" s="232"/>
      <c r="H50" s="235"/>
      <c r="I50" s="232"/>
      <c r="J50" s="238"/>
      <c r="K50" s="108"/>
      <c r="L50" s="109"/>
      <c r="M50" s="70"/>
      <c r="N50" s="70"/>
      <c r="O50" s="249"/>
      <c r="P50" s="111"/>
      <c r="Q50" s="111"/>
      <c r="R50" s="111"/>
      <c r="S50" s="111"/>
      <c r="T50" s="111"/>
      <c r="U50" s="111"/>
    </row>
    <row r="51" spans="1:21" s="64" customFormat="1" ht="30" customHeight="1" x14ac:dyDescent="0.2">
      <c r="A51" s="122"/>
      <c r="B51" s="222" t="s">
        <v>27</v>
      </c>
      <c r="C51" s="223"/>
      <c r="D51" s="224"/>
      <c r="E51" s="225"/>
      <c r="F51" s="225"/>
      <c r="G51" s="225"/>
      <c r="H51" s="225"/>
      <c r="I51" s="225"/>
      <c r="J51" s="226"/>
      <c r="K51" s="121"/>
      <c r="L51" s="69"/>
      <c r="M51" s="69"/>
      <c r="N51" s="69"/>
      <c r="O51" s="61"/>
      <c r="P51" s="62"/>
      <c r="Q51" s="63"/>
      <c r="R51" s="63"/>
      <c r="S51" s="63"/>
      <c r="T51" s="63"/>
      <c r="U51" s="88"/>
    </row>
    <row r="52" spans="1:21" s="64" customFormat="1" ht="30" customHeight="1" thickBot="1" x14ac:dyDescent="0.25">
      <c r="A52" s="122"/>
      <c r="B52" s="80"/>
      <c r="C52" s="80"/>
      <c r="D52" s="81"/>
      <c r="E52" s="81"/>
      <c r="F52" s="81"/>
      <c r="G52" s="81"/>
      <c r="H52" s="81"/>
      <c r="I52" s="81"/>
      <c r="J52" s="81"/>
      <c r="K52" s="123"/>
      <c r="L52" s="69"/>
      <c r="M52" s="69"/>
      <c r="N52" s="69"/>
      <c r="O52" s="61"/>
      <c r="P52" s="62"/>
      <c r="Q52" s="63"/>
      <c r="R52" s="63"/>
      <c r="S52" s="63"/>
      <c r="T52" s="63"/>
      <c r="U52" s="88"/>
    </row>
    <row r="53" spans="1:21" s="4" customFormat="1" ht="18" customHeight="1" thickBot="1" x14ac:dyDescent="0.25">
      <c r="A53" s="250" t="s">
        <v>34</v>
      </c>
      <c r="B53" s="251"/>
      <c r="C53" s="252"/>
      <c r="D53" s="86"/>
      <c r="E53" s="107"/>
      <c r="F53" s="33"/>
      <c r="G53" s="107"/>
      <c r="H53" s="33"/>
      <c r="I53" s="107"/>
      <c r="J53" s="33"/>
      <c r="K53" s="108"/>
      <c r="L53" s="109"/>
      <c r="M53" s="34"/>
      <c r="N53" s="34"/>
      <c r="O53" s="13"/>
      <c r="P53" s="113"/>
      <c r="Q53" s="113"/>
      <c r="R53" s="111"/>
      <c r="S53" s="111"/>
      <c r="T53" s="111"/>
      <c r="U53" s="111"/>
    </row>
    <row r="54" spans="1:21" s="4" customFormat="1" ht="12" customHeight="1" x14ac:dyDescent="0.2">
      <c r="A54" s="240" t="s">
        <v>35</v>
      </c>
      <c r="B54" s="243" t="s">
        <v>36</v>
      </c>
      <c r="C54" s="243" t="s">
        <v>36</v>
      </c>
      <c r="D54" s="246">
        <v>0.1</v>
      </c>
      <c r="E54" s="230" t="s">
        <v>26</v>
      </c>
      <c r="F54" s="227">
        <v>0.5</v>
      </c>
      <c r="G54" s="230" t="s">
        <v>26</v>
      </c>
      <c r="H54" s="233">
        <v>1</v>
      </c>
      <c r="I54" s="230" t="s">
        <v>26</v>
      </c>
      <c r="J54" s="236">
        <v>2</v>
      </c>
      <c r="K54" s="108"/>
      <c r="L54" s="109"/>
      <c r="M54" s="239" t="s">
        <v>37</v>
      </c>
      <c r="N54" s="239"/>
      <c r="O54" s="249" t="str">
        <f>IF(M55&lt;&gt;"",F54*D54*$J$2,IF(M56&lt;&gt;"",H54*D54*$J$2,IF(M57&lt;&gt;"",J54*D54*$J$2,"")))</f>
        <v/>
      </c>
      <c r="P54" s="113"/>
      <c r="Q54" s="113"/>
      <c r="R54" s="111"/>
      <c r="S54" s="111"/>
      <c r="T54" s="111"/>
      <c r="U54" s="111"/>
    </row>
    <row r="55" spans="1:21" s="4" customFormat="1" ht="15" customHeight="1" x14ac:dyDescent="0.2">
      <c r="A55" s="241"/>
      <c r="B55" s="244"/>
      <c r="C55" s="244"/>
      <c r="D55" s="247"/>
      <c r="E55" s="231"/>
      <c r="F55" s="228"/>
      <c r="G55" s="231"/>
      <c r="H55" s="234"/>
      <c r="I55" s="231"/>
      <c r="J55" s="237"/>
      <c r="K55" s="108"/>
      <c r="L55" s="109"/>
      <c r="M55" s="50"/>
      <c r="N55" s="120" t="s">
        <v>12</v>
      </c>
      <c r="O55" s="249"/>
      <c r="P55" s="113"/>
      <c r="Q55" s="113"/>
      <c r="R55" s="111"/>
      <c r="S55" s="111"/>
      <c r="T55" s="111"/>
      <c r="U55" s="111"/>
    </row>
    <row r="56" spans="1:21" s="4" customFormat="1" ht="13.5" customHeight="1" x14ac:dyDescent="0.2">
      <c r="A56" s="241"/>
      <c r="B56" s="244"/>
      <c r="C56" s="244"/>
      <c r="D56" s="247"/>
      <c r="E56" s="231"/>
      <c r="F56" s="228"/>
      <c r="G56" s="231"/>
      <c r="H56" s="234"/>
      <c r="I56" s="231"/>
      <c r="J56" s="237"/>
      <c r="K56" s="108"/>
      <c r="L56" s="109"/>
      <c r="M56" s="50"/>
      <c r="N56" s="120" t="s">
        <v>18</v>
      </c>
      <c r="O56" s="249"/>
      <c r="P56" s="113">
        <v>2</v>
      </c>
      <c r="Q56" s="113"/>
      <c r="R56" s="111"/>
      <c r="S56" s="111"/>
      <c r="T56" s="111"/>
      <c r="U56" s="111"/>
    </row>
    <row r="57" spans="1:21" s="4" customFormat="1" ht="12" customHeight="1" x14ac:dyDescent="0.2">
      <c r="A57" s="241"/>
      <c r="B57" s="244"/>
      <c r="C57" s="244"/>
      <c r="D57" s="247"/>
      <c r="E57" s="231"/>
      <c r="F57" s="228"/>
      <c r="G57" s="231"/>
      <c r="H57" s="234"/>
      <c r="I57" s="231"/>
      <c r="J57" s="237"/>
      <c r="K57" s="108"/>
      <c r="L57" s="109"/>
      <c r="M57" s="50"/>
      <c r="N57" s="120" t="s">
        <v>19</v>
      </c>
      <c r="O57" s="249"/>
      <c r="P57" s="111"/>
      <c r="Q57" s="111"/>
      <c r="R57" s="111"/>
      <c r="S57" s="111"/>
      <c r="T57" s="111"/>
      <c r="U57" s="111"/>
    </row>
    <row r="58" spans="1:21" s="4" customFormat="1" ht="159.75" customHeight="1" thickBot="1" x14ac:dyDescent="0.25">
      <c r="A58" s="242"/>
      <c r="B58" s="245"/>
      <c r="C58" s="245"/>
      <c r="D58" s="248"/>
      <c r="E58" s="232"/>
      <c r="F58" s="229"/>
      <c r="G58" s="232"/>
      <c r="H58" s="235"/>
      <c r="I58" s="232"/>
      <c r="J58" s="238"/>
      <c r="K58" s="108"/>
      <c r="L58" s="109"/>
      <c r="M58" s="70"/>
      <c r="N58" s="70"/>
      <c r="O58" s="249"/>
      <c r="P58" s="111"/>
      <c r="Q58" s="111"/>
      <c r="R58" s="111"/>
      <c r="S58" s="111"/>
      <c r="T58" s="111"/>
      <c r="U58" s="111"/>
    </row>
    <row r="59" spans="1:21" s="64" customFormat="1" ht="30" customHeight="1" x14ac:dyDescent="0.2">
      <c r="A59" s="265"/>
      <c r="B59" s="222" t="s">
        <v>27</v>
      </c>
      <c r="C59" s="223"/>
      <c r="D59" s="224"/>
      <c r="E59" s="225"/>
      <c r="F59" s="225"/>
      <c r="G59" s="225"/>
      <c r="H59" s="225"/>
      <c r="I59" s="225"/>
      <c r="J59" s="226"/>
      <c r="K59" s="121"/>
      <c r="L59" s="69"/>
      <c r="M59" s="69"/>
      <c r="N59" s="69"/>
      <c r="O59" s="61"/>
      <c r="P59" s="62"/>
      <c r="Q59" s="63"/>
      <c r="R59" s="63"/>
      <c r="S59" s="63"/>
      <c r="T59" s="63"/>
      <c r="U59" s="88"/>
    </row>
    <row r="60" spans="1:21" s="64" customFormat="1" ht="72" hidden="1" customHeight="1" x14ac:dyDescent="0.2">
      <c r="A60" s="266"/>
      <c r="B60" s="268" t="s">
        <v>28</v>
      </c>
      <c r="C60" s="269"/>
      <c r="D60" s="303"/>
      <c r="E60" s="304"/>
      <c r="F60" s="304"/>
      <c r="G60" s="304"/>
      <c r="H60" s="304"/>
      <c r="I60" s="304"/>
      <c r="J60" s="305"/>
      <c r="K60" s="121"/>
      <c r="L60" s="69"/>
      <c r="M60" s="69"/>
      <c r="N60" s="69"/>
      <c r="O60" s="61"/>
      <c r="P60" s="62"/>
      <c r="Q60" s="63"/>
      <c r="R60" s="63"/>
      <c r="S60" s="63"/>
      <c r="T60" s="63"/>
      <c r="U60" s="88"/>
    </row>
    <row r="61" spans="1:21" s="64" customFormat="1" ht="72" hidden="1" customHeight="1" thickBot="1" x14ac:dyDescent="0.25">
      <c r="A61" s="266"/>
      <c r="B61" s="306" t="s">
        <v>29</v>
      </c>
      <c r="C61" s="307"/>
      <c r="D61" s="308"/>
      <c r="E61" s="309"/>
      <c r="F61" s="309"/>
      <c r="G61" s="309"/>
      <c r="H61" s="309"/>
      <c r="I61" s="309"/>
      <c r="J61" s="309"/>
      <c r="K61" s="114"/>
      <c r="L61" s="115"/>
      <c r="M61" s="65"/>
      <c r="N61" s="65"/>
      <c r="O61" s="66"/>
      <c r="P61" s="67"/>
      <c r="Q61" s="63"/>
      <c r="R61" s="63"/>
      <c r="S61" s="63"/>
      <c r="T61" s="63"/>
      <c r="U61" s="88"/>
    </row>
    <row r="62" spans="1:21" s="64" customFormat="1" ht="72" hidden="1" customHeight="1" thickBot="1" x14ac:dyDescent="0.25">
      <c r="A62" s="267"/>
      <c r="B62" s="310" t="s">
        <v>30</v>
      </c>
      <c r="C62" s="311"/>
      <c r="D62" s="77"/>
      <c r="E62" s="77"/>
      <c r="F62" s="77"/>
      <c r="G62" s="77"/>
      <c r="H62" s="77"/>
      <c r="I62" s="77"/>
      <c r="J62" s="77"/>
      <c r="K62" s="114"/>
      <c r="L62" s="115"/>
      <c r="M62" s="65"/>
      <c r="N62" s="65"/>
      <c r="O62" s="66"/>
      <c r="P62" s="67"/>
      <c r="Q62" s="63"/>
      <c r="R62" s="63"/>
      <c r="S62" s="63"/>
      <c r="T62" s="63"/>
      <c r="U62" s="88"/>
    </row>
    <row r="63" spans="1:21" s="64" customFormat="1" ht="27" customHeight="1" thickBot="1" x14ac:dyDescent="0.25">
      <c r="A63" s="122"/>
      <c r="B63" s="78"/>
      <c r="C63" s="78"/>
      <c r="D63" s="77"/>
      <c r="E63" s="77"/>
      <c r="F63" s="77"/>
      <c r="G63" s="77"/>
      <c r="H63" s="77"/>
      <c r="I63" s="77"/>
      <c r="J63" s="77"/>
      <c r="K63" s="114"/>
      <c r="L63" s="115"/>
      <c r="M63" s="65"/>
      <c r="N63" s="65"/>
      <c r="O63" s="66"/>
      <c r="P63" s="67"/>
      <c r="Q63" s="63"/>
      <c r="R63" s="63"/>
      <c r="S63" s="63"/>
      <c r="T63" s="63"/>
      <c r="U63" s="88"/>
    </row>
    <row r="64" spans="1:21" s="4" customFormat="1" ht="18" customHeight="1" thickBot="1" x14ac:dyDescent="0.25">
      <c r="A64" s="250" t="s">
        <v>34</v>
      </c>
      <c r="B64" s="251"/>
      <c r="C64" s="252"/>
      <c r="D64" s="86"/>
      <c r="E64" s="107"/>
      <c r="F64" s="33"/>
      <c r="G64" s="107"/>
      <c r="H64" s="33"/>
      <c r="I64" s="107"/>
      <c r="J64" s="33"/>
      <c r="K64" s="108"/>
      <c r="L64" s="109"/>
      <c r="M64" s="34"/>
      <c r="N64" s="34"/>
      <c r="O64" s="13"/>
      <c r="P64" s="113"/>
      <c r="Q64" s="113"/>
      <c r="R64" s="111"/>
      <c r="S64" s="111"/>
      <c r="T64" s="111"/>
      <c r="U64" s="111"/>
    </row>
    <row r="65" spans="1:21" s="4" customFormat="1" ht="12" customHeight="1" x14ac:dyDescent="0.2">
      <c r="A65" s="240" t="s">
        <v>35</v>
      </c>
      <c r="B65" s="243" t="s">
        <v>36</v>
      </c>
      <c r="C65" s="243" t="s">
        <v>36</v>
      </c>
      <c r="D65" s="246">
        <v>0.1</v>
      </c>
      <c r="E65" s="230" t="s">
        <v>26</v>
      </c>
      <c r="F65" s="227">
        <v>0.5</v>
      </c>
      <c r="G65" s="230" t="s">
        <v>26</v>
      </c>
      <c r="H65" s="233">
        <v>1</v>
      </c>
      <c r="I65" s="230" t="s">
        <v>26</v>
      </c>
      <c r="J65" s="236">
        <v>2</v>
      </c>
      <c r="K65" s="108"/>
      <c r="L65" s="109"/>
      <c r="M65" s="239" t="s">
        <v>37</v>
      </c>
      <c r="N65" s="239"/>
      <c r="O65" s="249" t="str">
        <f>IF(M66&lt;&gt;"",F65*D65*$J$2,IF(M67&lt;&gt;"",H65*D65*$J$2,IF(M68&lt;&gt;"",J65*D65*$J$2,"")))</f>
        <v/>
      </c>
      <c r="P65" s="113"/>
      <c r="Q65" s="113"/>
      <c r="R65" s="111"/>
      <c r="S65" s="111"/>
      <c r="T65" s="111"/>
      <c r="U65" s="111"/>
    </row>
    <row r="66" spans="1:21" s="4" customFormat="1" ht="15" customHeight="1" x14ac:dyDescent="0.2">
      <c r="A66" s="241"/>
      <c r="B66" s="244"/>
      <c r="C66" s="244"/>
      <c r="D66" s="247"/>
      <c r="E66" s="231"/>
      <c r="F66" s="228"/>
      <c r="G66" s="231"/>
      <c r="H66" s="234"/>
      <c r="I66" s="231"/>
      <c r="J66" s="237"/>
      <c r="K66" s="108"/>
      <c r="L66" s="109"/>
      <c r="M66" s="50"/>
      <c r="N66" s="120" t="s">
        <v>12</v>
      </c>
      <c r="O66" s="249"/>
      <c r="P66" s="113"/>
      <c r="Q66" s="113"/>
      <c r="R66" s="111"/>
      <c r="S66" s="111"/>
      <c r="T66" s="111"/>
      <c r="U66" s="111"/>
    </row>
    <row r="67" spans="1:21" s="4" customFormat="1" ht="13.5" customHeight="1" x14ac:dyDescent="0.2">
      <c r="A67" s="241"/>
      <c r="B67" s="244"/>
      <c r="C67" s="244"/>
      <c r="D67" s="247"/>
      <c r="E67" s="231"/>
      <c r="F67" s="228"/>
      <c r="G67" s="231"/>
      <c r="H67" s="234"/>
      <c r="I67" s="231"/>
      <c r="J67" s="237"/>
      <c r="K67" s="108"/>
      <c r="L67" s="109"/>
      <c r="M67" s="50"/>
      <c r="N67" s="120" t="s">
        <v>18</v>
      </c>
      <c r="O67" s="249"/>
      <c r="P67" s="113">
        <v>2</v>
      </c>
      <c r="Q67" s="113"/>
      <c r="R67" s="111"/>
      <c r="S67" s="111"/>
      <c r="T67" s="111"/>
      <c r="U67" s="111"/>
    </row>
    <row r="68" spans="1:21" s="4" customFormat="1" ht="12" customHeight="1" x14ac:dyDescent="0.2">
      <c r="A68" s="241"/>
      <c r="B68" s="244"/>
      <c r="C68" s="244"/>
      <c r="D68" s="247"/>
      <c r="E68" s="231"/>
      <c r="F68" s="228"/>
      <c r="G68" s="231"/>
      <c r="H68" s="234"/>
      <c r="I68" s="231"/>
      <c r="J68" s="237"/>
      <c r="K68" s="108"/>
      <c r="L68" s="109"/>
      <c r="M68" s="50"/>
      <c r="N68" s="120" t="s">
        <v>19</v>
      </c>
      <c r="O68" s="249"/>
      <c r="P68" s="111"/>
      <c r="Q68" s="111"/>
      <c r="R68" s="111"/>
      <c r="S68" s="111"/>
      <c r="T68" s="111"/>
      <c r="U68" s="111"/>
    </row>
    <row r="69" spans="1:21" s="4" customFormat="1" ht="159.75" customHeight="1" thickBot="1" x14ac:dyDescent="0.25">
      <c r="A69" s="242"/>
      <c r="B69" s="245"/>
      <c r="C69" s="245"/>
      <c r="D69" s="248"/>
      <c r="E69" s="232"/>
      <c r="F69" s="229"/>
      <c r="G69" s="232"/>
      <c r="H69" s="235"/>
      <c r="I69" s="232"/>
      <c r="J69" s="238"/>
      <c r="K69" s="108"/>
      <c r="L69" s="109"/>
      <c r="M69" s="70"/>
      <c r="N69" s="70"/>
      <c r="O69" s="249"/>
      <c r="P69" s="111"/>
      <c r="Q69" s="111"/>
      <c r="R69" s="111"/>
      <c r="S69" s="111"/>
      <c r="T69" s="111"/>
      <c r="U69" s="111"/>
    </row>
    <row r="70" spans="1:21" s="64" customFormat="1" ht="30" customHeight="1" x14ac:dyDescent="0.2">
      <c r="A70" s="122"/>
      <c r="B70" s="222" t="s">
        <v>27</v>
      </c>
      <c r="C70" s="223"/>
      <c r="D70" s="224"/>
      <c r="E70" s="225"/>
      <c r="F70" s="225"/>
      <c r="G70" s="225"/>
      <c r="H70" s="225"/>
      <c r="I70" s="225"/>
      <c r="J70" s="226"/>
      <c r="K70" s="121"/>
      <c r="L70" s="69"/>
      <c r="M70" s="69"/>
      <c r="N70" s="69"/>
      <c r="O70" s="61"/>
      <c r="P70" s="62"/>
      <c r="Q70" s="63"/>
      <c r="R70" s="63"/>
      <c r="S70" s="63"/>
      <c r="T70" s="63"/>
      <c r="U70" s="88"/>
    </row>
    <row r="71" spans="1:21" s="64" customFormat="1" ht="30" customHeight="1" thickBot="1" x14ac:dyDescent="0.25">
      <c r="A71" s="122"/>
      <c r="B71" s="80"/>
      <c r="C71" s="80"/>
      <c r="D71" s="81"/>
      <c r="E71" s="81"/>
      <c r="F71" s="81"/>
      <c r="G71" s="81"/>
      <c r="H71" s="81"/>
      <c r="I71" s="81"/>
      <c r="J71" s="81"/>
      <c r="K71" s="123"/>
      <c r="L71" s="69"/>
      <c r="M71" s="69"/>
      <c r="N71" s="69"/>
      <c r="O71" s="61"/>
      <c r="P71" s="62"/>
      <c r="Q71" s="63"/>
      <c r="R71" s="63"/>
      <c r="S71" s="63"/>
      <c r="T71" s="63"/>
      <c r="U71" s="88"/>
    </row>
    <row r="72" spans="1:21" s="4" customFormat="1" ht="18" customHeight="1" thickBot="1" x14ac:dyDescent="0.25">
      <c r="A72" s="250" t="s">
        <v>34</v>
      </c>
      <c r="B72" s="251"/>
      <c r="C72" s="252"/>
      <c r="D72" s="86"/>
      <c r="E72" s="107"/>
      <c r="F72" s="33"/>
      <c r="G72" s="107"/>
      <c r="H72" s="33"/>
      <c r="I72" s="107"/>
      <c r="J72" s="33"/>
      <c r="K72" s="108"/>
      <c r="L72" s="109"/>
      <c r="M72" s="34"/>
      <c r="N72" s="34"/>
      <c r="O72" s="13"/>
      <c r="P72" s="113"/>
      <c r="Q72" s="113"/>
      <c r="R72" s="111"/>
      <c r="S72" s="111"/>
      <c r="T72" s="111"/>
      <c r="U72" s="111"/>
    </row>
    <row r="73" spans="1:21" s="4" customFormat="1" ht="12" customHeight="1" x14ac:dyDescent="0.2">
      <c r="A73" s="240" t="s">
        <v>35</v>
      </c>
      <c r="B73" s="243" t="s">
        <v>36</v>
      </c>
      <c r="C73" s="243" t="s">
        <v>36</v>
      </c>
      <c r="D73" s="246">
        <v>0.1</v>
      </c>
      <c r="E73" s="230" t="s">
        <v>26</v>
      </c>
      <c r="F73" s="227">
        <v>0.5</v>
      </c>
      <c r="G73" s="230" t="s">
        <v>26</v>
      </c>
      <c r="H73" s="233">
        <v>1</v>
      </c>
      <c r="I73" s="230" t="s">
        <v>26</v>
      </c>
      <c r="J73" s="236">
        <v>2</v>
      </c>
      <c r="K73" s="108"/>
      <c r="L73" s="109"/>
      <c r="M73" s="239" t="s">
        <v>37</v>
      </c>
      <c r="N73" s="239"/>
      <c r="O73" s="249" t="str">
        <f>IF(M74&lt;&gt;"",F73*D73*$J$2,IF(M75&lt;&gt;"",H73*D73*$J$2,IF(M76&lt;&gt;"",J73*D73*$J$2,"")))</f>
        <v/>
      </c>
      <c r="P73" s="113"/>
      <c r="Q73" s="113"/>
      <c r="R73" s="111"/>
      <c r="S73" s="111"/>
      <c r="T73" s="111"/>
      <c r="U73" s="111"/>
    </row>
    <row r="74" spans="1:21" s="4" customFormat="1" ht="15" customHeight="1" x14ac:dyDescent="0.2">
      <c r="A74" s="241"/>
      <c r="B74" s="244"/>
      <c r="C74" s="244"/>
      <c r="D74" s="247"/>
      <c r="E74" s="231"/>
      <c r="F74" s="228"/>
      <c r="G74" s="231"/>
      <c r="H74" s="234"/>
      <c r="I74" s="231"/>
      <c r="J74" s="237"/>
      <c r="K74" s="108"/>
      <c r="L74" s="109"/>
      <c r="M74" s="50"/>
      <c r="N74" s="120" t="s">
        <v>12</v>
      </c>
      <c r="O74" s="249"/>
      <c r="P74" s="113"/>
      <c r="Q74" s="113"/>
      <c r="R74" s="111"/>
      <c r="S74" s="111"/>
      <c r="T74" s="111"/>
      <c r="U74" s="111"/>
    </row>
    <row r="75" spans="1:21" s="4" customFormat="1" ht="13.5" customHeight="1" x14ac:dyDescent="0.2">
      <c r="A75" s="241"/>
      <c r="B75" s="244"/>
      <c r="C75" s="244"/>
      <c r="D75" s="247"/>
      <c r="E75" s="231"/>
      <c r="F75" s="228"/>
      <c r="G75" s="231"/>
      <c r="H75" s="234"/>
      <c r="I75" s="231"/>
      <c r="J75" s="237"/>
      <c r="K75" s="108"/>
      <c r="L75" s="109"/>
      <c r="M75" s="50"/>
      <c r="N75" s="120" t="s">
        <v>18</v>
      </c>
      <c r="O75" s="249"/>
      <c r="P75" s="113">
        <v>2</v>
      </c>
      <c r="Q75" s="113"/>
      <c r="R75" s="111"/>
      <c r="S75" s="111"/>
      <c r="T75" s="111"/>
      <c r="U75" s="111"/>
    </row>
    <row r="76" spans="1:21" s="4" customFormat="1" ht="12" customHeight="1" x14ac:dyDescent="0.2">
      <c r="A76" s="241"/>
      <c r="B76" s="244"/>
      <c r="C76" s="244"/>
      <c r="D76" s="247"/>
      <c r="E76" s="231"/>
      <c r="F76" s="228"/>
      <c r="G76" s="231"/>
      <c r="H76" s="234"/>
      <c r="I76" s="231"/>
      <c r="J76" s="237"/>
      <c r="K76" s="108"/>
      <c r="L76" s="109"/>
      <c r="M76" s="50"/>
      <c r="N76" s="120" t="s">
        <v>19</v>
      </c>
      <c r="O76" s="249"/>
      <c r="P76" s="111"/>
      <c r="Q76" s="111"/>
      <c r="R76" s="111"/>
      <c r="S76" s="111"/>
      <c r="T76" s="111"/>
      <c r="U76" s="111"/>
    </row>
    <row r="77" spans="1:21" s="4" customFormat="1" ht="159.75" customHeight="1" thickBot="1" x14ac:dyDescent="0.25">
      <c r="A77" s="242"/>
      <c r="B77" s="245"/>
      <c r="C77" s="245"/>
      <c r="D77" s="248"/>
      <c r="E77" s="232"/>
      <c r="F77" s="229"/>
      <c r="G77" s="232"/>
      <c r="H77" s="235"/>
      <c r="I77" s="232"/>
      <c r="J77" s="238"/>
      <c r="K77" s="108"/>
      <c r="L77" s="109"/>
      <c r="M77" s="70"/>
      <c r="N77" s="70"/>
      <c r="O77" s="249"/>
      <c r="P77" s="111"/>
      <c r="Q77" s="111"/>
      <c r="R77" s="111"/>
      <c r="S77" s="111"/>
      <c r="T77" s="111"/>
      <c r="U77" s="111"/>
    </row>
    <row r="78" spans="1:21" s="64" customFormat="1" ht="30" customHeight="1" x14ac:dyDescent="0.2">
      <c r="A78" s="122"/>
      <c r="B78" s="222" t="s">
        <v>27</v>
      </c>
      <c r="C78" s="223"/>
      <c r="D78" s="224"/>
      <c r="E78" s="225"/>
      <c r="F78" s="225"/>
      <c r="G78" s="225"/>
      <c r="H78" s="225"/>
      <c r="I78" s="225"/>
      <c r="J78" s="226"/>
      <c r="K78" s="121"/>
      <c r="L78" s="69"/>
      <c r="M78" s="69"/>
      <c r="N78" s="69"/>
      <c r="O78" s="61"/>
      <c r="P78" s="62"/>
      <c r="Q78" s="63"/>
      <c r="R78" s="63"/>
      <c r="S78" s="63"/>
      <c r="T78" s="63"/>
      <c r="U78" s="88"/>
    </row>
    <row r="79" spans="1:21" s="64" customFormat="1" ht="30" customHeight="1" thickBot="1" x14ac:dyDescent="0.25">
      <c r="A79" s="122"/>
      <c r="B79" s="80"/>
      <c r="C79" s="80"/>
      <c r="D79" s="81"/>
      <c r="E79" s="81"/>
      <c r="F79" s="81"/>
      <c r="G79" s="81"/>
      <c r="H79" s="81"/>
      <c r="I79" s="81"/>
      <c r="J79" s="81"/>
      <c r="K79" s="123"/>
      <c r="L79" s="69"/>
      <c r="M79" s="69"/>
      <c r="N79" s="69"/>
      <c r="O79" s="61"/>
      <c r="P79" s="62"/>
      <c r="Q79" s="63"/>
      <c r="R79" s="63"/>
      <c r="S79" s="63"/>
      <c r="T79" s="63"/>
      <c r="U79" s="88"/>
    </row>
    <row r="80" spans="1:21" s="4" customFormat="1" ht="18" customHeight="1" thickBot="1" x14ac:dyDescent="0.25">
      <c r="A80" s="250" t="s">
        <v>34</v>
      </c>
      <c r="B80" s="251"/>
      <c r="C80" s="252"/>
      <c r="D80" s="86"/>
      <c r="E80" s="107"/>
      <c r="F80" s="33"/>
      <c r="G80" s="107"/>
      <c r="H80" s="33"/>
      <c r="I80" s="107"/>
      <c r="J80" s="33"/>
      <c r="K80" s="108"/>
      <c r="L80" s="109"/>
      <c r="M80" s="34"/>
      <c r="N80" s="34"/>
      <c r="O80" s="13"/>
      <c r="P80" s="113"/>
      <c r="Q80" s="113"/>
      <c r="R80" s="111"/>
      <c r="S80" s="111"/>
      <c r="T80" s="111"/>
      <c r="U80" s="111"/>
    </row>
    <row r="81" spans="1:21" s="4" customFormat="1" ht="12" customHeight="1" x14ac:dyDescent="0.2">
      <c r="A81" s="240" t="s">
        <v>35</v>
      </c>
      <c r="B81" s="243" t="s">
        <v>36</v>
      </c>
      <c r="C81" s="243" t="s">
        <v>36</v>
      </c>
      <c r="D81" s="246">
        <v>0.1</v>
      </c>
      <c r="E81" s="230" t="s">
        <v>26</v>
      </c>
      <c r="F81" s="227">
        <v>0.5</v>
      </c>
      <c r="G81" s="230" t="s">
        <v>26</v>
      </c>
      <c r="H81" s="233">
        <v>1</v>
      </c>
      <c r="I81" s="230" t="s">
        <v>26</v>
      </c>
      <c r="J81" s="236">
        <v>2</v>
      </c>
      <c r="K81" s="108"/>
      <c r="L81" s="109"/>
      <c r="M81" s="239" t="s">
        <v>37</v>
      </c>
      <c r="N81" s="239"/>
      <c r="O81" s="249" t="str">
        <f>IF(M82&lt;&gt;"",F81*D81*$J$2,IF(M83&lt;&gt;"",H81*D81*$J$2,IF(M84&lt;&gt;"",J81*D81*$J$2,"")))</f>
        <v/>
      </c>
      <c r="P81" s="113"/>
      <c r="Q81" s="113"/>
      <c r="R81" s="111"/>
      <c r="S81" s="111"/>
      <c r="T81" s="111"/>
      <c r="U81" s="111"/>
    </row>
    <row r="82" spans="1:21" s="4" customFormat="1" ht="15" customHeight="1" x14ac:dyDescent="0.2">
      <c r="A82" s="241"/>
      <c r="B82" s="244"/>
      <c r="C82" s="244"/>
      <c r="D82" s="247"/>
      <c r="E82" s="231"/>
      <c r="F82" s="228"/>
      <c r="G82" s="231"/>
      <c r="H82" s="234"/>
      <c r="I82" s="231"/>
      <c r="J82" s="237"/>
      <c r="K82" s="108"/>
      <c r="L82" s="109"/>
      <c r="M82" s="50"/>
      <c r="N82" s="120" t="s">
        <v>12</v>
      </c>
      <c r="O82" s="249"/>
      <c r="P82" s="113"/>
      <c r="Q82" s="113"/>
      <c r="R82" s="111"/>
      <c r="S82" s="111"/>
      <c r="T82" s="111"/>
      <c r="U82" s="111"/>
    </row>
    <row r="83" spans="1:21" s="4" customFormat="1" ht="13.5" customHeight="1" x14ac:dyDescent="0.2">
      <c r="A83" s="241"/>
      <c r="B83" s="244"/>
      <c r="C83" s="244"/>
      <c r="D83" s="247"/>
      <c r="E83" s="231"/>
      <c r="F83" s="228"/>
      <c r="G83" s="231"/>
      <c r="H83" s="234"/>
      <c r="I83" s="231"/>
      <c r="J83" s="237"/>
      <c r="K83" s="108"/>
      <c r="L83" s="109"/>
      <c r="M83" s="50"/>
      <c r="N83" s="120" t="s">
        <v>18</v>
      </c>
      <c r="O83" s="249"/>
      <c r="P83" s="113">
        <v>2</v>
      </c>
      <c r="Q83" s="113"/>
      <c r="R83" s="111"/>
      <c r="S83" s="111"/>
      <c r="T83" s="111"/>
      <c r="U83" s="111"/>
    </row>
    <row r="84" spans="1:21" s="4" customFormat="1" ht="12" customHeight="1" x14ac:dyDescent="0.2">
      <c r="A84" s="241"/>
      <c r="B84" s="244"/>
      <c r="C84" s="244"/>
      <c r="D84" s="247"/>
      <c r="E84" s="231"/>
      <c r="F84" s="228"/>
      <c r="G84" s="231"/>
      <c r="H84" s="234"/>
      <c r="I84" s="231"/>
      <c r="J84" s="237"/>
      <c r="K84" s="108"/>
      <c r="L84" s="109"/>
      <c r="M84" s="50"/>
      <c r="N84" s="120" t="s">
        <v>19</v>
      </c>
      <c r="O84" s="249"/>
      <c r="P84" s="111"/>
      <c r="Q84" s="111"/>
      <c r="R84" s="111"/>
      <c r="S84" s="111"/>
      <c r="T84" s="111"/>
      <c r="U84" s="111"/>
    </row>
    <row r="85" spans="1:21" s="4" customFormat="1" ht="159.75" customHeight="1" thickBot="1" x14ac:dyDescent="0.25">
      <c r="A85" s="242"/>
      <c r="B85" s="245"/>
      <c r="C85" s="245"/>
      <c r="D85" s="248"/>
      <c r="E85" s="232"/>
      <c r="F85" s="229"/>
      <c r="G85" s="232"/>
      <c r="H85" s="235"/>
      <c r="I85" s="232"/>
      <c r="J85" s="238"/>
      <c r="K85" s="108"/>
      <c r="L85" s="109"/>
      <c r="M85" s="70"/>
      <c r="N85" s="70"/>
      <c r="O85" s="249"/>
      <c r="P85" s="111"/>
      <c r="Q85" s="111"/>
      <c r="R85" s="111"/>
      <c r="S85" s="111"/>
      <c r="T85" s="111"/>
      <c r="U85" s="111"/>
    </row>
    <row r="86" spans="1:21" s="64" customFormat="1" ht="30" customHeight="1" thickBot="1" x14ac:dyDescent="0.25">
      <c r="A86" s="122"/>
      <c r="B86" s="222" t="s">
        <v>27</v>
      </c>
      <c r="C86" s="223"/>
      <c r="D86" s="224"/>
      <c r="E86" s="225"/>
      <c r="F86" s="225"/>
      <c r="G86" s="225"/>
      <c r="H86" s="225"/>
      <c r="I86" s="225"/>
      <c r="J86" s="226"/>
      <c r="K86" s="121"/>
      <c r="L86" s="69"/>
      <c r="M86" s="69"/>
      <c r="N86" s="69"/>
      <c r="O86" s="61"/>
      <c r="P86" s="62"/>
      <c r="Q86" s="63"/>
      <c r="R86" s="63"/>
      <c r="S86" s="63"/>
      <c r="T86" s="63"/>
      <c r="U86" s="88"/>
    </row>
    <row r="87" spans="1:21" s="4" customFormat="1" ht="12" customHeight="1" thickBot="1" x14ac:dyDescent="0.25">
      <c r="A87" s="104"/>
      <c r="B87" s="117"/>
      <c r="C87" s="117"/>
      <c r="D87" s="24"/>
      <c r="E87" s="106"/>
      <c r="F87" s="24"/>
      <c r="G87" s="106"/>
      <c r="H87" s="24"/>
      <c r="I87" s="106"/>
      <c r="J87" s="24"/>
      <c r="K87" s="108"/>
      <c r="L87" s="124"/>
      <c r="M87" s="35"/>
      <c r="N87" s="35"/>
      <c r="O87" s="14"/>
      <c r="P87" s="111"/>
      <c r="Q87" s="111"/>
      <c r="R87" s="111"/>
      <c r="S87" s="111"/>
      <c r="T87" s="111"/>
      <c r="U87" s="111"/>
    </row>
    <row r="88" spans="1:21" s="4" customFormat="1" ht="12" customHeight="1" thickBot="1" x14ac:dyDescent="0.25">
      <c r="A88" s="36" t="s">
        <v>38</v>
      </c>
      <c r="B88" s="117"/>
      <c r="C88" s="117"/>
      <c r="D88" s="31"/>
      <c r="E88" s="118"/>
      <c r="F88" s="31"/>
      <c r="G88" s="118"/>
      <c r="H88" s="31"/>
      <c r="I88" s="118"/>
      <c r="J88" s="31"/>
      <c r="K88" s="108"/>
      <c r="L88" s="108"/>
      <c r="M88" s="37"/>
      <c r="N88" s="37"/>
      <c r="O88" s="37"/>
      <c r="P88" s="111"/>
      <c r="Q88" s="111"/>
      <c r="R88" s="111"/>
      <c r="S88" s="111"/>
      <c r="T88" s="111"/>
      <c r="U88" s="111"/>
    </row>
    <row r="89" spans="1:21" s="4" customFormat="1" ht="12" customHeight="1" thickBot="1" x14ac:dyDescent="0.25">
      <c r="A89" s="270" t="s">
        <v>39</v>
      </c>
      <c r="B89" s="270"/>
      <c r="C89" s="270"/>
      <c r="D89" s="270"/>
      <c r="E89" s="270"/>
      <c r="F89" s="271" t="s">
        <v>40</v>
      </c>
      <c r="G89" s="272"/>
      <c r="H89" s="272"/>
      <c r="I89" s="272"/>
      <c r="J89" s="273"/>
      <c r="K89" s="108"/>
      <c r="L89" s="108"/>
      <c r="M89" s="274" t="s">
        <v>41</v>
      </c>
      <c r="N89" s="275"/>
      <c r="O89" s="276"/>
      <c r="P89" s="111"/>
      <c r="Q89" s="111"/>
      <c r="R89" s="111"/>
      <c r="S89" s="111"/>
      <c r="T89" s="111"/>
      <c r="U89" s="111"/>
    </row>
    <row r="90" spans="1:21" s="4" customFormat="1" ht="16.5" customHeight="1" x14ac:dyDescent="0.2">
      <c r="A90" s="270"/>
      <c r="B90" s="270"/>
      <c r="C90" s="270"/>
      <c r="D90" s="270"/>
      <c r="E90" s="270"/>
      <c r="F90" s="283" t="str">
        <f>E8</f>
        <v>Threshold</v>
      </c>
      <c r="G90" s="284"/>
      <c r="H90" s="38" t="str">
        <f>G8</f>
        <v>Target</v>
      </c>
      <c r="I90" s="39"/>
      <c r="J90" s="40" t="str">
        <f>I8</f>
        <v>Stretch</v>
      </c>
      <c r="K90" s="108"/>
      <c r="L90" s="108"/>
      <c r="M90" s="277"/>
      <c r="N90" s="278"/>
      <c r="O90" s="279"/>
      <c r="P90" s="111"/>
      <c r="Q90" s="111"/>
      <c r="R90" s="111"/>
      <c r="S90" s="111"/>
      <c r="T90" s="111"/>
      <c r="U90" s="111"/>
    </row>
    <row r="91" spans="1:21" s="4" customFormat="1" ht="16.5" customHeight="1" x14ac:dyDescent="0.2">
      <c r="A91" s="270"/>
      <c r="B91" s="270"/>
      <c r="C91" s="270"/>
      <c r="D91" s="270"/>
      <c r="E91" s="270"/>
      <c r="F91" s="41">
        <f>((F13*$D$13)+(F24*$D$24)+(F35*$D$35)+(F46*$D$46)+(F54*$D$54)+(F65*$D$65)+(F73*$D$73)+(F81*$D$81))*$J$2</f>
        <v>0.49999999999999994</v>
      </c>
      <c r="G91" s="42"/>
      <c r="H91" s="41">
        <f>((H13*$D$13)+(H24*$D$24)+(H35*$D$35)+(H46*$D$46)+(H54*$D$54)+(H65*$D$65)+(H73*$D$73)+(H81*$D$81))*$J$2</f>
        <v>0.99999999999999989</v>
      </c>
      <c r="I91" s="43"/>
      <c r="J91" s="41">
        <f>((J13*$D$13)+(J24*$D$24)+(J35*$D$35)+(J46*$D$46)+(J54*$D$54)+(J65*$D$65)+(J73*$D$73)+(J81*$D$81))*$J$2</f>
        <v>1.9999999999999998</v>
      </c>
      <c r="K91" s="108"/>
      <c r="L91" s="108"/>
      <c r="M91" s="277"/>
      <c r="N91" s="278"/>
      <c r="O91" s="279"/>
      <c r="P91" s="111"/>
      <c r="Q91" s="111"/>
      <c r="R91" s="111"/>
      <c r="S91" s="111"/>
      <c r="T91" s="111"/>
      <c r="U91" s="111"/>
    </row>
    <row r="92" spans="1:21" s="4" customFormat="1" ht="15" customHeight="1" thickBot="1" x14ac:dyDescent="0.25">
      <c r="A92" s="270"/>
      <c r="B92" s="270"/>
      <c r="C92" s="270"/>
      <c r="D92" s="270"/>
      <c r="E92" s="270"/>
      <c r="F92" s="44">
        <f>((F13*$D$13)+(F24*$D$24)+(F35*$D$35)+(F46*$D$46)+(F54*$D$54)+(F65*$D$65)+(F73*$D$73)+(F81*$D$81))*$B$6*$F$4</f>
        <v>0</v>
      </c>
      <c r="G92" s="45"/>
      <c r="H92" s="44">
        <f>((H13*$D$13)+(H24*$D$24)+(H35*$D$35)+(H46*$D$46)+(H54*$D$54)+(H65*$D$65)+(H73*$D$73)+(H81*$D$81))*$B$6*$F$4</f>
        <v>0</v>
      </c>
      <c r="I92" s="45"/>
      <c r="J92" s="44">
        <f>((J13*$D$13)+(J24*$D$24)+(J35*$D$35)+(J46*$D$46)+(J54*$D$54)+(J65*$D$65)+(J73*$D$73)+(J81*$D$81))*$B$6*$F$4</f>
        <v>0</v>
      </c>
      <c r="K92" s="108"/>
      <c r="L92" s="108"/>
      <c r="M92" s="280"/>
      <c r="N92" s="281"/>
      <c r="O92" s="282"/>
      <c r="P92" s="111"/>
      <c r="Q92" s="111"/>
      <c r="R92" s="111"/>
      <c r="S92" s="111"/>
      <c r="T92" s="111"/>
      <c r="U92" s="111"/>
    </row>
    <row r="93" spans="1:21" s="4" customFormat="1" ht="12" customHeight="1" thickBot="1" x14ac:dyDescent="0.25">
      <c r="A93" s="270"/>
      <c r="B93" s="270"/>
      <c r="C93" s="270"/>
      <c r="D93" s="270"/>
      <c r="E93" s="270"/>
      <c r="F93" s="31"/>
      <c r="G93" s="46"/>
      <c r="H93" s="31"/>
      <c r="I93" s="47"/>
      <c r="J93" s="31"/>
      <c r="K93" s="108"/>
      <c r="L93" s="108"/>
      <c r="M93" s="48"/>
      <c r="N93" s="48"/>
      <c r="O93" s="48"/>
      <c r="P93" s="111"/>
      <c r="Q93" s="111"/>
      <c r="R93" s="111"/>
      <c r="S93" s="111"/>
      <c r="T93" s="111"/>
      <c r="U93" s="111"/>
    </row>
    <row r="94" spans="1:21" s="4" customFormat="1" ht="12" customHeight="1" x14ac:dyDescent="0.2">
      <c r="A94" s="270"/>
      <c r="B94" s="270"/>
      <c r="C94" s="270"/>
      <c r="D94" s="270"/>
      <c r="E94" s="270"/>
      <c r="F94" s="285" t="s">
        <v>42</v>
      </c>
      <c r="G94" s="286"/>
      <c r="H94" s="286"/>
      <c r="I94" s="286"/>
      <c r="J94" s="287"/>
      <c r="K94" s="108"/>
      <c r="L94" s="108"/>
      <c r="M94" s="294">
        <f>SUM(O13:O87)</f>
        <v>0</v>
      </c>
      <c r="N94" s="295"/>
      <c r="O94" s="296"/>
      <c r="P94" s="111"/>
      <c r="Q94" s="111"/>
      <c r="R94" s="111"/>
      <c r="S94" s="111"/>
      <c r="T94" s="111"/>
      <c r="U94" s="111"/>
    </row>
    <row r="95" spans="1:21" s="4" customFormat="1" ht="16.5" customHeight="1" x14ac:dyDescent="0.2">
      <c r="A95" s="270"/>
      <c r="B95" s="270"/>
      <c r="C95" s="270"/>
      <c r="D95" s="270"/>
      <c r="E95" s="270"/>
      <c r="F95" s="288"/>
      <c r="G95" s="289"/>
      <c r="H95" s="289"/>
      <c r="I95" s="289"/>
      <c r="J95" s="290"/>
      <c r="K95" s="108"/>
      <c r="L95" s="108"/>
      <c r="M95" s="297"/>
      <c r="N95" s="298"/>
      <c r="O95" s="299"/>
      <c r="P95" s="111"/>
      <c r="Q95" s="111"/>
      <c r="R95" s="111"/>
      <c r="S95" s="111"/>
      <c r="T95" s="111"/>
      <c r="U95" s="111"/>
    </row>
    <row r="96" spans="1:21" s="4" customFormat="1" ht="21.75" customHeight="1" thickBot="1" x14ac:dyDescent="0.25">
      <c r="A96" s="270"/>
      <c r="B96" s="270"/>
      <c r="C96" s="270"/>
      <c r="D96" s="270"/>
      <c r="E96" s="270"/>
      <c r="F96" s="291"/>
      <c r="G96" s="292"/>
      <c r="H96" s="292"/>
      <c r="I96" s="292"/>
      <c r="J96" s="293"/>
      <c r="K96" s="108"/>
      <c r="L96" s="108"/>
      <c r="M96" s="300">
        <f>M94*B6</f>
        <v>0</v>
      </c>
      <c r="N96" s="301"/>
      <c r="O96" s="302"/>
      <c r="P96" s="111"/>
      <c r="Q96" s="111"/>
      <c r="R96" s="111"/>
    </row>
    <row r="97" spans="1:21" ht="8.25" customHeight="1" x14ac:dyDescent="0.2">
      <c r="A97" s="270"/>
      <c r="B97" s="270"/>
      <c r="C97" s="270"/>
      <c r="D97" s="270"/>
      <c r="E97" s="270"/>
      <c r="G97" s="99"/>
      <c r="I97" s="99"/>
      <c r="K97" s="99"/>
      <c r="L97" s="99"/>
      <c r="M97" s="1"/>
      <c r="N97" s="1"/>
      <c r="O97" s="1"/>
      <c r="P97" s="99"/>
      <c r="Q97" s="99"/>
      <c r="R97" s="99"/>
    </row>
    <row r="98" spans="1:21" ht="17.25" customHeight="1" x14ac:dyDescent="0.2">
      <c r="A98" s="270"/>
      <c r="B98" s="270"/>
      <c r="C98" s="270"/>
      <c r="D98" s="270"/>
      <c r="E98" s="270"/>
      <c r="F98" s="255" t="str">
        <f>IF(M13&lt;E13,"As a result of the Emera CFFO threshold not being met, the total payout for all incentives will not exceed target. Therefore there is a possibility your payout will be less than calculated above.","Final Incentive calculations will be subject to audit review of all formulas.")</f>
        <v>As a result of the Emera CFFO threshold not being met, the total payout for all incentives will not exceed target. Therefore there is a possibility your payout will be less than calculated above.</v>
      </c>
      <c r="G98" s="255"/>
      <c r="H98" s="255"/>
      <c r="I98" s="255"/>
      <c r="J98" s="255"/>
      <c r="K98" s="255"/>
      <c r="L98" s="255"/>
      <c r="M98" s="255"/>
      <c r="N98" s="255"/>
      <c r="O98" s="255"/>
      <c r="P98" s="99"/>
      <c r="Q98" s="99"/>
      <c r="R98" s="99"/>
    </row>
    <row r="99" spans="1:21" ht="17.25" customHeight="1" thickBot="1" x14ac:dyDescent="0.25">
      <c r="A99" s="270"/>
      <c r="B99" s="270"/>
      <c r="C99" s="270"/>
      <c r="D99" s="270"/>
      <c r="E99" s="270"/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99"/>
      <c r="Q99" s="99"/>
      <c r="R99" s="99"/>
    </row>
    <row r="100" spans="1:21" ht="20.25" x14ac:dyDescent="0.3">
      <c r="A100" s="125"/>
      <c r="B100" s="55"/>
      <c r="C100" s="55"/>
      <c r="D100" s="55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7"/>
      <c r="P100" s="54"/>
      <c r="Q100" s="54"/>
      <c r="R100" s="54"/>
      <c r="S100" s="54"/>
    </row>
    <row r="101" spans="1:21" ht="18.75" customHeight="1" x14ac:dyDescent="0.3">
      <c r="A101" s="256" t="s">
        <v>43</v>
      </c>
      <c r="B101" s="257"/>
      <c r="C101" s="257"/>
      <c r="D101" s="257"/>
      <c r="E101" s="257"/>
      <c r="F101" s="257"/>
      <c r="G101" s="257"/>
      <c r="H101" s="257"/>
      <c r="I101" s="257"/>
      <c r="J101" s="257"/>
      <c r="K101" s="257"/>
      <c r="L101" s="257"/>
      <c r="M101" s="257"/>
      <c r="N101" s="257"/>
      <c r="O101" s="258"/>
      <c r="P101" s="54"/>
      <c r="Q101" s="54"/>
      <c r="R101" s="54"/>
      <c r="S101" s="54"/>
    </row>
    <row r="102" spans="1:21" ht="20.25" x14ac:dyDescent="0.3">
      <c r="A102" s="259" t="s">
        <v>44</v>
      </c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1"/>
      <c r="P102" s="99"/>
      <c r="Q102" s="99"/>
      <c r="R102" s="99"/>
    </row>
    <row r="103" spans="1:21" ht="20.25" x14ac:dyDescent="0.3">
      <c r="A103" s="58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60"/>
      <c r="P103" s="99"/>
      <c r="Q103" s="99"/>
      <c r="R103" s="99"/>
    </row>
    <row r="104" spans="1:21" ht="20.25" x14ac:dyDescent="0.3">
      <c r="A104" s="262" t="s">
        <v>45</v>
      </c>
      <c r="B104" s="263"/>
      <c r="C104" s="263"/>
      <c r="D104" s="263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4"/>
      <c r="P104" s="99"/>
      <c r="Q104" s="99"/>
      <c r="R104" s="99"/>
    </row>
    <row r="105" spans="1:21" ht="18" x14ac:dyDescent="0.25">
      <c r="A105" s="89"/>
      <c r="B105" s="90"/>
      <c r="C105" s="90"/>
      <c r="D105" s="90"/>
      <c r="E105" s="90"/>
      <c r="F105" s="7"/>
      <c r="G105" s="91"/>
      <c r="H105" s="7"/>
      <c r="I105" s="91"/>
      <c r="J105" s="7"/>
      <c r="K105" s="91"/>
      <c r="L105" s="91"/>
      <c r="M105" s="91"/>
      <c r="N105" s="91"/>
      <c r="O105" s="92"/>
      <c r="P105" s="99"/>
      <c r="Q105" s="99"/>
      <c r="R105" s="99"/>
    </row>
    <row r="106" spans="1:21" s="9" customFormat="1" ht="143.25" customHeight="1" x14ac:dyDescent="0.2">
      <c r="A106" s="79" t="s">
        <v>46</v>
      </c>
      <c r="B106" s="253" t="s">
        <v>47</v>
      </c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4"/>
      <c r="P106" s="99"/>
      <c r="Q106" s="99"/>
      <c r="R106" s="99"/>
      <c r="S106"/>
      <c r="T106"/>
      <c r="U106"/>
    </row>
    <row r="107" spans="1:21" s="9" customFormat="1" ht="47.25" customHeight="1" x14ac:dyDescent="0.25">
      <c r="A107" s="93"/>
      <c r="B107" s="94"/>
      <c r="C107" s="94"/>
      <c r="D107" s="94"/>
      <c r="E107" s="94"/>
      <c r="F107" s="95"/>
      <c r="G107" s="94"/>
      <c r="H107" s="95"/>
      <c r="I107" s="94"/>
      <c r="J107" s="95"/>
      <c r="K107" s="94"/>
      <c r="L107" s="94"/>
      <c r="M107" s="94"/>
      <c r="N107" s="94"/>
      <c r="O107" s="96"/>
      <c r="P107" s="99"/>
      <c r="Q107" s="99"/>
      <c r="R107" s="99"/>
      <c r="S107"/>
      <c r="T107"/>
      <c r="U107"/>
    </row>
    <row r="108" spans="1:21" s="9" customFormat="1" ht="119.25" customHeight="1" x14ac:dyDescent="0.2">
      <c r="A108" s="79" t="s">
        <v>46</v>
      </c>
      <c r="B108" s="253" t="s">
        <v>47</v>
      </c>
      <c r="C108" s="253"/>
      <c r="D108" s="253"/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4"/>
      <c r="P108" s="99"/>
      <c r="Q108" s="99"/>
      <c r="R108" s="99"/>
      <c r="S108"/>
      <c r="T108"/>
      <c r="U108"/>
    </row>
    <row r="109" spans="1:21" s="9" customFormat="1" ht="36.75" customHeight="1" x14ac:dyDescent="0.25">
      <c r="A109" s="93"/>
      <c r="B109" s="94"/>
      <c r="C109" s="94"/>
      <c r="D109" s="94"/>
      <c r="E109" s="94"/>
      <c r="F109" s="95"/>
      <c r="G109" s="94"/>
      <c r="H109" s="95"/>
      <c r="I109" s="94"/>
      <c r="J109" s="95"/>
      <c r="K109" s="94"/>
      <c r="L109" s="94"/>
      <c r="M109" s="94"/>
      <c r="N109" s="94"/>
      <c r="O109" s="96"/>
      <c r="P109" s="99"/>
      <c r="Q109" s="99"/>
      <c r="R109" s="99"/>
      <c r="S109"/>
      <c r="T109"/>
      <c r="U109"/>
    </row>
    <row r="110" spans="1:21" s="9" customFormat="1" ht="130.5" customHeight="1" x14ac:dyDescent="0.2">
      <c r="A110" s="79" t="s">
        <v>46</v>
      </c>
      <c r="B110" s="253" t="s">
        <v>47</v>
      </c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  <c r="O110" s="254"/>
      <c r="P110" s="99"/>
      <c r="Q110" s="99"/>
      <c r="R110" s="99"/>
      <c r="S110"/>
      <c r="T110"/>
      <c r="U110"/>
    </row>
    <row r="111" spans="1:21" s="9" customFormat="1" ht="18" x14ac:dyDescent="0.25">
      <c r="A111" s="97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9"/>
      <c r="Q111" s="99"/>
      <c r="R111" s="99"/>
      <c r="S111"/>
      <c r="T111"/>
      <c r="U111"/>
    </row>
    <row r="112" spans="1:21" s="9" customFormat="1" ht="18" x14ac:dyDescent="0.25">
      <c r="A112" s="99"/>
      <c r="B112"/>
      <c r="C112" s="74"/>
      <c r="D112"/>
      <c r="E112"/>
      <c r="F112" s="2"/>
      <c r="G112"/>
      <c r="H112" s="2"/>
      <c r="I112"/>
      <c r="J112" s="2"/>
      <c r="K112"/>
      <c r="L112"/>
      <c r="M112"/>
      <c r="N112"/>
      <c r="O112"/>
      <c r="P112" s="99"/>
      <c r="Q112" s="99"/>
      <c r="R112" s="99"/>
      <c r="S112"/>
      <c r="T112"/>
      <c r="U112"/>
    </row>
  </sheetData>
  <sheetProtection formatCells="0" formatColumns="0" formatRows="0" selectLockedCells="1"/>
  <protectedRanges>
    <protectedRange sqref="F4" name="Range1"/>
  </protectedRanges>
  <mergeCells count="182">
    <mergeCell ref="A1:O1"/>
    <mergeCell ref="A2:C2"/>
    <mergeCell ref="E2:G2"/>
    <mergeCell ref="A3:C3"/>
    <mergeCell ref="D3:F3"/>
    <mergeCell ref="A4:C4"/>
    <mergeCell ref="C24:C28"/>
    <mergeCell ref="H8:H10"/>
    <mergeCell ref="I8:I10"/>
    <mergeCell ref="J8:J10"/>
    <mergeCell ref="L8:N10"/>
    <mergeCell ref="O8:O10"/>
    <mergeCell ref="A12:C12"/>
    <mergeCell ref="M12:N12"/>
    <mergeCell ref="A5:C5"/>
    <mergeCell ref="E5:G5"/>
    <mergeCell ref="E6:G6"/>
    <mergeCell ref="A8:A10"/>
    <mergeCell ref="B8:B10"/>
    <mergeCell ref="C8:C10"/>
    <mergeCell ref="D8:D10"/>
    <mergeCell ref="E8:E10"/>
    <mergeCell ref="F8:F10"/>
    <mergeCell ref="G8:G10"/>
    <mergeCell ref="G13:G17"/>
    <mergeCell ref="H13:H17"/>
    <mergeCell ref="I13:I17"/>
    <mergeCell ref="J13:J17"/>
    <mergeCell ref="M13:N17"/>
    <mergeCell ref="O14:O17"/>
    <mergeCell ref="A13:A17"/>
    <mergeCell ref="B13:B17"/>
    <mergeCell ref="C13:C17"/>
    <mergeCell ref="D13:D17"/>
    <mergeCell ref="E13:E17"/>
    <mergeCell ref="F13:F17"/>
    <mergeCell ref="A18:A21"/>
    <mergeCell ref="B18:C18"/>
    <mergeCell ref="D18:J18"/>
    <mergeCell ref="B19:C19"/>
    <mergeCell ref="D19:J19"/>
    <mergeCell ref="B20:C20"/>
    <mergeCell ref="D20:J20"/>
    <mergeCell ref="B21:C21"/>
    <mergeCell ref="D21:J21"/>
    <mergeCell ref="A23:C23"/>
    <mergeCell ref="M23:N23"/>
    <mergeCell ref="A24:A28"/>
    <mergeCell ref="B24:B28"/>
    <mergeCell ref="D24:D28"/>
    <mergeCell ref="E24:E28"/>
    <mergeCell ref="F24:F28"/>
    <mergeCell ref="G24:G28"/>
    <mergeCell ref="H24:H28"/>
    <mergeCell ref="I24:I28"/>
    <mergeCell ref="J24:J28"/>
    <mergeCell ref="M24:N28"/>
    <mergeCell ref="O24:O28"/>
    <mergeCell ref="A29:A32"/>
    <mergeCell ref="B29:C29"/>
    <mergeCell ref="D29:J29"/>
    <mergeCell ref="B30:C30"/>
    <mergeCell ref="D30:J30"/>
    <mergeCell ref="B31:C31"/>
    <mergeCell ref="D31:J31"/>
    <mergeCell ref="B32:C32"/>
    <mergeCell ref="A34:C34"/>
    <mergeCell ref="A35:A39"/>
    <mergeCell ref="B35:B39"/>
    <mergeCell ref="C35:C39"/>
    <mergeCell ref="D35:D39"/>
    <mergeCell ref="E35:E39"/>
    <mergeCell ref="A45:C45"/>
    <mergeCell ref="A46:A50"/>
    <mergeCell ref="B46:B50"/>
    <mergeCell ref="C46:C50"/>
    <mergeCell ref="D46:D50"/>
    <mergeCell ref="E46:E50"/>
    <mergeCell ref="O35:O39"/>
    <mergeCell ref="A40:A43"/>
    <mergeCell ref="B40:C40"/>
    <mergeCell ref="D40:J40"/>
    <mergeCell ref="B41:C41"/>
    <mergeCell ref="D41:J41"/>
    <mergeCell ref="B42:C42"/>
    <mergeCell ref="D42:J42"/>
    <mergeCell ref="B43:C43"/>
    <mergeCell ref="F35:F39"/>
    <mergeCell ref="G35:G39"/>
    <mergeCell ref="H35:H39"/>
    <mergeCell ref="I35:I39"/>
    <mergeCell ref="J35:J39"/>
    <mergeCell ref="M35:N35"/>
    <mergeCell ref="G54:G58"/>
    <mergeCell ref="H54:H58"/>
    <mergeCell ref="I54:I58"/>
    <mergeCell ref="J54:J58"/>
    <mergeCell ref="M54:N54"/>
    <mergeCell ref="O54:O58"/>
    <mergeCell ref="O46:O50"/>
    <mergeCell ref="B51:C51"/>
    <mergeCell ref="D51:J51"/>
    <mergeCell ref="A53:C53"/>
    <mergeCell ref="A54:A58"/>
    <mergeCell ref="B54:B58"/>
    <mergeCell ref="C54:C58"/>
    <mergeCell ref="D54:D58"/>
    <mergeCell ref="E54:E58"/>
    <mergeCell ref="F54:F58"/>
    <mergeCell ref="F46:F50"/>
    <mergeCell ref="G46:G50"/>
    <mergeCell ref="H46:H50"/>
    <mergeCell ref="I46:I50"/>
    <mergeCell ref="J46:J50"/>
    <mergeCell ref="M46:N46"/>
    <mergeCell ref="A64:C64"/>
    <mergeCell ref="A65:A69"/>
    <mergeCell ref="B65:B69"/>
    <mergeCell ref="C65:C69"/>
    <mergeCell ref="D65:D69"/>
    <mergeCell ref="E65:E69"/>
    <mergeCell ref="A59:A62"/>
    <mergeCell ref="B59:C59"/>
    <mergeCell ref="D59:J59"/>
    <mergeCell ref="B60:C60"/>
    <mergeCell ref="D60:J60"/>
    <mergeCell ref="B61:C61"/>
    <mergeCell ref="D61:J61"/>
    <mergeCell ref="B62:C62"/>
    <mergeCell ref="O65:O69"/>
    <mergeCell ref="B70:C70"/>
    <mergeCell ref="D70:J70"/>
    <mergeCell ref="A72:C72"/>
    <mergeCell ref="A73:A77"/>
    <mergeCell ref="B73:B77"/>
    <mergeCell ref="C73:C77"/>
    <mergeCell ref="D73:D77"/>
    <mergeCell ref="E73:E77"/>
    <mergeCell ref="F73:F77"/>
    <mergeCell ref="F65:F69"/>
    <mergeCell ref="G65:G69"/>
    <mergeCell ref="H65:H69"/>
    <mergeCell ref="I65:I69"/>
    <mergeCell ref="J65:J69"/>
    <mergeCell ref="M65:N65"/>
    <mergeCell ref="D86:J86"/>
    <mergeCell ref="F81:F85"/>
    <mergeCell ref="G73:G77"/>
    <mergeCell ref="H73:H77"/>
    <mergeCell ref="I73:I77"/>
    <mergeCell ref="J73:J77"/>
    <mergeCell ref="M73:N73"/>
    <mergeCell ref="O73:O77"/>
    <mergeCell ref="G81:G85"/>
    <mergeCell ref="H81:H85"/>
    <mergeCell ref="I81:I85"/>
    <mergeCell ref="J81:J85"/>
    <mergeCell ref="M81:N81"/>
    <mergeCell ref="B106:O106"/>
    <mergeCell ref="B108:O108"/>
    <mergeCell ref="B110:O110"/>
    <mergeCell ref="B78:C78"/>
    <mergeCell ref="D78:J78"/>
    <mergeCell ref="A89:E99"/>
    <mergeCell ref="F89:J89"/>
    <mergeCell ref="M89:O92"/>
    <mergeCell ref="F90:G90"/>
    <mergeCell ref="F94:J96"/>
    <mergeCell ref="M94:O95"/>
    <mergeCell ref="M96:O96"/>
    <mergeCell ref="F98:O99"/>
    <mergeCell ref="A80:C80"/>
    <mergeCell ref="A81:A85"/>
    <mergeCell ref="B81:B85"/>
    <mergeCell ref="C81:C85"/>
    <mergeCell ref="D81:D85"/>
    <mergeCell ref="E81:E85"/>
    <mergeCell ref="A101:O101"/>
    <mergeCell ref="A102:O102"/>
    <mergeCell ref="A104:O104"/>
    <mergeCell ref="O81:O85"/>
    <mergeCell ref="B86:C86"/>
  </mergeCells>
  <conditionalFormatting sqref="M36:N38">
    <cfRule type="expression" dxfId="121" priority="21" stopIfTrue="1">
      <formula>$M36&lt;&gt;""</formula>
    </cfRule>
  </conditionalFormatting>
  <conditionalFormatting sqref="F35:F39">
    <cfRule type="expression" dxfId="120" priority="28" stopIfTrue="1">
      <formula>$M$36&lt;&gt;""</formula>
    </cfRule>
  </conditionalFormatting>
  <conditionalFormatting sqref="H35:H39">
    <cfRule type="expression" dxfId="119" priority="29" stopIfTrue="1">
      <formula>$M$37&lt;&gt;""</formula>
    </cfRule>
  </conditionalFormatting>
  <conditionalFormatting sqref="J35:J39">
    <cfRule type="expression" dxfId="118" priority="30" stopIfTrue="1">
      <formula>$M$38&lt;&gt;""</formula>
    </cfRule>
  </conditionalFormatting>
  <conditionalFormatting sqref="M13:N17 M24">
    <cfRule type="cellIs" dxfId="117" priority="35" stopIfTrue="1" operator="greaterThanOrEqual">
      <formula>$E$13</formula>
    </cfRule>
  </conditionalFormatting>
  <conditionalFormatting sqref="H13:H17">
    <cfRule type="expression" dxfId="116" priority="36" stopIfTrue="1">
      <formula>$M$13=$G$13</formula>
    </cfRule>
  </conditionalFormatting>
  <conditionalFormatting sqref="J13:J17">
    <cfRule type="expression" dxfId="115" priority="37" stopIfTrue="1">
      <formula>$M$13=$I$13</formula>
    </cfRule>
  </conditionalFormatting>
  <conditionalFormatting sqref="F24:F28">
    <cfRule type="expression" dxfId="114" priority="38" stopIfTrue="1">
      <formula>$M$24=$E$24</formula>
    </cfRule>
  </conditionalFormatting>
  <conditionalFormatting sqref="H24:H28">
    <cfRule type="expression" dxfId="113" priority="39" stopIfTrue="1">
      <formula>$G$24=$M$24</formula>
    </cfRule>
  </conditionalFormatting>
  <conditionalFormatting sqref="J24:J28">
    <cfRule type="expression" dxfId="112" priority="40" stopIfTrue="1">
      <formula>$M$24=$I$24</formula>
    </cfRule>
  </conditionalFormatting>
  <conditionalFormatting sqref="M47:N49">
    <cfRule type="expression" dxfId="111" priority="17" stopIfTrue="1">
      <formula>$M47&lt;&gt;""</formula>
    </cfRule>
  </conditionalFormatting>
  <conditionalFormatting sqref="F46:F50">
    <cfRule type="expression" dxfId="110" priority="18" stopIfTrue="1">
      <formula>$M$47&lt;&gt;""</formula>
    </cfRule>
  </conditionalFormatting>
  <conditionalFormatting sqref="H46:H50">
    <cfRule type="expression" dxfId="109" priority="19" stopIfTrue="1">
      <formula>$M$48&lt;&gt;""</formula>
    </cfRule>
  </conditionalFormatting>
  <conditionalFormatting sqref="J46:J50">
    <cfRule type="expression" dxfId="108" priority="20" stopIfTrue="1">
      <formula>$M$49&lt;&gt;""</formula>
    </cfRule>
  </conditionalFormatting>
  <conditionalFormatting sqref="M55:N57">
    <cfRule type="expression" dxfId="107" priority="13" stopIfTrue="1">
      <formula>$M55&lt;&gt;""</formula>
    </cfRule>
  </conditionalFormatting>
  <conditionalFormatting sqref="F54:F58">
    <cfRule type="expression" dxfId="106" priority="14" stopIfTrue="1">
      <formula>$M$55&lt;&gt;""</formula>
    </cfRule>
  </conditionalFormatting>
  <conditionalFormatting sqref="H54:H58">
    <cfRule type="expression" dxfId="105" priority="15" stopIfTrue="1">
      <formula>$M$56&lt;&gt;""</formula>
    </cfRule>
  </conditionalFormatting>
  <conditionalFormatting sqref="J54:J58">
    <cfRule type="expression" dxfId="104" priority="16" stopIfTrue="1">
      <formula>$M$57&lt;&gt;""</formula>
    </cfRule>
  </conditionalFormatting>
  <conditionalFormatting sqref="M66:N68">
    <cfRule type="expression" dxfId="103" priority="9" stopIfTrue="1">
      <formula>$M66&lt;&gt;""</formula>
    </cfRule>
  </conditionalFormatting>
  <conditionalFormatting sqref="F65:F69">
    <cfRule type="expression" dxfId="102" priority="10" stopIfTrue="1">
      <formula>$M$66&lt;&gt;""</formula>
    </cfRule>
  </conditionalFormatting>
  <conditionalFormatting sqref="H65:H69">
    <cfRule type="expression" dxfId="101" priority="11" stopIfTrue="1">
      <formula>$M$67&lt;&gt;""</formula>
    </cfRule>
  </conditionalFormatting>
  <conditionalFormatting sqref="J65:J69">
    <cfRule type="expression" dxfId="100" priority="12" stopIfTrue="1">
      <formula>$M$68&lt;&gt;""</formula>
    </cfRule>
  </conditionalFormatting>
  <conditionalFormatting sqref="M74:N76">
    <cfRule type="expression" dxfId="99" priority="5" stopIfTrue="1">
      <formula>$M74&lt;&gt;""</formula>
    </cfRule>
  </conditionalFormatting>
  <conditionalFormatting sqref="F73:F77">
    <cfRule type="expression" dxfId="98" priority="6" stopIfTrue="1">
      <formula>$M$74&lt;&gt;""</formula>
    </cfRule>
  </conditionalFormatting>
  <conditionalFormatting sqref="H73:H77">
    <cfRule type="expression" dxfId="97" priority="7" stopIfTrue="1">
      <formula>$M$75&lt;&gt;""</formula>
    </cfRule>
  </conditionalFormatting>
  <conditionalFormatting sqref="J73:J77">
    <cfRule type="expression" dxfId="96" priority="8" stopIfTrue="1">
      <formula>$M$76&lt;&gt;""</formula>
    </cfRule>
  </conditionalFormatting>
  <conditionalFormatting sqref="M82:N84">
    <cfRule type="expression" dxfId="95" priority="1" stopIfTrue="1">
      <formula>$M82&lt;&gt;""</formula>
    </cfRule>
  </conditionalFormatting>
  <conditionalFormatting sqref="F81:F85">
    <cfRule type="expression" dxfId="94" priority="2" stopIfTrue="1">
      <formula>$M$82&lt;&gt;""</formula>
    </cfRule>
  </conditionalFormatting>
  <conditionalFormatting sqref="H81:H85">
    <cfRule type="expression" dxfId="93" priority="3" stopIfTrue="1">
      <formula>$M$83&lt;&gt;""</formula>
    </cfRule>
  </conditionalFormatting>
  <conditionalFormatting sqref="J81:J85">
    <cfRule type="expression" dxfId="92" priority="4" stopIfTrue="1">
      <formula>$M$84&lt;&gt;""</formula>
    </cfRule>
  </conditionalFormatting>
  <printOptions horizontalCentered="1" verticalCentered="1"/>
  <pageMargins left="0.3" right="0.3" top="0.25" bottom="0.25" header="0.5" footer="0.25"/>
  <pageSetup scale="51" orientation="landscape" r:id="rId1"/>
  <headerFooter alignWithMargins="0">
    <oddFooter>&amp;Z&amp;F&amp;RPage &amp;P</oddFooter>
  </headerFooter>
  <rowBreaks count="1" manualBreakCount="1">
    <brk id="99" max="14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20"/>
  <sheetViews>
    <sheetView showGridLines="0" zoomScale="50" zoomScaleNormal="50" zoomScaleSheetLayoutView="25" workbookViewId="0">
      <selection activeCell="E88" sqref="E88"/>
    </sheetView>
  </sheetViews>
  <sheetFormatPr defaultColWidth="11.42578125" defaultRowHeight="12.75" x14ac:dyDescent="0.2"/>
  <cols>
    <col min="1" max="1" width="36.42578125" style="3" customWidth="1"/>
    <col min="2" max="3" width="20.42578125" customWidth="1"/>
    <col min="4" max="4" width="11" customWidth="1"/>
    <col min="5" max="5" width="35.42578125" customWidth="1"/>
    <col min="6" max="6" width="15" style="2" bestFit="1" customWidth="1"/>
    <col min="7" max="7" width="34.42578125" customWidth="1"/>
    <col min="8" max="8" width="11.5703125" style="2" customWidth="1"/>
    <col min="9" max="9" width="28" customWidth="1"/>
    <col min="10" max="10" width="17.42578125" style="2" bestFit="1" customWidth="1"/>
    <col min="11" max="12" width="0.5703125" customWidth="1"/>
    <col min="13" max="13" width="3.28515625" customWidth="1"/>
    <col min="14" max="14" width="12.7109375" customWidth="1"/>
    <col min="15" max="15" width="18.28515625" customWidth="1"/>
    <col min="16" max="16" width="17.28515625" style="9" hidden="1" customWidth="1"/>
    <col min="17" max="18" width="0" style="9" hidden="1" customWidth="1"/>
    <col min="19" max="20" width="11.42578125" customWidth="1"/>
    <col min="21" max="21" width="21.42578125" customWidth="1"/>
  </cols>
  <sheetData>
    <row r="1" spans="1:21" ht="18" customHeight="1" thickBot="1" x14ac:dyDescent="0.3">
      <c r="A1" s="368"/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6" t="s">
        <v>0</v>
      </c>
      <c r="Q1" s="99">
        <v>1</v>
      </c>
      <c r="R1" s="99"/>
      <c r="S1" s="99"/>
      <c r="T1" s="99"/>
      <c r="U1" s="99"/>
    </row>
    <row r="2" spans="1:21" ht="18.75" customHeight="1" thickBot="1" x14ac:dyDescent="0.3">
      <c r="A2" s="369"/>
      <c r="B2" s="370"/>
      <c r="C2" s="371"/>
      <c r="D2" s="68"/>
      <c r="E2" s="372" t="s">
        <v>1</v>
      </c>
      <c r="F2" s="372"/>
      <c r="G2" s="372"/>
      <c r="H2" s="71" t="s">
        <v>2</v>
      </c>
      <c r="I2" s="72"/>
      <c r="J2" s="73">
        <v>1</v>
      </c>
      <c r="K2" s="68"/>
      <c r="L2" s="68"/>
      <c r="M2" s="68"/>
      <c r="N2" s="15"/>
      <c r="O2" s="15"/>
      <c r="P2" s="6" t="s">
        <v>3</v>
      </c>
      <c r="Q2" s="99"/>
      <c r="R2" s="99"/>
      <c r="S2" s="99"/>
      <c r="T2" s="99"/>
      <c r="U2" s="99"/>
    </row>
    <row r="3" spans="1:21" ht="22.5" customHeight="1" thickBot="1" x14ac:dyDescent="0.35">
      <c r="A3" s="373" t="s">
        <v>4</v>
      </c>
      <c r="B3" s="374"/>
      <c r="C3" s="375"/>
      <c r="D3" s="376"/>
      <c r="E3" s="376"/>
      <c r="F3" s="376"/>
      <c r="G3" s="16"/>
      <c r="H3" s="17"/>
      <c r="I3" s="18"/>
      <c r="J3" s="17"/>
      <c r="K3" s="18"/>
      <c r="L3" s="18"/>
      <c r="M3" s="18"/>
      <c r="N3" s="18"/>
      <c r="O3" s="18"/>
      <c r="P3" s="7" t="s">
        <v>5</v>
      </c>
      <c r="Q3" s="100"/>
      <c r="R3" s="99"/>
      <c r="S3" s="99"/>
      <c r="T3" s="99"/>
      <c r="U3" s="99"/>
    </row>
    <row r="4" spans="1:21" ht="20.100000000000001" customHeight="1" thickBot="1" x14ac:dyDescent="0.4">
      <c r="A4" s="377"/>
      <c r="B4" s="378"/>
      <c r="C4" s="379"/>
      <c r="D4" s="101"/>
      <c r="E4" s="102"/>
      <c r="F4" s="52"/>
      <c r="G4" s="19"/>
      <c r="H4" s="17"/>
      <c r="I4" s="75"/>
      <c r="J4" s="20"/>
      <c r="K4" s="18"/>
      <c r="L4" s="20"/>
      <c r="M4" s="18"/>
      <c r="N4" s="18"/>
      <c r="O4" s="18"/>
      <c r="P4" s="7" t="s">
        <v>6</v>
      </c>
      <c r="Q4" s="100"/>
      <c r="R4" s="99"/>
      <c r="S4" s="99"/>
      <c r="T4" s="99"/>
      <c r="U4" s="99"/>
    </row>
    <row r="5" spans="1:21" ht="20.25" customHeight="1" thickBot="1" x14ac:dyDescent="0.3">
      <c r="A5" s="403" t="s">
        <v>7</v>
      </c>
      <c r="B5" s="404"/>
      <c r="C5" s="405"/>
      <c r="D5" s="6"/>
      <c r="E5" s="406" t="s">
        <v>8</v>
      </c>
      <c r="F5" s="406"/>
      <c r="G5" s="406"/>
      <c r="H5" s="51"/>
      <c r="I5" s="51"/>
      <c r="J5" s="51"/>
      <c r="K5" s="51"/>
      <c r="L5" s="51"/>
      <c r="M5" s="51"/>
      <c r="P5" s="6" t="s">
        <v>9</v>
      </c>
      <c r="Q5" s="99"/>
      <c r="R5" s="99"/>
      <c r="S5" s="99"/>
      <c r="T5" s="99"/>
      <c r="U5" s="99"/>
    </row>
    <row r="6" spans="1:21" ht="19.5" customHeight="1" x14ac:dyDescent="0.25">
      <c r="A6" s="21"/>
      <c r="B6" s="53"/>
      <c r="C6" s="53"/>
      <c r="D6" s="6"/>
      <c r="E6" s="407" t="s">
        <v>10</v>
      </c>
      <c r="F6" s="407"/>
      <c r="G6" s="407"/>
      <c r="H6" s="51"/>
      <c r="I6" s="51"/>
      <c r="J6" s="51"/>
      <c r="K6" s="51"/>
      <c r="L6" s="51"/>
      <c r="M6" s="51"/>
      <c r="P6" s="6" t="s">
        <v>11</v>
      </c>
      <c r="Q6" s="99"/>
      <c r="R6" s="99"/>
      <c r="S6" s="99"/>
      <c r="T6" s="99"/>
      <c r="U6" s="99"/>
    </row>
    <row r="7" spans="1:21" ht="18.75" thickBot="1" x14ac:dyDescent="0.3">
      <c r="A7" s="103"/>
      <c r="B7" s="18"/>
      <c r="C7" s="18"/>
      <c r="D7" s="18"/>
      <c r="E7" s="18"/>
      <c r="F7" s="17"/>
      <c r="G7" s="18"/>
      <c r="H7" s="17"/>
      <c r="I7" s="22"/>
      <c r="J7" s="22"/>
      <c r="K7" s="22"/>
      <c r="L7" s="22"/>
      <c r="M7" s="22"/>
      <c r="N7" s="22"/>
      <c r="O7" s="22"/>
      <c r="P7" s="6" t="s">
        <v>12</v>
      </c>
      <c r="Q7" s="99"/>
      <c r="R7" s="99"/>
      <c r="S7" s="99"/>
      <c r="T7" s="99"/>
      <c r="U7" s="99"/>
    </row>
    <row r="8" spans="1:21" s="5" customFormat="1" ht="18.75" customHeight="1" x14ac:dyDescent="0.2">
      <c r="A8" s="408" t="s">
        <v>13</v>
      </c>
      <c r="B8" s="408" t="s">
        <v>14</v>
      </c>
      <c r="C8" s="408" t="s">
        <v>15</v>
      </c>
      <c r="D8" s="411" t="s">
        <v>16</v>
      </c>
      <c r="E8" s="353" t="s">
        <v>12</v>
      </c>
      <c r="F8" s="386" t="s">
        <v>17</v>
      </c>
      <c r="G8" s="353" t="s">
        <v>18</v>
      </c>
      <c r="H8" s="386" t="s">
        <v>17</v>
      </c>
      <c r="I8" s="353" t="s">
        <v>19</v>
      </c>
      <c r="J8" s="386" t="s">
        <v>17</v>
      </c>
      <c r="K8" s="23"/>
      <c r="L8" s="389" t="s">
        <v>20</v>
      </c>
      <c r="M8" s="390"/>
      <c r="N8" s="391"/>
      <c r="O8" s="398" t="s">
        <v>21</v>
      </c>
      <c r="P8" s="8" t="s">
        <v>18</v>
      </c>
      <c r="Q8" s="5">
        <v>1</v>
      </c>
    </row>
    <row r="9" spans="1:21" s="5" customFormat="1" ht="18" x14ac:dyDescent="0.2">
      <c r="A9" s="409"/>
      <c r="B9" s="409"/>
      <c r="C9" s="409"/>
      <c r="D9" s="412"/>
      <c r="E9" s="354"/>
      <c r="F9" s="387"/>
      <c r="G9" s="354"/>
      <c r="H9" s="387"/>
      <c r="I9" s="354"/>
      <c r="J9" s="387"/>
      <c r="K9" s="23"/>
      <c r="L9" s="392"/>
      <c r="M9" s="393"/>
      <c r="N9" s="394"/>
      <c r="O9" s="399"/>
      <c r="P9" s="8" t="s">
        <v>19</v>
      </c>
      <c r="Q9" s="5">
        <v>1</v>
      </c>
    </row>
    <row r="10" spans="1:21" s="5" customFormat="1" ht="34.5" customHeight="1" thickBot="1" x14ac:dyDescent="0.25">
      <c r="A10" s="410"/>
      <c r="B10" s="410"/>
      <c r="C10" s="410"/>
      <c r="D10" s="413"/>
      <c r="E10" s="355"/>
      <c r="F10" s="388"/>
      <c r="G10" s="355"/>
      <c r="H10" s="388"/>
      <c r="I10" s="355"/>
      <c r="J10" s="388"/>
      <c r="K10" s="23"/>
      <c r="L10" s="395"/>
      <c r="M10" s="396"/>
      <c r="N10" s="397"/>
      <c r="O10" s="399"/>
    </row>
    <row r="11" spans="1:21" s="5" customFormat="1" ht="16.5" thickBot="1" x14ac:dyDescent="0.25">
      <c r="A11" s="104"/>
      <c r="B11" s="105"/>
      <c r="C11" s="105"/>
      <c r="D11" s="24"/>
      <c r="E11" s="106"/>
      <c r="F11" s="25"/>
      <c r="G11" s="106"/>
      <c r="H11" s="25"/>
      <c r="I11" s="106"/>
      <c r="J11" s="25"/>
      <c r="K11" s="23"/>
      <c r="L11" s="26"/>
      <c r="M11" s="27"/>
      <c r="N11" s="27"/>
      <c r="O11" s="10"/>
    </row>
    <row r="12" spans="1:21" s="5" customFormat="1" ht="20.25" customHeight="1" thickBot="1" x14ac:dyDescent="0.25">
      <c r="A12" s="400" t="s">
        <v>22</v>
      </c>
      <c r="B12" s="401"/>
      <c r="C12" s="402"/>
      <c r="D12" s="28"/>
      <c r="E12" s="107"/>
      <c r="F12" s="29"/>
      <c r="G12" s="107"/>
      <c r="H12" s="29"/>
      <c r="I12" s="107"/>
      <c r="J12" s="29"/>
      <c r="K12" s="23"/>
      <c r="L12" s="30"/>
      <c r="M12" s="327" t="s">
        <v>23</v>
      </c>
      <c r="N12" s="327"/>
      <c r="O12" s="11"/>
    </row>
    <row r="13" spans="1:21" s="4" customFormat="1" ht="24" customHeight="1" x14ac:dyDescent="0.2">
      <c r="A13" s="328"/>
      <c r="B13" s="331" t="s">
        <v>24</v>
      </c>
      <c r="C13" s="380" t="s">
        <v>25</v>
      </c>
      <c r="D13" s="246">
        <v>0.1</v>
      </c>
      <c r="E13" s="230" t="s">
        <v>26</v>
      </c>
      <c r="F13" s="336">
        <v>0.5</v>
      </c>
      <c r="G13" s="356" t="s">
        <v>26</v>
      </c>
      <c r="H13" s="336">
        <v>1</v>
      </c>
      <c r="I13" s="361" t="s">
        <v>26</v>
      </c>
      <c r="J13" s="236">
        <v>2</v>
      </c>
      <c r="K13" s="108"/>
      <c r="L13" s="109"/>
      <c r="M13" s="366"/>
      <c r="N13" s="366"/>
      <c r="O13" s="49">
        <f>IF(M13&gt;=I13,J13*D13*$J$2,IF(M13&gt;=G13,H13*D13*$J$2+(M13-G13)/(I13-G13)*(J13*D13*$J$2-H13*D13*$J$2),IF(M13&gt;=E13,F13*D13*$J$2+(M13-E13)/(G13-E13)*(H13*D13*$J$2-F13*D13*$J$2),IF(M13&lt;E13,0,""))))</f>
        <v>0</v>
      </c>
      <c r="P13" s="110"/>
      <c r="Q13" s="111"/>
      <c r="R13" s="111"/>
      <c r="S13" s="111"/>
      <c r="T13" s="111"/>
      <c r="U13" s="111"/>
    </row>
    <row r="14" spans="1:21" s="4" customFormat="1" ht="16.5" customHeight="1" x14ac:dyDescent="0.2">
      <c r="A14" s="329"/>
      <c r="B14" s="332"/>
      <c r="C14" s="381"/>
      <c r="D14" s="247"/>
      <c r="E14" s="231"/>
      <c r="F14" s="359"/>
      <c r="G14" s="357"/>
      <c r="H14" s="359"/>
      <c r="I14" s="362"/>
      <c r="J14" s="364"/>
      <c r="K14" s="108"/>
      <c r="L14" s="109"/>
      <c r="M14" s="366"/>
      <c r="N14" s="366"/>
      <c r="O14" s="367" t="str">
        <f>IF(AND(M13&gt;G13,M13&lt;I13),"(% payout has been prorated between Target and Stretch)",IF(AND(M13&gt;E13,M13&lt;G13),"(% payout has been prorated between Threshold and Target)",""))</f>
        <v/>
      </c>
      <c r="P14" s="112"/>
      <c r="Q14" s="113"/>
      <c r="R14" s="111"/>
      <c r="S14" s="111"/>
      <c r="T14" s="111"/>
      <c r="U14" s="87"/>
    </row>
    <row r="15" spans="1:21" s="4" customFormat="1" ht="16.5" customHeight="1" x14ac:dyDescent="0.2">
      <c r="A15" s="329"/>
      <c r="B15" s="332"/>
      <c r="C15" s="381"/>
      <c r="D15" s="247"/>
      <c r="E15" s="231"/>
      <c r="F15" s="359"/>
      <c r="G15" s="357"/>
      <c r="H15" s="359"/>
      <c r="I15" s="362"/>
      <c r="J15" s="364"/>
      <c r="K15" s="108"/>
      <c r="L15" s="109"/>
      <c r="M15" s="366"/>
      <c r="N15" s="366"/>
      <c r="O15" s="367"/>
      <c r="P15" s="112">
        <v>2</v>
      </c>
      <c r="Q15" s="113"/>
      <c r="R15" s="111"/>
      <c r="S15" s="111"/>
      <c r="T15" s="111"/>
      <c r="U15" s="87"/>
    </row>
    <row r="16" spans="1:21" s="4" customFormat="1" ht="16.5" customHeight="1" x14ac:dyDescent="0.2">
      <c r="A16" s="329"/>
      <c r="B16" s="332"/>
      <c r="C16" s="381"/>
      <c r="D16" s="247"/>
      <c r="E16" s="231"/>
      <c r="F16" s="359"/>
      <c r="G16" s="357"/>
      <c r="H16" s="359"/>
      <c r="I16" s="362"/>
      <c r="J16" s="364"/>
      <c r="K16" s="108"/>
      <c r="L16" s="109"/>
      <c r="M16" s="366"/>
      <c r="N16" s="366"/>
      <c r="O16" s="367"/>
      <c r="P16" s="112"/>
      <c r="Q16" s="113"/>
      <c r="R16" s="111"/>
      <c r="S16" s="111"/>
      <c r="T16" s="111"/>
      <c r="U16" s="87"/>
    </row>
    <row r="17" spans="1:21" s="4" customFormat="1" ht="16.5" customHeight="1" thickBot="1" x14ac:dyDescent="0.25">
      <c r="A17" s="330"/>
      <c r="B17" s="333"/>
      <c r="C17" s="382"/>
      <c r="D17" s="248"/>
      <c r="E17" s="232"/>
      <c r="F17" s="360"/>
      <c r="G17" s="358"/>
      <c r="H17" s="360"/>
      <c r="I17" s="363"/>
      <c r="J17" s="365"/>
      <c r="K17" s="108"/>
      <c r="L17" s="109"/>
      <c r="M17" s="366"/>
      <c r="N17" s="366"/>
      <c r="O17" s="367"/>
      <c r="P17" s="112"/>
      <c r="Q17" s="113"/>
      <c r="R17" s="111"/>
      <c r="S17" s="111"/>
      <c r="T17" s="111"/>
      <c r="U17" s="87"/>
    </row>
    <row r="18" spans="1:21" s="64" customFormat="1" ht="38.25" customHeight="1" x14ac:dyDescent="0.25">
      <c r="A18" s="265"/>
      <c r="B18" s="312" t="s">
        <v>27</v>
      </c>
      <c r="C18" s="313"/>
      <c r="D18" s="345"/>
      <c r="E18" s="225"/>
      <c r="F18" s="225"/>
      <c r="G18" s="225"/>
      <c r="H18" s="225"/>
      <c r="I18" s="225"/>
      <c r="J18" s="226"/>
      <c r="K18" s="114"/>
      <c r="L18" s="115"/>
      <c r="M18" s="69"/>
      <c r="N18" s="69"/>
      <c r="O18" s="61"/>
      <c r="P18" s="62"/>
      <c r="Q18" s="63"/>
      <c r="R18" s="63"/>
      <c r="S18" s="63"/>
      <c r="T18" s="63"/>
      <c r="U18" s="88"/>
    </row>
    <row r="19" spans="1:21" s="64" customFormat="1" ht="30" hidden="1" customHeight="1" x14ac:dyDescent="0.25">
      <c r="A19" s="266"/>
      <c r="B19" s="316" t="s">
        <v>28</v>
      </c>
      <c r="C19" s="317"/>
      <c r="D19" s="346"/>
      <c r="E19" s="304"/>
      <c r="F19" s="304"/>
      <c r="G19" s="304"/>
      <c r="H19" s="304"/>
      <c r="I19" s="304"/>
      <c r="J19" s="305"/>
      <c r="K19" s="114"/>
      <c r="L19" s="115"/>
      <c r="M19" s="69"/>
      <c r="N19" s="69"/>
      <c r="O19" s="61"/>
      <c r="P19" s="62"/>
      <c r="Q19" s="63"/>
      <c r="R19" s="63"/>
      <c r="S19" s="63"/>
      <c r="T19" s="63"/>
      <c r="U19" s="88"/>
    </row>
    <row r="20" spans="1:21" s="64" customFormat="1" ht="27" hidden="1" customHeight="1" x14ac:dyDescent="0.25">
      <c r="A20" s="266"/>
      <c r="B20" s="347" t="s">
        <v>29</v>
      </c>
      <c r="C20" s="348"/>
      <c r="D20" s="349"/>
      <c r="E20" s="349"/>
      <c r="F20" s="349"/>
      <c r="G20" s="349"/>
      <c r="H20" s="349"/>
      <c r="I20" s="349"/>
      <c r="J20" s="349"/>
      <c r="K20" s="114"/>
      <c r="L20" s="115"/>
      <c r="M20" s="65"/>
      <c r="N20" s="65"/>
      <c r="O20" s="66"/>
      <c r="P20" s="67"/>
      <c r="Q20" s="63"/>
      <c r="R20" s="63"/>
      <c r="S20" s="63"/>
      <c r="T20" s="63"/>
      <c r="U20" s="88"/>
    </row>
    <row r="21" spans="1:21" s="64" customFormat="1" ht="27" hidden="1" customHeight="1" thickBot="1" x14ac:dyDescent="0.3">
      <c r="A21" s="267"/>
      <c r="B21" s="323" t="s">
        <v>30</v>
      </c>
      <c r="C21" s="318"/>
      <c r="D21" s="350"/>
      <c r="E21" s="351"/>
      <c r="F21" s="351"/>
      <c r="G21" s="351"/>
      <c r="H21" s="351"/>
      <c r="I21" s="351"/>
      <c r="J21" s="352"/>
      <c r="K21" s="114"/>
      <c r="L21" s="115"/>
      <c r="M21" s="65"/>
      <c r="N21" s="65"/>
      <c r="O21" s="66"/>
      <c r="P21" s="67"/>
      <c r="Q21" s="63"/>
      <c r="R21" s="63"/>
      <c r="S21" s="63"/>
      <c r="T21" s="63"/>
      <c r="U21" s="88"/>
    </row>
    <row r="22" spans="1:21" s="4" customFormat="1" ht="16.5" customHeight="1" thickBot="1" x14ac:dyDescent="0.25">
      <c r="A22" s="116"/>
      <c r="B22" s="117"/>
      <c r="C22" s="117"/>
      <c r="D22" s="31"/>
      <c r="E22" s="118"/>
      <c r="F22" s="31"/>
      <c r="G22" s="118"/>
      <c r="H22" s="31"/>
      <c r="I22" s="118"/>
      <c r="J22" s="31"/>
      <c r="K22" s="108"/>
      <c r="L22" s="109"/>
      <c r="M22" s="32"/>
      <c r="N22" s="32"/>
      <c r="O22" s="12"/>
      <c r="P22" s="119" t="str">
        <f>IF(M26&lt;&gt;"",F24*D24*$F$4,IF(M27&lt;&gt;"",H24*D24*$F$4,IF(M28&lt;&gt;"",J24*D24*$F$4,IF(M25&lt;&gt;"",0,""))))</f>
        <v/>
      </c>
      <c r="Q22" s="113"/>
      <c r="R22" s="111"/>
      <c r="S22" s="111"/>
      <c r="T22" s="111"/>
      <c r="U22" s="87"/>
    </row>
    <row r="23" spans="1:21" s="4" customFormat="1" ht="18" customHeight="1" thickBot="1" x14ac:dyDescent="0.25">
      <c r="A23" s="324" t="s">
        <v>31</v>
      </c>
      <c r="B23" s="325"/>
      <c r="C23" s="326"/>
      <c r="D23" s="28"/>
      <c r="E23" s="107"/>
      <c r="F23" s="33"/>
      <c r="G23" s="107"/>
      <c r="H23" s="33"/>
      <c r="I23" s="107"/>
      <c r="J23" s="33"/>
      <c r="K23" s="108"/>
      <c r="L23" s="109"/>
      <c r="M23" s="327" t="s">
        <v>48</v>
      </c>
      <c r="N23" s="327"/>
      <c r="O23" s="13"/>
      <c r="P23" s="113"/>
      <c r="Q23" s="113"/>
      <c r="R23" s="111"/>
      <c r="S23" s="111"/>
      <c r="T23" s="111"/>
      <c r="U23" s="87"/>
    </row>
    <row r="24" spans="1:21" s="4" customFormat="1" ht="15" customHeight="1" x14ac:dyDescent="0.2">
      <c r="A24" s="328"/>
      <c r="B24" s="331" t="s">
        <v>24</v>
      </c>
      <c r="C24" s="383" t="s">
        <v>49</v>
      </c>
      <c r="D24" s="246">
        <v>0.2</v>
      </c>
      <c r="E24" s="230" t="s">
        <v>26</v>
      </c>
      <c r="F24" s="336">
        <v>0.5</v>
      </c>
      <c r="G24" s="230" t="s">
        <v>26</v>
      </c>
      <c r="H24" s="336">
        <v>1</v>
      </c>
      <c r="I24" s="230" t="s">
        <v>26</v>
      </c>
      <c r="J24" s="236">
        <v>2</v>
      </c>
      <c r="K24" s="108"/>
      <c r="L24" s="109"/>
      <c r="M24" s="339"/>
      <c r="N24" s="340"/>
      <c r="O24" s="249">
        <f>IF(M24&gt;=I24,J24*D24*$J$2,IF(M24&gt;=G24,H24*D24*$J$2+(M24-G24)/(I24-G24)*(J24*D24*$J$2-H24*D24*$J$2),IF(M24&gt;=E24,F24*D24*$J$2+(M24-E24)/(G24-E24)*(H24*D24*$J$2-F24*D24*$J$2),IF(M24&lt;E24,0,""))))</f>
        <v>0</v>
      </c>
      <c r="P24" s="113"/>
      <c r="Q24" s="113"/>
      <c r="R24" s="111"/>
      <c r="S24" s="111"/>
      <c r="T24" s="111"/>
      <c r="U24" s="87"/>
    </row>
    <row r="25" spans="1:21" s="4" customFormat="1" ht="12" customHeight="1" x14ac:dyDescent="0.2">
      <c r="A25" s="329"/>
      <c r="B25" s="332"/>
      <c r="C25" s="384"/>
      <c r="D25" s="334"/>
      <c r="E25" s="231"/>
      <c r="F25" s="337"/>
      <c r="G25" s="231"/>
      <c r="H25" s="337"/>
      <c r="I25" s="231"/>
      <c r="J25" s="237"/>
      <c r="K25" s="108"/>
      <c r="L25" s="109"/>
      <c r="M25" s="341"/>
      <c r="N25" s="342"/>
      <c r="O25" s="249"/>
      <c r="P25" s="113"/>
      <c r="Q25" s="113"/>
      <c r="R25" s="111"/>
      <c r="S25" s="111"/>
      <c r="T25" s="111"/>
      <c r="U25" s="87"/>
    </row>
    <row r="26" spans="1:21" s="4" customFormat="1" ht="12" customHeight="1" x14ac:dyDescent="0.2">
      <c r="A26" s="329"/>
      <c r="B26" s="332"/>
      <c r="C26" s="384"/>
      <c r="D26" s="334"/>
      <c r="E26" s="231"/>
      <c r="F26" s="337"/>
      <c r="G26" s="231"/>
      <c r="H26" s="337"/>
      <c r="I26" s="231"/>
      <c r="J26" s="237"/>
      <c r="K26" s="108"/>
      <c r="L26" s="109"/>
      <c r="M26" s="341"/>
      <c r="N26" s="342"/>
      <c r="O26" s="249"/>
      <c r="P26" s="113">
        <v>2</v>
      </c>
      <c r="Q26" s="113"/>
      <c r="R26" s="111"/>
      <c r="S26" s="111"/>
      <c r="T26" s="111"/>
      <c r="U26" s="87"/>
    </row>
    <row r="27" spans="1:21" s="4" customFormat="1" ht="27" customHeight="1" x14ac:dyDescent="0.2">
      <c r="A27" s="329"/>
      <c r="B27" s="332"/>
      <c r="C27" s="384"/>
      <c r="D27" s="334"/>
      <c r="E27" s="231"/>
      <c r="F27" s="337"/>
      <c r="G27" s="231"/>
      <c r="H27" s="337"/>
      <c r="I27" s="231"/>
      <c r="J27" s="237"/>
      <c r="K27" s="108"/>
      <c r="L27" s="109"/>
      <c r="M27" s="341"/>
      <c r="N27" s="342"/>
      <c r="O27" s="249"/>
      <c r="P27" s="113"/>
      <c r="Q27" s="113"/>
      <c r="R27" s="111"/>
      <c r="S27" s="111"/>
      <c r="T27" s="111"/>
      <c r="U27" s="87"/>
    </row>
    <row r="28" spans="1:21" s="4" customFormat="1" ht="16.5" customHeight="1" thickBot="1" x14ac:dyDescent="0.25">
      <c r="A28" s="330"/>
      <c r="B28" s="333"/>
      <c r="C28" s="385"/>
      <c r="D28" s="335"/>
      <c r="E28" s="232"/>
      <c r="F28" s="338"/>
      <c r="G28" s="232"/>
      <c r="H28" s="338"/>
      <c r="I28" s="232"/>
      <c r="J28" s="238"/>
      <c r="K28" s="108"/>
      <c r="L28" s="109"/>
      <c r="M28" s="343"/>
      <c r="N28" s="344"/>
      <c r="O28" s="249"/>
      <c r="P28" s="113"/>
      <c r="Q28" s="113"/>
      <c r="R28" s="111"/>
      <c r="S28" s="111"/>
      <c r="T28" s="111"/>
      <c r="U28" s="111"/>
    </row>
    <row r="29" spans="1:21" s="64" customFormat="1" ht="39" customHeight="1" thickBot="1" x14ac:dyDescent="0.3">
      <c r="A29" s="265"/>
      <c r="B29" s="312" t="s">
        <v>27</v>
      </c>
      <c r="C29" s="313"/>
      <c r="D29" s="224"/>
      <c r="E29" s="314"/>
      <c r="F29" s="314"/>
      <c r="G29" s="314"/>
      <c r="H29" s="314"/>
      <c r="I29" s="314"/>
      <c r="J29" s="315"/>
      <c r="K29" s="114"/>
      <c r="L29" s="115"/>
      <c r="M29" s="69"/>
      <c r="N29" s="69"/>
      <c r="O29" s="61"/>
      <c r="P29" s="62"/>
      <c r="Q29" s="63"/>
      <c r="R29" s="63"/>
      <c r="S29" s="63"/>
      <c r="T29" s="63"/>
      <c r="U29" s="88"/>
    </row>
    <row r="30" spans="1:21" s="64" customFormat="1" ht="27.75" hidden="1" customHeight="1" x14ac:dyDescent="0.25">
      <c r="A30" s="266"/>
      <c r="B30" s="316" t="s">
        <v>28</v>
      </c>
      <c r="C30" s="317"/>
      <c r="D30" s="303"/>
      <c r="E30" s="304"/>
      <c r="F30" s="304"/>
      <c r="G30" s="304"/>
      <c r="H30" s="304"/>
      <c r="I30" s="304"/>
      <c r="J30" s="305"/>
      <c r="K30" s="114"/>
      <c r="L30" s="115"/>
      <c r="M30" s="69"/>
      <c r="N30" s="69"/>
      <c r="O30" s="61"/>
      <c r="P30" s="62"/>
      <c r="Q30" s="63"/>
      <c r="R30" s="63"/>
      <c r="S30" s="63"/>
      <c r="T30" s="63"/>
      <c r="U30" s="88"/>
    </row>
    <row r="31" spans="1:21" s="64" customFormat="1" ht="27.75" hidden="1" customHeight="1" x14ac:dyDescent="0.25">
      <c r="A31" s="266"/>
      <c r="B31" s="318" t="s">
        <v>29</v>
      </c>
      <c r="C31" s="319"/>
      <c r="D31" s="320"/>
      <c r="E31" s="321"/>
      <c r="F31" s="321"/>
      <c r="G31" s="321"/>
      <c r="H31" s="321"/>
      <c r="I31" s="321"/>
      <c r="J31" s="322"/>
      <c r="K31" s="114"/>
      <c r="L31" s="115"/>
      <c r="M31" s="65"/>
      <c r="N31" s="65"/>
      <c r="O31" s="66"/>
      <c r="P31" s="67"/>
      <c r="Q31" s="63"/>
      <c r="R31" s="63"/>
      <c r="S31" s="63"/>
      <c r="T31" s="63"/>
      <c r="U31" s="88"/>
    </row>
    <row r="32" spans="1:21" s="64" customFormat="1" ht="27.75" hidden="1" customHeight="1" thickBot="1" x14ac:dyDescent="0.3">
      <c r="A32" s="267"/>
      <c r="B32" s="323" t="s">
        <v>30</v>
      </c>
      <c r="C32" s="318"/>
      <c r="D32" s="76"/>
      <c r="E32" s="76"/>
      <c r="F32" s="76"/>
      <c r="G32" s="76"/>
      <c r="H32" s="76"/>
      <c r="I32" s="76"/>
      <c r="J32" s="76"/>
      <c r="K32" s="114"/>
      <c r="L32" s="115"/>
      <c r="M32" s="65"/>
      <c r="N32" s="65"/>
      <c r="O32" s="66"/>
      <c r="P32" s="67"/>
      <c r="Q32" s="63"/>
      <c r="R32" s="63"/>
      <c r="S32" s="63"/>
      <c r="T32" s="63"/>
      <c r="U32" s="88"/>
    </row>
    <row r="33" spans="1:21" s="4" customFormat="1" ht="13.5" customHeight="1" thickBot="1" x14ac:dyDescent="0.25">
      <c r="A33" s="104"/>
      <c r="B33" s="105"/>
      <c r="C33" s="105"/>
      <c r="D33" s="24"/>
      <c r="E33" s="106"/>
      <c r="F33" s="24"/>
      <c r="G33" s="106"/>
      <c r="H33" s="24"/>
      <c r="I33" s="106"/>
      <c r="J33" s="24"/>
      <c r="K33" s="108"/>
      <c r="L33" s="109"/>
      <c r="M33" s="32"/>
      <c r="N33" s="32"/>
      <c r="O33" s="12"/>
      <c r="P33" s="113"/>
      <c r="Q33" s="113"/>
      <c r="R33" s="111"/>
      <c r="S33" s="111"/>
      <c r="T33" s="111"/>
      <c r="U33" s="111"/>
    </row>
    <row r="34" spans="1:21" s="4" customFormat="1" ht="18" customHeight="1" thickBot="1" x14ac:dyDescent="0.25">
      <c r="A34" s="250" t="s">
        <v>34</v>
      </c>
      <c r="B34" s="251"/>
      <c r="C34" s="252"/>
      <c r="D34" s="28"/>
      <c r="E34" s="107"/>
      <c r="F34" s="33"/>
      <c r="G34" s="107"/>
      <c r="H34" s="33"/>
      <c r="I34" s="107"/>
      <c r="J34" s="33"/>
      <c r="K34" s="108"/>
      <c r="L34" s="109"/>
      <c r="M34" s="34"/>
      <c r="N34" s="34"/>
      <c r="O34" s="13"/>
      <c r="P34" s="113"/>
      <c r="Q34" s="113"/>
      <c r="R34" s="111"/>
      <c r="S34" s="111"/>
      <c r="T34" s="111"/>
      <c r="U34" s="111"/>
    </row>
    <row r="35" spans="1:21" s="4" customFormat="1" ht="12" customHeight="1" x14ac:dyDescent="0.2">
      <c r="A35" s="240" t="s">
        <v>35</v>
      </c>
      <c r="B35" s="243" t="s">
        <v>36</v>
      </c>
      <c r="C35" s="243" t="s">
        <v>36</v>
      </c>
      <c r="D35" s="246">
        <v>0.1</v>
      </c>
      <c r="E35" s="230" t="s">
        <v>26</v>
      </c>
      <c r="F35" s="227">
        <v>0.5</v>
      </c>
      <c r="G35" s="230" t="s">
        <v>26</v>
      </c>
      <c r="H35" s="233">
        <v>1</v>
      </c>
      <c r="I35" s="230" t="s">
        <v>26</v>
      </c>
      <c r="J35" s="236">
        <v>2</v>
      </c>
      <c r="K35" s="108"/>
      <c r="L35" s="109"/>
      <c r="M35" s="239" t="s">
        <v>37</v>
      </c>
      <c r="N35" s="239"/>
      <c r="O35" s="249" t="str">
        <f>IF(M36&lt;&gt;"",F35*D35*$J$2,IF(M37&lt;&gt;"",H35*D35*$J$2,IF(M38&lt;&gt;"",J35*D35*$J$2,"")))</f>
        <v/>
      </c>
      <c r="P35" s="113"/>
      <c r="Q35" s="113"/>
      <c r="R35" s="111"/>
      <c r="S35" s="111"/>
      <c r="T35" s="111"/>
      <c r="U35" s="111"/>
    </row>
    <row r="36" spans="1:21" s="4" customFormat="1" ht="15" customHeight="1" x14ac:dyDescent="0.2">
      <c r="A36" s="241"/>
      <c r="B36" s="244"/>
      <c r="C36" s="244"/>
      <c r="D36" s="247"/>
      <c r="E36" s="231"/>
      <c r="F36" s="228"/>
      <c r="G36" s="231"/>
      <c r="H36" s="234"/>
      <c r="I36" s="231"/>
      <c r="J36" s="237"/>
      <c r="K36" s="108"/>
      <c r="L36" s="109"/>
      <c r="M36" s="50"/>
      <c r="N36" s="120" t="s">
        <v>12</v>
      </c>
      <c r="O36" s="249"/>
      <c r="P36" s="113"/>
      <c r="Q36" s="113"/>
      <c r="R36" s="111"/>
      <c r="S36" s="111"/>
      <c r="T36" s="111"/>
      <c r="U36" s="111"/>
    </row>
    <row r="37" spans="1:21" s="4" customFormat="1" ht="13.5" customHeight="1" x14ac:dyDescent="0.2">
      <c r="A37" s="241"/>
      <c r="B37" s="244"/>
      <c r="C37" s="244"/>
      <c r="D37" s="247"/>
      <c r="E37" s="231"/>
      <c r="F37" s="228"/>
      <c r="G37" s="231"/>
      <c r="H37" s="234"/>
      <c r="I37" s="231"/>
      <c r="J37" s="237"/>
      <c r="K37" s="108"/>
      <c r="L37" s="109"/>
      <c r="M37" s="50"/>
      <c r="N37" s="120" t="s">
        <v>18</v>
      </c>
      <c r="O37" s="249"/>
      <c r="P37" s="113">
        <v>2</v>
      </c>
      <c r="Q37" s="113"/>
      <c r="R37" s="111"/>
      <c r="S37" s="111"/>
      <c r="T37" s="111"/>
      <c r="U37" s="111"/>
    </row>
    <row r="38" spans="1:21" s="4" customFormat="1" ht="12" customHeight="1" x14ac:dyDescent="0.2">
      <c r="A38" s="241"/>
      <c r="B38" s="244"/>
      <c r="C38" s="244"/>
      <c r="D38" s="247"/>
      <c r="E38" s="231"/>
      <c r="F38" s="228"/>
      <c r="G38" s="231"/>
      <c r="H38" s="234"/>
      <c r="I38" s="231"/>
      <c r="J38" s="237"/>
      <c r="K38" s="108"/>
      <c r="L38" s="109"/>
      <c r="M38" s="50"/>
      <c r="N38" s="120" t="s">
        <v>19</v>
      </c>
      <c r="O38" s="249"/>
      <c r="P38" s="111"/>
      <c r="Q38" s="111"/>
      <c r="R38" s="111"/>
      <c r="S38" s="111"/>
      <c r="T38" s="111"/>
      <c r="U38" s="111"/>
    </row>
    <row r="39" spans="1:21" s="4" customFormat="1" ht="159.75" customHeight="1" thickBot="1" x14ac:dyDescent="0.25">
      <c r="A39" s="242"/>
      <c r="B39" s="245"/>
      <c r="C39" s="245"/>
      <c r="D39" s="248"/>
      <c r="E39" s="232"/>
      <c r="F39" s="229"/>
      <c r="G39" s="232"/>
      <c r="H39" s="235"/>
      <c r="I39" s="232"/>
      <c r="J39" s="238"/>
      <c r="K39" s="108"/>
      <c r="L39" s="109"/>
      <c r="M39" s="70"/>
      <c r="N39" s="70"/>
      <c r="O39" s="249"/>
      <c r="P39" s="111"/>
      <c r="Q39" s="111"/>
      <c r="R39" s="111"/>
      <c r="S39" s="111"/>
      <c r="T39" s="111"/>
      <c r="U39" s="111"/>
    </row>
    <row r="40" spans="1:21" s="64" customFormat="1" ht="30" customHeight="1" x14ac:dyDescent="0.2">
      <c r="A40" s="265"/>
      <c r="B40" s="222" t="s">
        <v>27</v>
      </c>
      <c r="C40" s="223"/>
      <c r="D40" s="224"/>
      <c r="E40" s="225"/>
      <c r="F40" s="225"/>
      <c r="G40" s="225"/>
      <c r="H40" s="225"/>
      <c r="I40" s="225"/>
      <c r="J40" s="226"/>
      <c r="K40" s="121"/>
      <c r="L40" s="69"/>
      <c r="M40" s="69"/>
      <c r="N40" s="69"/>
      <c r="O40" s="61"/>
      <c r="P40" s="62"/>
      <c r="Q40" s="63"/>
      <c r="R40" s="63"/>
      <c r="S40" s="63"/>
      <c r="T40" s="63"/>
      <c r="U40" s="88"/>
    </row>
    <row r="41" spans="1:21" s="64" customFormat="1" ht="26.25" hidden="1" customHeight="1" x14ac:dyDescent="0.2">
      <c r="A41" s="266"/>
      <c r="B41" s="268" t="s">
        <v>28</v>
      </c>
      <c r="C41" s="269"/>
      <c r="D41" s="303"/>
      <c r="E41" s="304"/>
      <c r="F41" s="304"/>
      <c r="G41" s="304"/>
      <c r="H41" s="304"/>
      <c r="I41" s="304"/>
      <c r="J41" s="305"/>
      <c r="K41" s="121"/>
      <c r="L41" s="69"/>
      <c r="M41" s="69"/>
      <c r="N41" s="69"/>
      <c r="O41" s="61"/>
      <c r="P41" s="62"/>
      <c r="Q41" s="63"/>
      <c r="R41" s="63"/>
      <c r="S41" s="63"/>
      <c r="T41" s="63"/>
      <c r="U41" s="88"/>
    </row>
    <row r="42" spans="1:21" s="64" customFormat="1" ht="27" hidden="1" customHeight="1" thickBot="1" x14ac:dyDescent="0.25">
      <c r="A42" s="266"/>
      <c r="B42" s="306" t="s">
        <v>29</v>
      </c>
      <c r="C42" s="307"/>
      <c r="D42" s="308"/>
      <c r="E42" s="309"/>
      <c r="F42" s="309"/>
      <c r="G42" s="309"/>
      <c r="H42" s="309"/>
      <c r="I42" s="309"/>
      <c r="J42" s="309"/>
      <c r="K42" s="114"/>
      <c r="L42" s="115"/>
      <c r="M42" s="65"/>
      <c r="N42" s="65"/>
      <c r="O42" s="66"/>
      <c r="P42" s="67"/>
      <c r="Q42" s="63"/>
      <c r="R42" s="63"/>
      <c r="S42" s="63"/>
      <c r="T42" s="63"/>
      <c r="U42" s="88"/>
    </row>
    <row r="43" spans="1:21" s="64" customFormat="1" ht="27" hidden="1" customHeight="1" thickBot="1" x14ac:dyDescent="0.25">
      <c r="A43" s="267"/>
      <c r="B43" s="310" t="s">
        <v>30</v>
      </c>
      <c r="C43" s="311"/>
      <c r="D43" s="77"/>
      <c r="E43" s="77"/>
      <c r="F43" s="77"/>
      <c r="G43" s="77"/>
      <c r="H43" s="77"/>
      <c r="I43" s="77"/>
      <c r="J43" s="77"/>
      <c r="K43" s="114"/>
      <c r="L43" s="115"/>
      <c r="M43" s="65"/>
      <c r="N43" s="65"/>
      <c r="O43" s="66"/>
      <c r="P43" s="67"/>
      <c r="Q43" s="63"/>
      <c r="R43" s="63"/>
      <c r="S43" s="63"/>
      <c r="T43" s="63"/>
      <c r="U43" s="88"/>
    </row>
    <row r="44" spans="1:21" s="64" customFormat="1" ht="27" customHeight="1" thickBot="1" x14ac:dyDescent="0.25">
      <c r="A44" s="122"/>
      <c r="B44" s="78"/>
      <c r="C44" s="78"/>
      <c r="D44" s="77"/>
      <c r="E44" s="77"/>
      <c r="F44" s="77"/>
      <c r="G44" s="77"/>
      <c r="H44" s="77"/>
      <c r="I44" s="77"/>
      <c r="J44" s="77"/>
      <c r="K44" s="114"/>
      <c r="L44" s="115"/>
      <c r="M44" s="65"/>
      <c r="N44" s="65"/>
      <c r="O44" s="66"/>
      <c r="P44" s="67"/>
      <c r="Q44" s="63"/>
      <c r="R44" s="63"/>
      <c r="S44" s="63"/>
      <c r="T44" s="63"/>
      <c r="U44" s="88"/>
    </row>
    <row r="45" spans="1:21" s="4" customFormat="1" ht="18" customHeight="1" thickBot="1" x14ac:dyDescent="0.25">
      <c r="A45" s="250" t="s">
        <v>34</v>
      </c>
      <c r="B45" s="251"/>
      <c r="C45" s="252"/>
      <c r="D45" s="28"/>
      <c r="E45" s="107"/>
      <c r="F45" s="33"/>
      <c r="G45" s="107"/>
      <c r="H45" s="33"/>
      <c r="I45" s="107"/>
      <c r="J45" s="33"/>
      <c r="K45" s="108"/>
      <c r="L45" s="109"/>
      <c r="M45" s="34"/>
      <c r="N45" s="34"/>
      <c r="O45" s="13"/>
      <c r="P45" s="113"/>
      <c r="Q45" s="113"/>
      <c r="R45" s="111"/>
      <c r="S45" s="111"/>
      <c r="T45" s="111"/>
      <c r="U45" s="111"/>
    </row>
    <row r="46" spans="1:21" s="4" customFormat="1" ht="12" customHeight="1" x14ac:dyDescent="0.2">
      <c r="A46" s="240" t="s">
        <v>35</v>
      </c>
      <c r="B46" s="243" t="s">
        <v>36</v>
      </c>
      <c r="C46" s="243" t="s">
        <v>36</v>
      </c>
      <c r="D46" s="246">
        <v>0.1</v>
      </c>
      <c r="E46" s="230" t="s">
        <v>26</v>
      </c>
      <c r="F46" s="227">
        <v>0.5</v>
      </c>
      <c r="G46" s="230" t="s">
        <v>26</v>
      </c>
      <c r="H46" s="233">
        <v>1</v>
      </c>
      <c r="I46" s="230" t="s">
        <v>26</v>
      </c>
      <c r="J46" s="236">
        <v>2</v>
      </c>
      <c r="K46" s="108"/>
      <c r="L46" s="109"/>
      <c r="M46" s="239" t="s">
        <v>37</v>
      </c>
      <c r="N46" s="239"/>
      <c r="O46" s="249" t="str">
        <f>IF(M47&lt;&gt;"",F46*D46*$J$2,IF(M48&lt;&gt;"",H46*D46*$J$2,IF(M49&lt;&gt;"",J46*D46*$J$2,"")))</f>
        <v/>
      </c>
      <c r="P46" s="113"/>
      <c r="Q46" s="113"/>
      <c r="R46" s="111"/>
      <c r="S46" s="111"/>
      <c r="T46" s="111"/>
      <c r="U46" s="111"/>
    </row>
    <row r="47" spans="1:21" s="4" customFormat="1" ht="15" customHeight="1" x14ac:dyDescent="0.2">
      <c r="A47" s="241"/>
      <c r="B47" s="244"/>
      <c r="C47" s="244"/>
      <c r="D47" s="247"/>
      <c r="E47" s="231"/>
      <c r="F47" s="228"/>
      <c r="G47" s="231"/>
      <c r="H47" s="234"/>
      <c r="I47" s="231"/>
      <c r="J47" s="237"/>
      <c r="K47" s="108"/>
      <c r="L47" s="109"/>
      <c r="M47" s="50"/>
      <c r="N47" s="120" t="s">
        <v>12</v>
      </c>
      <c r="O47" s="249"/>
      <c r="P47" s="113"/>
      <c r="Q47" s="113"/>
      <c r="R47" s="111"/>
      <c r="S47" s="111"/>
      <c r="T47" s="111"/>
      <c r="U47" s="111"/>
    </row>
    <row r="48" spans="1:21" s="4" customFormat="1" ht="13.5" customHeight="1" x14ac:dyDescent="0.2">
      <c r="A48" s="241"/>
      <c r="B48" s="244"/>
      <c r="C48" s="244"/>
      <c r="D48" s="247"/>
      <c r="E48" s="231"/>
      <c r="F48" s="228"/>
      <c r="G48" s="231"/>
      <c r="H48" s="234"/>
      <c r="I48" s="231"/>
      <c r="J48" s="237"/>
      <c r="K48" s="108"/>
      <c r="L48" s="109"/>
      <c r="M48" s="50"/>
      <c r="N48" s="120" t="s">
        <v>18</v>
      </c>
      <c r="O48" s="249"/>
      <c r="P48" s="113">
        <v>2</v>
      </c>
      <c r="Q48" s="113"/>
      <c r="R48" s="111"/>
      <c r="S48" s="111"/>
      <c r="T48" s="111"/>
      <c r="U48" s="111"/>
    </row>
    <row r="49" spans="1:21" s="4" customFormat="1" ht="12" customHeight="1" x14ac:dyDescent="0.2">
      <c r="A49" s="241"/>
      <c r="B49" s="244"/>
      <c r="C49" s="244"/>
      <c r="D49" s="247"/>
      <c r="E49" s="231"/>
      <c r="F49" s="228"/>
      <c r="G49" s="231"/>
      <c r="H49" s="234"/>
      <c r="I49" s="231"/>
      <c r="J49" s="237"/>
      <c r="K49" s="108"/>
      <c r="L49" s="109"/>
      <c r="M49" s="50"/>
      <c r="N49" s="120" t="s">
        <v>19</v>
      </c>
      <c r="O49" s="249"/>
      <c r="P49" s="111"/>
      <c r="Q49" s="111"/>
      <c r="R49" s="111"/>
      <c r="S49" s="111"/>
      <c r="T49" s="111"/>
      <c r="U49" s="111"/>
    </row>
    <row r="50" spans="1:21" s="4" customFormat="1" ht="159.75" customHeight="1" thickBot="1" x14ac:dyDescent="0.25">
      <c r="A50" s="242"/>
      <c r="B50" s="245"/>
      <c r="C50" s="245"/>
      <c r="D50" s="248"/>
      <c r="E50" s="232"/>
      <c r="F50" s="229"/>
      <c r="G50" s="232"/>
      <c r="H50" s="235"/>
      <c r="I50" s="232"/>
      <c r="J50" s="238"/>
      <c r="K50" s="108"/>
      <c r="L50" s="109"/>
      <c r="M50" s="70"/>
      <c r="N50" s="70"/>
      <c r="O50" s="249"/>
      <c r="P50" s="111"/>
      <c r="Q50" s="111"/>
      <c r="R50" s="111"/>
      <c r="S50" s="111"/>
      <c r="T50" s="111"/>
      <c r="U50" s="111"/>
    </row>
    <row r="51" spans="1:21" s="64" customFormat="1" ht="30" customHeight="1" x14ac:dyDescent="0.2">
      <c r="A51" s="122"/>
      <c r="B51" s="222" t="s">
        <v>27</v>
      </c>
      <c r="C51" s="223"/>
      <c r="D51" s="224"/>
      <c r="E51" s="225"/>
      <c r="F51" s="225"/>
      <c r="G51" s="225"/>
      <c r="H51" s="225"/>
      <c r="I51" s="225"/>
      <c r="J51" s="226"/>
      <c r="K51" s="121"/>
      <c r="L51" s="69"/>
      <c r="M51" s="69"/>
      <c r="N51" s="69"/>
      <c r="O51" s="61"/>
      <c r="P51" s="62"/>
      <c r="Q51" s="63"/>
      <c r="R51" s="63"/>
      <c r="S51" s="63"/>
      <c r="T51" s="63"/>
      <c r="U51" s="88"/>
    </row>
    <row r="52" spans="1:21" s="64" customFormat="1" ht="30" customHeight="1" thickBot="1" x14ac:dyDescent="0.25">
      <c r="A52" s="122"/>
      <c r="B52" s="80"/>
      <c r="C52" s="80"/>
      <c r="D52" s="81"/>
      <c r="E52" s="81"/>
      <c r="F52" s="81"/>
      <c r="G52" s="81"/>
      <c r="H52" s="81"/>
      <c r="I52" s="81"/>
      <c r="J52" s="81"/>
      <c r="K52" s="123"/>
      <c r="L52" s="69"/>
      <c r="M52" s="69"/>
      <c r="N52" s="69"/>
      <c r="O52" s="61"/>
      <c r="P52" s="62"/>
      <c r="Q52" s="63"/>
      <c r="R52" s="63"/>
      <c r="S52" s="63"/>
      <c r="T52" s="63"/>
      <c r="U52" s="88"/>
    </row>
    <row r="53" spans="1:21" s="4" customFormat="1" ht="18" customHeight="1" thickBot="1" x14ac:dyDescent="0.25">
      <c r="A53" s="250" t="s">
        <v>34</v>
      </c>
      <c r="B53" s="251"/>
      <c r="C53" s="252"/>
      <c r="D53" s="86"/>
      <c r="E53" s="107"/>
      <c r="F53" s="33"/>
      <c r="G53" s="107"/>
      <c r="H53" s="33"/>
      <c r="I53" s="107"/>
      <c r="J53" s="33"/>
      <c r="K53" s="108"/>
      <c r="L53" s="109"/>
      <c r="M53" s="34"/>
      <c r="N53" s="34"/>
      <c r="O53" s="13"/>
      <c r="P53" s="113"/>
      <c r="Q53" s="113"/>
      <c r="R53" s="111"/>
      <c r="S53" s="111"/>
      <c r="T53" s="111"/>
      <c r="U53" s="111"/>
    </row>
    <row r="54" spans="1:21" s="4" customFormat="1" ht="12" customHeight="1" x14ac:dyDescent="0.2">
      <c r="A54" s="240" t="s">
        <v>35</v>
      </c>
      <c r="B54" s="243" t="s">
        <v>36</v>
      </c>
      <c r="C54" s="243" t="s">
        <v>36</v>
      </c>
      <c r="D54" s="246">
        <v>0.1</v>
      </c>
      <c r="E54" s="230" t="s">
        <v>26</v>
      </c>
      <c r="F54" s="227">
        <v>0.5</v>
      </c>
      <c r="G54" s="230" t="s">
        <v>26</v>
      </c>
      <c r="H54" s="233">
        <v>1</v>
      </c>
      <c r="I54" s="230" t="s">
        <v>26</v>
      </c>
      <c r="J54" s="236">
        <v>2</v>
      </c>
      <c r="K54" s="108"/>
      <c r="L54" s="109"/>
      <c r="M54" s="239" t="s">
        <v>37</v>
      </c>
      <c r="N54" s="239"/>
      <c r="O54" s="249" t="str">
        <f>IF(M55&lt;&gt;"",F54*D54*$J$2,IF(M56&lt;&gt;"",H54*D54*$J$2,IF(M57&lt;&gt;"",J54*D54*$J$2,"")))</f>
        <v/>
      </c>
      <c r="P54" s="113"/>
      <c r="Q54" s="113"/>
      <c r="R54" s="111"/>
      <c r="S54" s="111"/>
      <c r="T54" s="111"/>
      <c r="U54" s="111"/>
    </row>
    <row r="55" spans="1:21" s="4" customFormat="1" ht="15" customHeight="1" x14ac:dyDescent="0.2">
      <c r="A55" s="241"/>
      <c r="B55" s="244"/>
      <c r="C55" s="244"/>
      <c r="D55" s="247"/>
      <c r="E55" s="231"/>
      <c r="F55" s="228"/>
      <c r="G55" s="231"/>
      <c r="H55" s="234"/>
      <c r="I55" s="231"/>
      <c r="J55" s="237"/>
      <c r="K55" s="108"/>
      <c r="L55" s="109"/>
      <c r="M55" s="50"/>
      <c r="N55" s="120" t="s">
        <v>12</v>
      </c>
      <c r="O55" s="249"/>
      <c r="P55" s="113"/>
      <c r="Q55" s="113"/>
      <c r="R55" s="111"/>
      <c r="S55" s="111"/>
      <c r="T55" s="111"/>
      <c r="U55" s="111"/>
    </row>
    <row r="56" spans="1:21" s="4" customFormat="1" ht="13.5" customHeight="1" x14ac:dyDescent="0.2">
      <c r="A56" s="241"/>
      <c r="B56" s="244"/>
      <c r="C56" s="244"/>
      <c r="D56" s="247"/>
      <c r="E56" s="231"/>
      <c r="F56" s="228"/>
      <c r="G56" s="231"/>
      <c r="H56" s="234"/>
      <c r="I56" s="231"/>
      <c r="J56" s="237"/>
      <c r="K56" s="108"/>
      <c r="L56" s="109"/>
      <c r="M56" s="50"/>
      <c r="N56" s="120" t="s">
        <v>18</v>
      </c>
      <c r="O56" s="249"/>
      <c r="P56" s="113">
        <v>2</v>
      </c>
      <c r="Q56" s="113"/>
      <c r="R56" s="111"/>
      <c r="S56" s="111"/>
      <c r="T56" s="111"/>
      <c r="U56" s="111"/>
    </row>
    <row r="57" spans="1:21" s="4" customFormat="1" ht="12" customHeight="1" x14ac:dyDescent="0.2">
      <c r="A57" s="241"/>
      <c r="B57" s="244"/>
      <c r="C57" s="244"/>
      <c r="D57" s="247"/>
      <c r="E57" s="231"/>
      <c r="F57" s="228"/>
      <c r="G57" s="231"/>
      <c r="H57" s="234"/>
      <c r="I57" s="231"/>
      <c r="J57" s="237"/>
      <c r="K57" s="108"/>
      <c r="L57" s="109"/>
      <c r="M57" s="50"/>
      <c r="N57" s="120" t="s">
        <v>19</v>
      </c>
      <c r="O57" s="249"/>
      <c r="P57" s="111"/>
      <c r="Q57" s="111"/>
      <c r="R57" s="111"/>
      <c r="S57" s="111"/>
      <c r="T57" s="111"/>
      <c r="U57" s="111"/>
    </row>
    <row r="58" spans="1:21" s="4" customFormat="1" ht="159.75" customHeight="1" thickBot="1" x14ac:dyDescent="0.25">
      <c r="A58" s="242"/>
      <c r="B58" s="245"/>
      <c r="C58" s="245"/>
      <c r="D58" s="248"/>
      <c r="E58" s="232"/>
      <c r="F58" s="229"/>
      <c r="G58" s="232"/>
      <c r="H58" s="235"/>
      <c r="I58" s="232"/>
      <c r="J58" s="238"/>
      <c r="K58" s="108"/>
      <c r="L58" s="109"/>
      <c r="M58" s="70"/>
      <c r="N58" s="70"/>
      <c r="O58" s="249"/>
      <c r="P58" s="111"/>
      <c r="Q58" s="111"/>
      <c r="R58" s="111"/>
      <c r="S58" s="111"/>
      <c r="T58" s="111"/>
      <c r="U58" s="111"/>
    </row>
    <row r="59" spans="1:21" s="64" customFormat="1" ht="30" customHeight="1" x14ac:dyDescent="0.2">
      <c r="A59" s="265"/>
      <c r="B59" s="222" t="s">
        <v>27</v>
      </c>
      <c r="C59" s="223"/>
      <c r="D59" s="224"/>
      <c r="E59" s="225"/>
      <c r="F59" s="225"/>
      <c r="G59" s="225"/>
      <c r="H59" s="225"/>
      <c r="I59" s="225"/>
      <c r="J59" s="226"/>
      <c r="K59" s="121"/>
      <c r="L59" s="69"/>
      <c r="M59" s="69"/>
      <c r="N59" s="69"/>
      <c r="O59" s="61"/>
      <c r="P59" s="62"/>
      <c r="Q59" s="63"/>
      <c r="R59" s="63"/>
      <c r="S59" s="63"/>
      <c r="T59" s="63"/>
      <c r="U59" s="88"/>
    </row>
    <row r="60" spans="1:21" s="64" customFormat="1" ht="72" hidden="1" customHeight="1" x14ac:dyDescent="0.2">
      <c r="A60" s="266"/>
      <c r="B60" s="268" t="s">
        <v>28</v>
      </c>
      <c r="C60" s="269"/>
      <c r="D60" s="303"/>
      <c r="E60" s="304"/>
      <c r="F60" s="304"/>
      <c r="G60" s="304"/>
      <c r="H60" s="304"/>
      <c r="I60" s="304"/>
      <c r="J60" s="305"/>
      <c r="K60" s="121"/>
      <c r="L60" s="69"/>
      <c r="M60" s="69"/>
      <c r="N60" s="69"/>
      <c r="O60" s="61"/>
      <c r="P60" s="62"/>
      <c r="Q60" s="63"/>
      <c r="R60" s="63"/>
      <c r="S60" s="63"/>
      <c r="T60" s="63"/>
      <c r="U60" s="88"/>
    </row>
    <row r="61" spans="1:21" s="64" customFormat="1" ht="72" hidden="1" customHeight="1" thickBot="1" x14ac:dyDescent="0.25">
      <c r="A61" s="266"/>
      <c r="B61" s="306" t="s">
        <v>29</v>
      </c>
      <c r="C61" s="307"/>
      <c r="D61" s="308"/>
      <c r="E61" s="309"/>
      <c r="F61" s="309"/>
      <c r="G61" s="309"/>
      <c r="H61" s="309"/>
      <c r="I61" s="309"/>
      <c r="J61" s="309"/>
      <c r="K61" s="114"/>
      <c r="L61" s="115"/>
      <c r="M61" s="65"/>
      <c r="N61" s="65"/>
      <c r="O61" s="66"/>
      <c r="P61" s="67"/>
      <c r="Q61" s="63"/>
      <c r="R61" s="63"/>
      <c r="S61" s="63"/>
      <c r="T61" s="63"/>
      <c r="U61" s="88"/>
    </row>
    <row r="62" spans="1:21" s="64" customFormat="1" ht="72" hidden="1" customHeight="1" thickBot="1" x14ac:dyDescent="0.25">
      <c r="A62" s="267"/>
      <c r="B62" s="310" t="s">
        <v>30</v>
      </c>
      <c r="C62" s="311"/>
      <c r="D62" s="77"/>
      <c r="E62" s="77"/>
      <c r="F62" s="77"/>
      <c r="G62" s="77"/>
      <c r="H62" s="77"/>
      <c r="I62" s="77"/>
      <c r="J62" s="77"/>
      <c r="K62" s="114"/>
      <c r="L62" s="115"/>
      <c r="M62" s="65"/>
      <c r="N62" s="65"/>
      <c r="O62" s="66"/>
      <c r="P62" s="67"/>
      <c r="Q62" s="63"/>
      <c r="R62" s="63"/>
      <c r="S62" s="63"/>
      <c r="T62" s="63"/>
      <c r="U62" s="88"/>
    </row>
    <row r="63" spans="1:21" s="64" customFormat="1" ht="27" customHeight="1" thickBot="1" x14ac:dyDescent="0.25">
      <c r="A63" s="122"/>
      <c r="B63" s="78"/>
      <c r="C63" s="78"/>
      <c r="D63" s="77"/>
      <c r="E63" s="77"/>
      <c r="F63" s="77"/>
      <c r="G63" s="77"/>
      <c r="H63" s="77"/>
      <c r="I63" s="77"/>
      <c r="J63" s="77"/>
      <c r="K63" s="114"/>
      <c r="L63" s="115"/>
      <c r="M63" s="65"/>
      <c r="N63" s="65"/>
      <c r="O63" s="66"/>
      <c r="P63" s="67"/>
      <c r="Q63" s="63"/>
      <c r="R63" s="63"/>
      <c r="S63" s="63"/>
      <c r="T63" s="63"/>
      <c r="U63" s="88"/>
    </row>
    <row r="64" spans="1:21" s="4" customFormat="1" ht="18" customHeight="1" thickBot="1" x14ac:dyDescent="0.25">
      <c r="A64" s="250" t="s">
        <v>34</v>
      </c>
      <c r="B64" s="251"/>
      <c r="C64" s="252"/>
      <c r="D64" s="86"/>
      <c r="E64" s="107"/>
      <c r="F64" s="33"/>
      <c r="G64" s="107"/>
      <c r="H64" s="33"/>
      <c r="I64" s="107"/>
      <c r="J64" s="33"/>
      <c r="K64" s="108"/>
      <c r="L64" s="109"/>
      <c r="M64" s="34"/>
      <c r="N64" s="34"/>
      <c r="O64" s="13"/>
      <c r="P64" s="113"/>
      <c r="Q64" s="113"/>
      <c r="R64" s="111"/>
      <c r="S64" s="111"/>
      <c r="T64" s="111"/>
      <c r="U64" s="111"/>
    </row>
    <row r="65" spans="1:21" s="4" customFormat="1" ht="12" customHeight="1" x14ac:dyDescent="0.2">
      <c r="A65" s="240" t="s">
        <v>35</v>
      </c>
      <c r="B65" s="243" t="s">
        <v>36</v>
      </c>
      <c r="C65" s="243" t="s">
        <v>36</v>
      </c>
      <c r="D65" s="246">
        <v>0.1</v>
      </c>
      <c r="E65" s="230" t="s">
        <v>26</v>
      </c>
      <c r="F65" s="227">
        <v>0.5</v>
      </c>
      <c r="G65" s="230" t="s">
        <v>26</v>
      </c>
      <c r="H65" s="233">
        <v>1</v>
      </c>
      <c r="I65" s="230" t="s">
        <v>26</v>
      </c>
      <c r="J65" s="236">
        <v>2</v>
      </c>
      <c r="K65" s="108"/>
      <c r="L65" s="109"/>
      <c r="M65" s="239" t="s">
        <v>37</v>
      </c>
      <c r="N65" s="239"/>
      <c r="O65" s="249" t="str">
        <f>IF(M66&lt;&gt;"",F65*D65*$J$2,IF(M67&lt;&gt;"",H65*D65*$J$2,IF(M68&lt;&gt;"",J65*D65*$J$2,"")))</f>
        <v/>
      </c>
      <c r="P65" s="113"/>
      <c r="Q65" s="113"/>
      <c r="R65" s="111"/>
      <c r="S65" s="111"/>
      <c r="T65" s="111"/>
      <c r="U65" s="111"/>
    </row>
    <row r="66" spans="1:21" s="4" customFormat="1" ht="15" customHeight="1" x14ac:dyDescent="0.2">
      <c r="A66" s="241"/>
      <c r="B66" s="244"/>
      <c r="C66" s="244"/>
      <c r="D66" s="247"/>
      <c r="E66" s="231"/>
      <c r="F66" s="228"/>
      <c r="G66" s="231"/>
      <c r="H66" s="234"/>
      <c r="I66" s="231"/>
      <c r="J66" s="237"/>
      <c r="K66" s="108"/>
      <c r="L66" s="109"/>
      <c r="M66" s="50"/>
      <c r="N66" s="120" t="s">
        <v>12</v>
      </c>
      <c r="O66" s="249"/>
      <c r="P66" s="113"/>
      <c r="Q66" s="113"/>
      <c r="R66" s="111"/>
      <c r="S66" s="111"/>
      <c r="T66" s="111"/>
      <c r="U66" s="111"/>
    </row>
    <row r="67" spans="1:21" s="4" customFormat="1" ht="13.5" customHeight="1" x14ac:dyDescent="0.2">
      <c r="A67" s="241"/>
      <c r="B67" s="244"/>
      <c r="C67" s="244"/>
      <c r="D67" s="247"/>
      <c r="E67" s="231"/>
      <c r="F67" s="228"/>
      <c r="G67" s="231"/>
      <c r="H67" s="234"/>
      <c r="I67" s="231"/>
      <c r="J67" s="237"/>
      <c r="K67" s="108"/>
      <c r="L67" s="109"/>
      <c r="M67" s="50"/>
      <c r="N67" s="120" t="s">
        <v>18</v>
      </c>
      <c r="O67" s="249"/>
      <c r="P67" s="113">
        <v>2</v>
      </c>
      <c r="Q67" s="113"/>
      <c r="R67" s="111"/>
      <c r="S67" s="111"/>
      <c r="T67" s="111"/>
      <c r="U67" s="111"/>
    </row>
    <row r="68" spans="1:21" s="4" customFormat="1" ht="12" customHeight="1" x14ac:dyDescent="0.2">
      <c r="A68" s="241"/>
      <c r="B68" s="244"/>
      <c r="C68" s="244"/>
      <c r="D68" s="247"/>
      <c r="E68" s="231"/>
      <c r="F68" s="228"/>
      <c r="G68" s="231"/>
      <c r="H68" s="234"/>
      <c r="I68" s="231"/>
      <c r="J68" s="237"/>
      <c r="K68" s="108"/>
      <c r="L68" s="109"/>
      <c r="M68" s="50"/>
      <c r="N68" s="120" t="s">
        <v>19</v>
      </c>
      <c r="O68" s="249"/>
      <c r="P68" s="111"/>
      <c r="Q68" s="111"/>
      <c r="R68" s="111"/>
      <c r="S68" s="111"/>
      <c r="T68" s="111"/>
      <c r="U68" s="111"/>
    </row>
    <row r="69" spans="1:21" s="4" customFormat="1" ht="159.75" customHeight="1" thickBot="1" x14ac:dyDescent="0.25">
      <c r="A69" s="242"/>
      <c r="B69" s="245"/>
      <c r="C69" s="245"/>
      <c r="D69" s="248"/>
      <c r="E69" s="232"/>
      <c r="F69" s="229"/>
      <c r="G69" s="232"/>
      <c r="H69" s="235"/>
      <c r="I69" s="232"/>
      <c r="J69" s="238"/>
      <c r="K69" s="108"/>
      <c r="L69" s="109"/>
      <c r="M69" s="70"/>
      <c r="N69" s="70"/>
      <c r="O69" s="249"/>
      <c r="P69" s="111"/>
      <c r="Q69" s="111"/>
      <c r="R69" s="111"/>
      <c r="S69" s="111"/>
      <c r="T69" s="111"/>
      <c r="U69" s="111"/>
    </row>
    <row r="70" spans="1:21" s="64" customFormat="1" ht="30" customHeight="1" x14ac:dyDescent="0.2">
      <c r="A70" s="122"/>
      <c r="B70" s="222" t="s">
        <v>27</v>
      </c>
      <c r="C70" s="223"/>
      <c r="D70" s="224"/>
      <c r="E70" s="225"/>
      <c r="F70" s="225"/>
      <c r="G70" s="225"/>
      <c r="H70" s="225"/>
      <c r="I70" s="225"/>
      <c r="J70" s="226"/>
      <c r="K70" s="121"/>
      <c r="L70" s="69"/>
      <c r="M70" s="69"/>
      <c r="N70" s="69"/>
      <c r="O70" s="61"/>
      <c r="P70" s="62"/>
      <c r="Q70" s="63"/>
      <c r="R70" s="63"/>
      <c r="S70" s="63"/>
      <c r="T70" s="63"/>
      <c r="U70" s="88"/>
    </row>
    <row r="71" spans="1:21" s="64" customFormat="1" ht="30" customHeight="1" thickBot="1" x14ac:dyDescent="0.25">
      <c r="A71" s="122"/>
      <c r="B71" s="80"/>
      <c r="C71" s="80"/>
      <c r="D71" s="81"/>
      <c r="E71" s="81"/>
      <c r="F71" s="81"/>
      <c r="G71" s="81"/>
      <c r="H71" s="81"/>
      <c r="I71" s="81"/>
      <c r="J71" s="81"/>
      <c r="K71" s="123"/>
      <c r="L71" s="69"/>
      <c r="M71" s="69"/>
      <c r="N71" s="69"/>
      <c r="O71" s="61"/>
      <c r="P71" s="62"/>
      <c r="Q71" s="63"/>
      <c r="R71" s="63"/>
      <c r="S71" s="63"/>
      <c r="T71" s="63"/>
      <c r="U71" s="88"/>
    </row>
    <row r="72" spans="1:21" s="4" customFormat="1" ht="18" customHeight="1" thickBot="1" x14ac:dyDescent="0.25">
      <c r="A72" s="250" t="s">
        <v>34</v>
      </c>
      <c r="B72" s="251"/>
      <c r="C72" s="252"/>
      <c r="D72" s="86"/>
      <c r="E72" s="107"/>
      <c r="F72" s="33"/>
      <c r="G72" s="107"/>
      <c r="H72" s="33"/>
      <c r="I72" s="107"/>
      <c r="J72" s="33"/>
      <c r="K72" s="108"/>
      <c r="L72" s="109"/>
      <c r="M72" s="34"/>
      <c r="N72" s="34"/>
      <c r="O72" s="13"/>
      <c r="P72" s="113"/>
      <c r="Q72" s="113"/>
      <c r="R72" s="111"/>
      <c r="S72" s="111"/>
      <c r="T72" s="111"/>
      <c r="U72" s="111"/>
    </row>
    <row r="73" spans="1:21" s="4" customFormat="1" ht="12" customHeight="1" x14ac:dyDescent="0.2">
      <c r="A73" s="240" t="s">
        <v>35</v>
      </c>
      <c r="B73" s="243" t="s">
        <v>36</v>
      </c>
      <c r="C73" s="243" t="s">
        <v>36</v>
      </c>
      <c r="D73" s="246">
        <v>0.1</v>
      </c>
      <c r="E73" s="230" t="s">
        <v>26</v>
      </c>
      <c r="F73" s="227">
        <v>0.5</v>
      </c>
      <c r="G73" s="230" t="s">
        <v>26</v>
      </c>
      <c r="H73" s="233">
        <v>1</v>
      </c>
      <c r="I73" s="230" t="s">
        <v>26</v>
      </c>
      <c r="J73" s="236">
        <v>2</v>
      </c>
      <c r="K73" s="108"/>
      <c r="L73" s="109"/>
      <c r="M73" s="239" t="s">
        <v>37</v>
      </c>
      <c r="N73" s="239"/>
      <c r="O73" s="249" t="str">
        <f>IF(M74&lt;&gt;"",F73*D73*$J$2,IF(M75&lt;&gt;"",H73*D73*$J$2,IF(M76&lt;&gt;"",J73*D73*$J$2,"")))</f>
        <v/>
      </c>
      <c r="P73" s="113"/>
      <c r="Q73" s="113"/>
      <c r="R73" s="111"/>
      <c r="S73" s="111"/>
      <c r="T73" s="111"/>
      <c r="U73" s="111"/>
    </row>
    <row r="74" spans="1:21" s="4" customFormat="1" ht="15" customHeight="1" x14ac:dyDescent="0.2">
      <c r="A74" s="241"/>
      <c r="B74" s="244"/>
      <c r="C74" s="244"/>
      <c r="D74" s="247"/>
      <c r="E74" s="231"/>
      <c r="F74" s="228"/>
      <c r="G74" s="231"/>
      <c r="H74" s="234"/>
      <c r="I74" s="231"/>
      <c r="J74" s="237"/>
      <c r="K74" s="108"/>
      <c r="L74" s="109"/>
      <c r="M74" s="50"/>
      <c r="N74" s="120" t="s">
        <v>12</v>
      </c>
      <c r="O74" s="249"/>
      <c r="P74" s="113"/>
      <c r="Q74" s="113"/>
      <c r="R74" s="111"/>
      <c r="S74" s="111"/>
      <c r="T74" s="111"/>
      <c r="U74" s="111"/>
    </row>
    <row r="75" spans="1:21" s="4" customFormat="1" ht="13.5" customHeight="1" x14ac:dyDescent="0.2">
      <c r="A75" s="241"/>
      <c r="B75" s="244"/>
      <c r="C75" s="244"/>
      <c r="D75" s="247"/>
      <c r="E75" s="231"/>
      <c r="F75" s="228"/>
      <c r="G75" s="231"/>
      <c r="H75" s="234"/>
      <c r="I75" s="231"/>
      <c r="J75" s="237"/>
      <c r="K75" s="108"/>
      <c r="L75" s="109"/>
      <c r="M75" s="50"/>
      <c r="N75" s="120" t="s">
        <v>18</v>
      </c>
      <c r="O75" s="249"/>
      <c r="P75" s="113">
        <v>2</v>
      </c>
      <c r="Q75" s="113"/>
      <c r="R75" s="111"/>
      <c r="S75" s="111"/>
      <c r="T75" s="111"/>
      <c r="U75" s="111"/>
    </row>
    <row r="76" spans="1:21" s="4" customFormat="1" ht="12" customHeight="1" x14ac:dyDescent="0.2">
      <c r="A76" s="241"/>
      <c r="B76" s="244"/>
      <c r="C76" s="244"/>
      <c r="D76" s="247"/>
      <c r="E76" s="231"/>
      <c r="F76" s="228"/>
      <c r="G76" s="231"/>
      <c r="H76" s="234"/>
      <c r="I76" s="231"/>
      <c r="J76" s="237"/>
      <c r="K76" s="108"/>
      <c r="L76" s="109"/>
      <c r="M76" s="50"/>
      <c r="N76" s="120" t="s">
        <v>19</v>
      </c>
      <c r="O76" s="249"/>
      <c r="P76" s="111"/>
      <c r="Q76" s="111"/>
      <c r="R76" s="111"/>
      <c r="S76" s="111"/>
      <c r="T76" s="111"/>
      <c r="U76" s="111"/>
    </row>
    <row r="77" spans="1:21" s="4" customFormat="1" ht="159.75" customHeight="1" thickBot="1" x14ac:dyDescent="0.25">
      <c r="A77" s="242"/>
      <c r="B77" s="245"/>
      <c r="C77" s="245"/>
      <c r="D77" s="248"/>
      <c r="E77" s="232"/>
      <c r="F77" s="229"/>
      <c r="G77" s="232"/>
      <c r="H77" s="235"/>
      <c r="I77" s="232"/>
      <c r="J77" s="238"/>
      <c r="K77" s="108"/>
      <c r="L77" s="109"/>
      <c r="M77" s="70"/>
      <c r="N77" s="70"/>
      <c r="O77" s="249"/>
      <c r="P77" s="111"/>
      <c r="Q77" s="111"/>
      <c r="R77" s="111"/>
      <c r="S77" s="111"/>
      <c r="T77" s="111"/>
      <c r="U77" s="111"/>
    </row>
    <row r="78" spans="1:21" s="64" customFormat="1" ht="30" customHeight="1" x14ac:dyDescent="0.2">
      <c r="A78" s="122"/>
      <c r="B78" s="222" t="s">
        <v>27</v>
      </c>
      <c r="C78" s="223"/>
      <c r="D78" s="224"/>
      <c r="E78" s="225"/>
      <c r="F78" s="225"/>
      <c r="G78" s="225"/>
      <c r="H78" s="225"/>
      <c r="I78" s="225"/>
      <c r="J78" s="226"/>
      <c r="K78" s="121"/>
      <c r="L78" s="69"/>
      <c r="M78" s="69"/>
      <c r="N78" s="69"/>
      <c r="O78" s="61"/>
      <c r="P78" s="62"/>
      <c r="Q78" s="63"/>
      <c r="R78" s="63"/>
      <c r="S78" s="63"/>
      <c r="T78" s="63"/>
      <c r="U78" s="88"/>
    </row>
    <row r="79" spans="1:21" s="64" customFormat="1" ht="30" customHeight="1" thickBot="1" x14ac:dyDescent="0.25">
      <c r="A79" s="122"/>
      <c r="B79" s="80"/>
      <c r="C79" s="80"/>
      <c r="D79" s="81"/>
      <c r="E79" s="81"/>
      <c r="F79" s="81"/>
      <c r="G79" s="81"/>
      <c r="H79" s="81"/>
      <c r="I79" s="81"/>
      <c r="J79" s="81"/>
      <c r="K79" s="123"/>
      <c r="L79" s="69"/>
      <c r="M79" s="69"/>
      <c r="N79" s="69"/>
      <c r="O79" s="61"/>
      <c r="P79" s="62"/>
      <c r="Q79" s="63"/>
      <c r="R79" s="63"/>
      <c r="S79" s="63"/>
      <c r="T79" s="63"/>
      <c r="U79" s="88"/>
    </row>
    <row r="80" spans="1:21" s="4" customFormat="1" ht="18" customHeight="1" thickBot="1" x14ac:dyDescent="0.25">
      <c r="A80" s="250" t="s">
        <v>34</v>
      </c>
      <c r="B80" s="251"/>
      <c r="C80" s="252"/>
      <c r="D80" s="86"/>
      <c r="E80" s="107"/>
      <c r="F80" s="33"/>
      <c r="G80" s="107"/>
      <c r="H80" s="33"/>
      <c r="I80" s="107"/>
      <c r="J80" s="33"/>
      <c r="K80" s="108"/>
      <c r="L80" s="109"/>
      <c r="M80" s="34"/>
      <c r="N80" s="34"/>
      <c r="O80" s="13"/>
      <c r="P80" s="113"/>
      <c r="Q80" s="113"/>
      <c r="R80" s="111"/>
      <c r="S80" s="111"/>
      <c r="T80" s="111"/>
      <c r="U80" s="111"/>
    </row>
    <row r="81" spans="1:21" s="4" customFormat="1" ht="12" customHeight="1" x14ac:dyDescent="0.2">
      <c r="A81" s="240" t="s">
        <v>35</v>
      </c>
      <c r="B81" s="243" t="s">
        <v>36</v>
      </c>
      <c r="C81" s="243" t="s">
        <v>36</v>
      </c>
      <c r="D81" s="246">
        <v>0.1</v>
      </c>
      <c r="E81" s="230" t="s">
        <v>26</v>
      </c>
      <c r="F81" s="227">
        <v>0.5</v>
      </c>
      <c r="G81" s="230" t="s">
        <v>26</v>
      </c>
      <c r="H81" s="233">
        <v>1</v>
      </c>
      <c r="I81" s="230" t="s">
        <v>26</v>
      </c>
      <c r="J81" s="236">
        <v>2</v>
      </c>
      <c r="K81" s="108"/>
      <c r="L81" s="109"/>
      <c r="M81" s="239" t="s">
        <v>37</v>
      </c>
      <c r="N81" s="239"/>
      <c r="O81" s="249" t="str">
        <f>IF(M82&lt;&gt;"",F81*D81*$J$2,IF(M83&lt;&gt;"",H81*D81*$J$2,IF(M84&lt;&gt;"",J81*D81*$J$2,"")))</f>
        <v/>
      </c>
      <c r="P81" s="113"/>
      <c r="Q81" s="113"/>
      <c r="R81" s="111"/>
      <c r="S81" s="111"/>
      <c r="T81" s="111"/>
      <c r="U81" s="111"/>
    </row>
    <row r="82" spans="1:21" s="4" customFormat="1" ht="15" customHeight="1" x14ac:dyDescent="0.2">
      <c r="A82" s="241"/>
      <c r="B82" s="244"/>
      <c r="C82" s="244"/>
      <c r="D82" s="247"/>
      <c r="E82" s="231"/>
      <c r="F82" s="228"/>
      <c r="G82" s="231"/>
      <c r="H82" s="234"/>
      <c r="I82" s="231"/>
      <c r="J82" s="237"/>
      <c r="K82" s="108"/>
      <c r="L82" s="109"/>
      <c r="M82" s="50"/>
      <c r="N82" s="120" t="s">
        <v>12</v>
      </c>
      <c r="O82" s="249"/>
      <c r="P82" s="113"/>
      <c r="Q82" s="113"/>
      <c r="R82" s="111"/>
      <c r="S82" s="111"/>
      <c r="T82" s="111"/>
      <c r="U82" s="111"/>
    </row>
    <row r="83" spans="1:21" s="4" customFormat="1" ht="13.5" customHeight="1" x14ac:dyDescent="0.2">
      <c r="A83" s="241"/>
      <c r="B83" s="244"/>
      <c r="C83" s="244"/>
      <c r="D83" s="247"/>
      <c r="E83" s="231"/>
      <c r="F83" s="228"/>
      <c r="G83" s="231"/>
      <c r="H83" s="234"/>
      <c r="I83" s="231"/>
      <c r="J83" s="237"/>
      <c r="K83" s="108"/>
      <c r="L83" s="109"/>
      <c r="M83" s="50"/>
      <c r="N83" s="120" t="s">
        <v>18</v>
      </c>
      <c r="O83" s="249"/>
      <c r="P83" s="113">
        <v>2</v>
      </c>
      <c r="Q83" s="113"/>
      <c r="R83" s="111"/>
      <c r="S83" s="111"/>
      <c r="T83" s="111"/>
      <c r="U83" s="111"/>
    </row>
    <row r="84" spans="1:21" s="4" customFormat="1" ht="12" customHeight="1" x14ac:dyDescent="0.2">
      <c r="A84" s="241"/>
      <c r="B84" s="244"/>
      <c r="C84" s="244"/>
      <c r="D84" s="247"/>
      <c r="E84" s="231"/>
      <c r="F84" s="228"/>
      <c r="G84" s="231"/>
      <c r="H84" s="234"/>
      <c r="I84" s="231"/>
      <c r="J84" s="237"/>
      <c r="K84" s="108"/>
      <c r="L84" s="109"/>
      <c r="M84" s="50"/>
      <c r="N84" s="120" t="s">
        <v>19</v>
      </c>
      <c r="O84" s="249"/>
      <c r="P84" s="111"/>
      <c r="Q84" s="111"/>
      <c r="R84" s="111"/>
      <c r="S84" s="111"/>
      <c r="T84" s="111"/>
      <c r="U84" s="111"/>
    </row>
    <row r="85" spans="1:21" s="4" customFormat="1" ht="159.75" customHeight="1" thickBot="1" x14ac:dyDescent="0.25">
      <c r="A85" s="242"/>
      <c r="B85" s="245"/>
      <c r="C85" s="245"/>
      <c r="D85" s="248"/>
      <c r="E85" s="232"/>
      <c r="F85" s="229"/>
      <c r="G85" s="232"/>
      <c r="H85" s="235"/>
      <c r="I85" s="232"/>
      <c r="J85" s="238"/>
      <c r="K85" s="108"/>
      <c r="L85" s="109"/>
      <c r="M85" s="70"/>
      <c r="N85" s="70"/>
      <c r="O85" s="249"/>
      <c r="P85" s="111"/>
      <c r="Q85" s="111"/>
      <c r="R85" s="111"/>
      <c r="S85" s="111"/>
      <c r="T85" s="111"/>
      <c r="U85" s="111"/>
    </row>
    <row r="86" spans="1:21" s="64" customFormat="1" ht="30" customHeight="1" x14ac:dyDescent="0.2">
      <c r="A86" s="122"/>
      <c r="B86" s="222" t="s">
        <v>27</v>
      </c>
      <c r="C86" s="223"/>
      <c r="D86" s="224"/>
      <c r="E86" s="225"/>
      <c r="F86" s="225"/>
      <c r="G86" s="225"/>
      <c r="H86" s="225"/>
      <c r="I86" s="225"/>
      <c r="J86" s="226"/>
      <c r="K86" s="121"/>
      <c r="L86" s="69"/>
      <c r="M86" s="69"/>
      <c r="N86" s="69"/>
      <c r="O86" s="61"/>
      <c r="P86" s="62"/>
      <c r="Q86" s="63"/>
      <c r="R86" s="63"/>
      <c r="S86" s="63"/>
      <c r="T86" s="63"/>
      <c r="U86" s="88"/>
    </row>
    <row r="87" spans="1:21" s="64" customFormat="1" ht="30" customHeight="1" thickBot="1" x14ac:dyDescent="0.25">
      <c r="A87" s="122"/>
      <c r="B87" s="80"/>
      <c r="C87" s="80"/>
      <c r="D87" s="81"/>
      <c r="E87" s="81"/>
      <c r="F87" s="81"/>
      <c r="G87" s="81"/>
      <c r="H87" s="81"/>
      <c r="I87" s="81"/>
      <c r="J87" s="81"/>
      <c r="K87" s="123"/>
      <c r="L87" s="69"/>
      <c r="M87" s="69"/>
      <c r="N87" s="69"/>
      <c r="O87" s="61"/>
      <c r="P87" s="62"/>
      <c r="Q87" s="63"/>
      <c r="R87" s="63"/>
      <c r="S87" s="63"/>
      <c r="T87" s="63"/>
      <c r="U87" s="88"/>
    </row>
    <row r="88" spans="1:21" s="4" customFormat="1" ht="18" customHeight="1" thickBot="1" x14ac:dyDescent="0.25">
      <c r="A88" s="250" t="s">
        <v>34</v>
      </c>
      <c r="B88" s="251"/>
      <c r="C88" s="252"/>
      <c r="D88" s="86"/>
      <c r="E88" s="107"/>
      <c r="F88" s="33"/>
      <c r="G88" s="107"/>
      <c r="H88" s="33"/>
      <c r="I88" s="107"/>
      <c r="J88" s="33"/>
      <c r="K88" s="108"/>
      <c r="L88" s="109"/>
      <c r="M88" s="34"/>
      <c r="N88" s="34"/>
      <c r="O88" s="13"/>
      <c r="P88" s="113"/>
      <c r="Q88" s="113"/>
      <c r="R88" s="111"/>
      <c r="S88" s="111"/>
      <c r="T88" s="111"/>
      <c r="U88" s="111"/>
    </row>
    <row r="89" spans="1:21" s="4" customFormat="1" ht="12" customHeight="1" x14ac:dyDescent="0.2">
      <c r="A89" s="240" t="s">
        <v>35</v>
      </c>
      <c r="B89" s="243" t="s">
        <v>36</v>
      </c>
      <c r="C89" s="243" t="s">
        <v>36</v>
      </c>
      <c r="D89" s="246">
        <v>0.1</v>
      </c>
      <c r="E89" s="230" t="s">
        <v>26</v>
      </c>
      <c r="F89" s="227">
        <v>0.5</v>
      </c>
      <c r="G89" s="230" t="s">
        <v>26</v>
      </c>
      <c r="H89" s="233">
        <v>1</v>
      </c>
      <c r="I89" s="230" t="s">
        <v>26</v>
      </c>
      <c r="J89" s="236">
        <v>2</v>
      </c>
      <c r="K89" s="108"/>
      <c r="L89" s="109"/>
      <c r="M89" s="239" t="s">
        <v>37</v>
      </c>
      <c r="N89" s="239"/>
      <c r="O89" s="249" t="str">
        <f>IF(M90&lt;&gt;"",F89*D89*$J$2,IF(M91&lt;&gt;"",H89*D89*$J$2,IF(M92&lt;&gt;"",J89*D89*$J$2,"")))</f>
        <v/>
      </c>
      <c r="P89" s="113"/>
      <c r="Q89" s="113"/>
      <c r="R89" s="111"/>
      <c r="S89" s="111"/>
      <c r="T89" s="111"/>
      <c r="U89" s="111"/>
    </row>
    <row r="90" spans="1:21" s="4" customFormat="1" ht="15" customHeight="1" x14ac:dyDescent="0.2">
      <c r="A90" s="241"/>
      <c r="B90" s="244"/>
      <c r="C90" s="244"/>
      <c r="D90" s="247"/>
      <c r="E90" s="231"/>
      <c r="F90" s="228"/>
      <c r="G90" s="231"/>
      <c r="H90" s="234"/>
      <c r="I90" s="231"/>
      <c r="J90" s="237"/>
      <c r="K90" s="108"/>
      <c r="L90" s="109"/>
      <c r="M90" s="50"/>
      <c r="N90" s="120" t="s">
        <v>12</v>
      </c>
      <c r="O90" s="249"/>
      <c r="P90" s="113"/>
      <c r="Q90" s="113"/>
      <c r="R90" s="111"/>
      <c r="S90" s="111"/>
      <c r="T90" s="111"/>
      <c r="U90" s="111"/>
    </row>
    <row r="91" spans="1:21" s="4" customFormat="1" ht="13.5" customHeight="1" x14ac:dyDescent="0.2">
      <c r="A91" s="241"/>
      <c r="B91" s="244"/>
      <c r="C91" s="244"/>
      <c r="D91" s="247"/>
      <c r="E91" s="231"/>
      <c r="F91" s="228"/>
      <c r="G91" s="231"/>
      <c r="H91" s="234"/>
      <c r="I91" s="231"/>
      <c r="J91" s="237"/>
      <c r="K91" s="108"/>
      <c r="L91" s="109"/>
      <c r="M91" s="50"/>
      <c r="N91" s="120" t="s">
        <v>18</v>
      </c>
      <c r="O91" s="249"/>
      <c r="P91" s="113">
        <v>2</v>
      </c>
      <c r="Q91" s="113"/>
      <c r="R91" s="111"/>
      <c r="S91" s="111"/>
      <c r="T91" s="111"/>
      <c r="U91" s="111"/>
    </row>
    <row r="92" spans="1:21" s="4" customFormat="1" ht="12" customHeight="1" x14ac:dyDescent="0.2">
      <c r="A92" s="241"/>
      <c r="B92" s="244"/>
      <c r="C92" s="244"/>
      <c r="D92" s="247"/>
      <c r="E92" s="231"/>
      <c r="F92" s="228"/>
      <c r="G92" s="231"/>
      <c r="H92" s="234"/>
      <c r="I92" s="231"/>
      <c r="J92" s="237"/>
      <c r="K92" s="108"/>
      <c r="L92" s="109"/>
      <c r="M92" s="50"/>
      <c r="N92" s="120" t="s">
        <v>19</v>
      </c>
      <c r="O92" s="249"/>
      <c r="P92" s="111"/>
      <c r="Q92" s="111"/>
      <c r="R92" s="111"/>
      <c r="S92" s="111"/>
      <c r="T92" s="111"/>
      <c r="U92" s="111"/>
    </row>
    <row r="93" spans="1:21" s="4" customFormat="1" ht="159.75" customHeight="1" thickBot="1" x14ac:dyDescent="0.25">
      <c r="A93" s="242"/>
      <c r="B93" s="245"/>
      <c r="C93" s="245"/>
      <c r="D93" s="248"/>
      <c r="E93" s="232"/>
      <c r="F93" s="229"/>
      <c r="G93" s="232"/>
      <c r="H93" s="235"/>
      <c r="I93" s="232"/>
      <c r="J93" s="238"/>
      <c r="K93" s="108"/>
      <c r="L93" s="109"/>
      <c r="M93" s="70"/>
      <c r="N93" s="70"/>
      <c r="O93" s="249"/>
      <c r="P93" s="111"/>
      <c r="Q93" s="111"/>
      <c r="R93" s="111"/>
      <c r="S93" s="111"/>
      <c r="T93" s="111"/>
      <c r="U93" s="111"/>
    </row>
    <row r="94" spans="1:21" s="64" customFormat="1" ht="30" customHeight="1" thickBot="1" x14ac:dyDescent="0.25">
      <c r="A94" s="122"/>
      <c r="B94" s="222" t="s">
        <v>27</v>
      </c>
      <c r="C94" s="223"/>
      <c r="D94" s="224"/>
      <c r="E94" s="225"/>
      <c r="F94" s="225"/>
      <c r="G94" s="225"/>
      <c r="H94" s="225"/>
      <c r="I94" s="225"/>
      <c r="J94" s="226"/>
      <c r="K94" s="121"/>
      <c r="L94" s="69"/>
      <c r="M94" s="69"/>
      <c r="N94" s="69"/>
      <c r="O94" s="61"/>
      <c r="P94" s="62"/>
      <c r="Q94" s="63"/>
      <c r="R94" s="63"/>
      <c r="S94" s="63"/>
      <c r="T94" s="63"/>
      <c r="U94" s="88"/>
    </row>
    <row r="95" spans="1:21" s="4" customFormat="1" ht="12" customHeight="1" thickBot="1" x14ac:dyDescent="0.25">
      <c r="A95" s="104"/>
      <c r="B95" s="117"/>
      <c r="C95" s="117"/>
      <c r="D95" s="24"/>
      <c r="E95" s="106"/>
      <c r="F95" s="24"/>
      <c r="G95" s="106"/>
      <c r="H95" s="24"/>
      <c r="I95" s="106"/>
      <c r="J95" s="24"/>
      <c r="K95" s="108"/>
      <c r="L95" s="124"/>
      <c r="M95" s="35"/>
      <c r="N95" s="35"/>
      <c r="O95" s="14"/>
      <c r="P95" s="111"/>
      <c r="Q95" s="111"/>
      <c r="R95" s="111"/>
      <c r="S95" s="111"/>
      <c r="T95" s="111"/>
      <c r="U95" s="111"/>
    </row>
    <row r="96" spans="1:21" s="4" customFormat="1" ht="12" customHeight="1" thickBot="1" x14ac:dyDescent="0.25">
      <c r="A96" s="36" t="s">
        <v>38</v>
      </c>
      <c r="B96" s="117"/>
      <c r="C96" s="117"/>
      <c r="D96" s="31"/>
      <c r="E96" s="118"/>
      <c r="F96" s="31"/>
      <c r="G96" s="118"/>
      <c r="H96" s="31"/>
      <c r="I96" s="118"/>
      <c r="J96" s="31"/>
      <c r="K96" s="108"/>
      <c r="L96" s="108"/>
      <c r="M96" s="37"/>
      <c r="N96" s="37"/>
      <c r="O96" s="37"/>
      <c r="P96" s="111"/>
      <c r="Q96" s="111"/>
      <c r="R96" s="111"/>
      <c r="S96" s="111"/>
      <c r="T96" s="111"/>
      <c r="U96" s="111"/>
    </row>
    <row r="97" spans="1:21" s="4" customFormat="1" ht="12" customHeight="1" thickBot="1" x14ac:dyDescent="0.25">
      <c r="A97" s="270" t="s">
        <v>39</v>
      </c>
      <c r="B97" s="270"/>
      <c r="C97" s="270"/>
      <c r="D97" s="270"/>
      <c r="E97" s="270"/>
      <c r="F97" s="271" t="s">
        <v>40</v>
      </c>
      <c r="G97" s="272"/>
      <c r="H97" s="272"/>
      <c r="I97" s="272"/>
      <c r="J97" s="273"/>
      <c r="K97" s="108"/>
      <c r="L97" s="108"/>
      <c r="M97" s="274" t="s">
        <v>41</v>
      </c>
      <c r="N97" s="275"/>
      <c r="O97" s="276"/>
      <c r="P97" s="111"/>
      <c r="Q97" s="111"/>
      <c r="R97" s="111"/>
      <c r="S97" s="111"/>
      <c r="T97" s="111"/>
      <c r="U97" s="111"/>
    </row>
    <row r="98" spans="1:21" s="4" customFormat="1" ht="16.5" customHeight="1" x14ac:dyDescent="0.2">
      <c r="A98" s="270"/>
      <c r="B98" s="270"/>
      <c r="C98" s="270"/>
      <c r="D98" s="270"/>
      <c r="E98" s="270"/>
      <c r="F98" s="283" t="str">
        <f>E8</f>
        <v>Threshold</v>
      </c>
      <c r="G98" s="284"/>
      <c r="H98" s="38" t="str">
        <f>G8</f>
        <v>Target</v>
      </c>
      <c r="I98" s="39"/>
      <c r="J98" s="40" t="str">
        <f>I8</f>
        <v>Stretch</v>
      </c>
      <c r="K98" s="108"/>
      <c r="L98" s="108"/>
      <c r="M98" s="277"/>
      <c r="N98" s="278"/>
      <c r="O98" s="279"/>
      <c r="P98" s="111"/>
      <c r="Q98" s="111"/>
      <c r="R98" s="111"/>
      <c r="S98" s="111"/>
      <c r="T98" s="111"/>
      <c r="U98" s="111"/>
    </row>
    <row r="99" spans="1:21" s="4" customFormat="1" ht="16.5" customHeight="1" x14ac:dyDescent="0.2">
      <c r="A99" s="270"/>
      <c r="B99" s="270"/>
      <c r="C99" s="270"/>
      <c r="D99" s="270"/>
      <c r="E99" s="270"/>
      <c r="F99" s="41">
        <f>((F13*$D$13)+(F24*$D$24)+(F35*$D$35)+(F46*$D$46)+(F54*$D$54)+(F65*$D$65)+(F73*$D$73)+(F81*$D$81)+(F89*$D$89))*$J$2</f>
        <v>0.49999999999999994</v>
      </c>
      <c r="G99" s="42"/>
      <c r="H99" s="41">
        <f>((H13*$D$13)+(H24*$D$24)+(H35*$D$35)+(H46*$D$46)+(H54*$D$54)+(H65*$D$65)+(H73*$D$73)+(H81*$D$81)+(H89*$D$89))*$J$2</f>
        <v>0.99999999999999989</v>
      </c>
      <c r="I99" s="43"/>
      <c r="J99" s="41">
        <f>((J13*$D$13)+(J24*$D$24)+(J35*$D$35)+(J46*$D$46)+(J54*$D$54)+(J65*$D$65)+(J73*$D$73)+(J81*$D$81)+(J89*$D$89))*$J$2</f>
        <v>1.9999999999999998</v>
      </c>
      <c r="K99" s="108"/>
      <c r="L99" s="108"/>
      <c r="M99" s="277"/>
      <c r="N99" s="278"/>
      <c r="O99" s="279"/>
      <c r="P99" s="111"/>
      <c r="Q99" s="111"/>
      <c r="R99" s="111"/>
      <c r="S99" s="111"/>
      <c r="T99" s="111"/>
      <c r="U99" s="111"/>
    </row>
    <row r="100" spans="1:21" s="4" customFormat="1" ht="15" customHeight="1" thickBot="1" x14ac:dyDescent="0.25">
      <c r="A100" s="270"/>
      <c r="B100" s="270"/>
      <c r="C100" s="270"/>
      <c r="D100" s="270"/>
      <c r="E100" s="270"/>
      <c r="F100" s="44">
        <f>((F13*$D$13)+(F24*$D$24)+(F35*$D$35)+(F46*$D$46)+(F54*$D$54)+(F65*$D$65)+(F73*$D$73)+(F81*$D$81)+(F89*$D$89))*$B$6*$F$4</f>
        <v>0</v>
      </c>
      <c r="G100" s="45"/>
      <c r="H100" s="44">
        <f>((H13*$D$13)+(H24*$D$24)+(H35*$D$35)+(H46*$D$46)+(H54*$D$54)+(H65*$D$65)+(H73*$D$73)+(H81*$D$81)+(H89*$D$89))*$B$6*$F$4</f>
        <v>0</v>
      </c>
      <c r="I100" s="45"/>
      <c r="J100" s="44">
        <f>((J13*$D$13)+(J24*$D$24)+(J35*$D$35)+(J46*$D$46)+(J54*$D$54)+(J65*$D$65)+(J73*$D$73)+(J81*$D$81)+(J89*$D$89))*$B$6*$F$4</f>
        <v>0</v>
      </c>
      <c r="K100" s="108"/>
      <c r="L100" s="108"/>
      <c r="M100" s="280"/>
      <c r="N100" s="281"/>
      <c r="O100" s="282"/>
      <c r="P100" s="111"/>
      <c r="Q100" s="111"/>
      <c r="R100" s="111"/>
      <c r="S100" s="111"/>
      <c r="T100" s="111"/>
      <c r="U100" s="111"/>
    </row>
    <row r="101" spans="1:21" s="4" customFormat="1" ht="12" customHeight="1" thickBot="1" x14ac:dyDescent="0.25">
      <c r="A101" s="270"/>
      <c r="B101" s="270"/>
      <c r="C101" s="270"/>
      <c r="D101" s="270"/>
      <c r="E101" s="270"/>
      <c r="F101" s="31"/>
      <c r="G101" s="46"/>
      <c r="H101" s="31"/>
      <c r="I101" s="47"/>
      <c r="J101" s="31"/>
      <c r="K101" s="108"/>
      <c r="L101" s="108"/>
      <c r="M101" s="48"/>
      <c r="N101" s="48"/>
      <c r="O101" s="48"/>
      <c r="P101" s="111"/>
      <c r="Q101" s="111"/>
      <c r="R101" s="111"/>
      <c r="S101" s="111"/>
      <c r="T101" s="111"/>
      <c r="U101" s="111"/>
    </row>
    <row r="102" spans="1:21" s="4" customFormat="1" ht="12" customHeight="1" x14ac:dyDescent="0.2">
      <c r="A102" s="270"/>
      <c r="B102" s="270"/>
      <c r="C102" s="270"/>
      <c r="D102" s="270"/>
      <c r="E102" s="270"/>
      <c r="F102" s="285" t="s">
        <v>42</v>
      </c>
      <c r="G102" s="286"/>
      <c r="H102" s="286"/>
      <c r="I102" s="286"/>
      <c r="J102" s="287"/>
      <c r="K102" s="108"/>
      <c r="L102" s="108"/>
      <c r="M102" s="294">
        <f>SUM(O13:O95)</f>
        <v>0</v>
      </c>
      <c r="N102" s="295"/>
      <c r="O102" s="296"/>
      <c r="P102" s="111"/>
      <c r="Q102" s="111"/>
      <c r="R102" s="111"/>
      <c r="S102" s="111"/>
      <c r="T102" s="111"/>
      <c r="U102" s="111"/>
    </row>
    <row r="103" spans="1:21" s="4" customFormat="1" ht="16.5" customHeight="1" x14ac:dyDescent="0.2">
      <c r="A103" s="270"/>
      <c r="B103" s="270"/>
      <c r="C103" s="270"/>
      <c r="D103" s="270"/>
      <c r="E103" s="270"/>
      <c r="F103" s="288"/>
      <c r="G103" s="289"/>
      <c r="H103" s="289"/>
      <c r="I103" s="289"/>
      <c r="J103" s="290"/>
      <c r="K103" s="108"/>
      <c r="L103" s="108"/>
      <c r="M103" s="297"/>
      <c r="N103" s="298"/>
      <c r="O103" s="299"/>
      <c r="P103" s="111"/>
      <c r="Q103" s="111"/>
      <c r="R103" s="111"/>
      <c r="S103" s="111"/>
      <c r="T103" s="111"/>
      <c r="U103" s="111"/>
    </row>
    <row r="104" spans="1:21" s="4" customFormat="1" ht="21.75" customHeight="1" thickBot="1" x14ac:dyDescent="0.25">
      <c r="A104" s="270"/>
      <c r="B104" s="270"/>
      <c r="C104" s="270"/>
      <c r="D104" s="270"/>
      <c r="E104" s="270"/>
      <c r="F104" s="291"/>
      <c r="G104" s="292"/>
      <c r="H104" s="292"/>
      <c r="I104" s="292"/>
      <c r="J104" s="293"/>
      <c r="K104" s="108"/>
      <c r="L104" s="108"/>
      <c r="M104" s="300">
        <f>M102*B6</f>
        <v>0</v>
      </c>
      <c r="N104" s="301"/>
      <c r="O104" s="302"/>
      <c r="P104" s="111"/>
      <c r="Q104" s="111"/>
      <c r="R104" s="111"/>
    </row>
    <row r="105" spans="1:21" ht="8.25" customHeight="1" x14ac:dyDescent="0.2">
      <c r="A105" s="270"/>
      <c r="B105" s="270"/>
      <c r="C105" s="270"/>
      <c r="D105" s="270"/>
      <c r="E105" s="270"/>
      <c r="G105" s="99"/>
      <c r="I105" s="99"/>
      <c r="K105" s="99"/>
      <c r="L105" s="99"/>
      <c r="M105" s="1"/>
      <c r="N105" s="1"/>
      <c r="O105" s="1"/>
      <c r="P105" s="99"/>
      <c r="Q105" s="99"/>
      <c r="R105" s="99"/>
    </row>
    <row r="106" spans="1:21" ht="17.25" customHeight="1" x14ac:dyDescent="0.2">
      <c r="A106" s="270"/>
      <c r="B106" s="270"/>
      <c r="C106" s="270"/>
      <c r="D106" s="270"/>
      <c r="E106" s="270"/>
      <c r="F106" s="255" t="str">
        <f>IF(M13&lt;E13,"As a result of the Emera CFFO threshold not being met, the total payout for all incentives will not exceed target. Therefore there is a possibility your payout will be less than calculated above.","Final Incentive calculations will be subject to audit review of all formulas.")</f>
        <v>As a result of the Emera CFFO threshold not being met, the total payout for all incentives will not exceed target. Therefore there is a possibility your payout will be less than calculated above.</v>
      </c>
      <c r="G106" s="255"/>
      <c r="H106" s="255"/>
      <c r="I106" s="255"/>
      <c r="J106" s="255"/>
      <c r="K106" s="255"/>
      <c r="L106" s="255"/>
      <c r="M106" s="255"/>
      <c r="N106" s="255"/>
      <c r="O106" s="255"/>
      <c r="P106" s="99"/>
      <c r="Q106" s="99"/>
      <c r="R106" s="99"/>
    </row>
    <row r="107" spans="1:21" ht="17.25" customHeight="1" thickBot="1" x14ac:dyDescent="0.25">
      <c r="A107" s="270"/>
      <c r="B107" s="270"/>
      <c r="C107" s="270"/>
      <c r="D107" s="270"/>
      <c r="E107" s="270"/>
      <c r="F107" s="255"/>
      <c r="G107" s="255"/>
      <c r="H107" s="255"/>
      <c r="I107" s="255"/>
      <c r="J107" s="255"/>
      <c r="K107" s="255"/>
      <c r="L107" s="255"/>
      <c r="M107" s="255"/>
      <c r="N107" s="255"/>
      <c r="O107" s="255"/>
      <c r="P107" s="99"/>
      <c r="Q107" s="99"/>
      <c r="R107" s="99"/>
    </row>
    <row r="108" spans="1:21" ht="20.25" x14ac:dyDescent="0.3">
      <c r="A108" s="125"/>
      <c r="B108" s="55"/>
      <c r="C108" s="55"/>
      <c r="D108" s="55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7"/>
      <c r="P108" s="54"/>
      <c r="Q108" s="54"/>
      <c r="R108" s="54"/>
      <c r="S108" s="54"/>
    </row>
    <row r="109" spans="1:21" ht="18.75" customHeight="1" x14ac:dyDescent="0.3">
      <c r="A109" s="256" t="s">
        <v>43</v>
      </c>
      <c r="B109" s="257"/>
      <c r="C109" s="257"/>
      <c r="D109" s="257"/>
      <c r="E109" s="257"/>
      <c r="F109" s="257"/>
      <c r="G109" s="257"/>
      <c r="H109" s="257"/>
      <c r="I109" s="257"/>
      <c r="J109" s="257"/>
      <c r="K109" s="257"/>
      <c r="L109" s="257"/>
      <c r="M109" s="257"/>
      <c r="N109" s="257"/>
      <c r="O109" s="258"/>
      <c r="P109" s="54"/>
      <c r="Q109" s="54"/>
      <c r="R109" s="54"/>
      <c r="S109" s="54"/>
    </row>
    <row r="110" spans="1:21" ht="20.25" x14ac:dyDescent="0.3">
      <c r="A110" s="259" t="s">
        <v>44</v>
      </c>
      <c r="B110" s="260"/>
      <c r="C110" s="26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1"/>
      <c r="P110" s="99"/>
      <c r="Q110" s="99"/>
      <c r="R110" s="99"/>
    </row>
    <row r="111" spans="1:21" ht="20.25" x14ac:dyDescent="0.3">
      <c r="A111" s="58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60"/>
      <c r="P111" s="99"/>
      <c r="Q111" s="99"/>
      <c r="R111" s="99"/>
    </row>
    <row r="112" spans="1:21" ht="20.25" x14ac:dyDescent="0.3">
      <c r="A112" s="262" t="s">
        <v>45</v>
      </c>
      <c r="B112" s="263"/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4"/>
      <c r="P112" s="99"/>
      <c r="Q112" s="99"/>
      <c r="R112" s="99"/>
    </row>
    <row r="113" spans="1:21" ht="18" x14ac:dyDescent="0.25">
      <c r="A113" s="89"/>
      <c r="B113" s="90"/>
      <c r="C113" s="90"/>
      <c r="D113" s="90"/>
      <c r="E113" s="90"/>
      <c r="F113" s="7"/>
      <c r="G113" s="91"/>
      <c r="H113" s="7"/>
      <c r="I113" s="91"/>
      <c r="J113" s="7"/>
      <c r="K113" s="91"/>
      <c r="L113" s="91"/>
      <c r="M113" s="91"/>
      <c r="N113" s="91"/>
      <c r="O113" s="92"/>
      <c r="P113" s="99"/>
      <c r="Q113" s="99"/>
      <c r="R113" s="99"/>
    </row>
    <row r="114" spans="1:21" s="9" customFormat="1" ht="143.25" customHeight="1" x14ac:dyDescent="0.2">
      <c r="A114" s="79" t="s">
        <v>46</v>
      </c>
      <c r="B114" s="253" t="s">
        <v>47</v>
      </c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4"/>
      <c r="P114" s="99"/>
      <c r="Q114" s="99"/>
      <c r="R114" s="99"/>
      <c r="S114"/>
      <c r="T114"/>
      <c r="U114"/>
    </row>
    <row r="115" spans="1:21" s="9" customFormat="1" ht="47.25" customHeight="1" x14ac:dyDescent="0.25">
      <c r="A115" s="93"/>
      <c r="B115" s="94"/>
      <c r="C115" s="94"/>
      <c r="D115" s="94"/>
      <c r="E115" s="94"/>
      <c r="F115" s="95"/>
      <c r="G115" s="94"/>
      <c r="H115" s="95"/>
      <c r="I115" s="94"/>
      <c r="J115" s="95"/>
      <c r="K115" s="94"/>
      <c r="L115" s="94"/>
      <c r="M115" s="94"/>
      <c r="N115" s="94"/>
      <c r="O115" s="96"/>
      <c r="P115" s="99"/>
      <c r="Q115" s="99"/>
      <c r="R115" s="99"/>
      <c r="S115"/>
      <c r="T115"/>
      <c r="U115"/>
    </row>
    <row r="116" spans="1:21" s="9" customFormat="1" ht="119.25" customHeight="1" x14ac:dyDescent="0.2">
      <c r="A116" s="79" t="s">
        <v>46</v>
      </c>
      <c r="B116" s="253" t="s">
        <v>47</v>
      </c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  <c r="O116" s="254"/>
      <c r="P116" s="99"/>
      <c r="Q116" s="99"/>
      <c r="R116" s="99"/>
      <c r="S116"/>
      <c r="T116"/>
      <c r="U116"/>
    </row>
    <row r="117" spans="1:21" s="9" customFormat="1" ht="36.75" customHeight="1" x14ac:dyDescent="0.25">
      <c r="A117" s="93"/>
      <c r="B117" s="94"/>
      <c r="C117" s="94"/>
      <c r="D117" s="94"/>
      <c r="E117" s="94"/>
      <c r="F117" s="95"/>
      <c r="G117" s="94"/>
      <c r="H117" s="95"/>
      <c r="I117" s="94"/>
      <c r="J117" s="95"/>
      <c r="K117" s="94"/>
      <c r="L117" s="94"/>
      <c r="M117" s="94"/>
      <c r="N117" s="94"/>
      <c r="O117" s="96"/>
      <c r="P117" s="99"/>
      <c r="Q117" s="99"/>
      <c r="R117" s="99"/>
      <c r="S117"/>
      <c r="T117"/>
      <c r="U117"/>
    </row>
    <row r="118" spans="1:21" s="9" customFormat="1" ht="130.5" customHeight="1" x14ac:dyDescent="0.2">
      <c r="A118" s="79" t="s">
        <v>46</v>
      </c>
      <c r="B118" s="253" t="s">
        <v>47</v>
      </c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4"/>
      <c r="P118" s="99"/>
      <c r="Q118" s="99"/>
      <c r="R118" s="99"/>
      <c r="S118"/>
      <c r="T118"/>
      <c r="U118"/>
    </row>
    <row r="119" spans="1:21" s="9" customFormat="1" ht="18" x14ac:dyDescent="0.25">
      <c r="A119" s="97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9"/>
      <c r="Q119" s="99"/>
      <c r="R119" s="99"/>
      <c r="S119"/>
      <c r="T119"/>
      <c r="U119"/>
    </row>
    <row r="120" spans="1:21" s="9" customFormat="1" ht="18" x14ac:dyDescent="0.25">
      <c r="A120" s="99"/>
      <c r="B120"/>
      <c r="C120" s="74"/>
      <c r="D120"/>
      <c r="E120"/>
      <c r="F120" s="2"/>
      <c r="G120"/>
      <c r="H120" s="2"/>
      <c r="I120"/>
      <c r="J120" s="2"/>
      <c r="K120"/>
      <c r="L120"/>
      <c r="M120"/>
      <c r="N120"/>
      <c r="O120"/>
      <c r="P120" s="99"/>
      <c r="Q120" s="99"/>
      <c r="R120" s="99"/>
      <c r="S120"/>
      <c r="T120"/>
      <c r="U120"/>
    </row>
  </sheetData>
  <sheetProtection formatCells="0" formatColumns="0" formatRows="0" selectLockedCells="1"/>
  <protectedRanges>
    <protectedRange sqref="F4" name="Range1"/>
  </protectedRanges>
  <mergeCells count="197">
    <mergeCell ref="A1:O1"/>
    <mergeCell ref="A2:C2"/>
    <mergeCell ref="E2:G2"/>
    <mergeCell ref="A3:C3"/>
    <mergeCell ref="D3:F3"/>
    <mergeCell ref="A4:C4"/>
    <mergeCell ref="C13:C17"/>
    <mergeCell ref="C24:C28"/>
    <mergeCell ref="H8:H10"/>
    <mergeCell ref="I8:I10"/>
    <mergeCell ref="J8:J10"/>
    <mergeCell ref="L8:N10"/>
    <mergeCell ref="O8:O10"/>
    <mergeCell ref="A12:C12"/>
    <mergeCell ref="M12:N12"/>
    <mergeCell ref="A5:C5"/>
    <mergeCell ref="E5:G5"/>
    <mergeCell ref="E6:G6"/>
    <mergeCell ref="A8:A10"/>
    <mergeCell ref="B8:B10"/>
    <mergeCell ref="C8:C10"/>
    <mergeCell ref="D8:D10"/>
    <mergeCell ref="E8:E10"/>
    <mergeCell ref="F8:F10"/>
    <mergeCell ref="G8:G10"/>
    <mergeCell ref="G13:G17"/>
    <mergeCell ref="H13:H17"/>
    <mergeCell ref="I13:I17"/>
    <mergeCell ref="J13:J17"/>
    <mergeCell ref="M13:N17"/>
    <mergeCell ref="O14:O17"/>
    <mergeCell ref="A13:A17"/>
    <mergeCell ref="B13:B17"/>
    <mergeCell ref="D13:D17"/>
    <mergeCell ref="E13:E17"/>
    <mergeCell ref="F13:F17"/>
    <mergeCell ref="A18:A21"/>
    <mergeCell ref="B18:C18"/>
    <mergeCell ref="D18:J18"/>
    <mergeCell ref="B19:C19"/>
    <mergeCell ref="D19:J19"/>
    <mergeCell ref="B20:C20"/>
    <mergeCell ref="D20:J20"/>
    <mergeCell ref="B21:C21"/>
    <mergeCell ref="D21:J21"/>
    <mergeCell ref="A23:C23"/>
    <mergeCell ref="M23:N23"/>
    <mergeCell ref="A24:A28"/>
    <mergeCell ref="B24:B28"/>
    <mergeCell ref="D24:D28"/>
    <mergeCell ref="E24:E28"/>
    <mergeCell ref="F24:F28"/>
    <mergeCell ref="G24:G28"/>
    <mergeCell ref="H24:H28"/>
    <mergeCell ref="I24:I28"/>
    <mergeCell ref="J24:J28"/>
    <mergeCell ref="M24:N28"/>
    <mergeCell ref="O24:O28"/>
    <mergeCell ref="A29:A32"/>
    <mergeCell ref="B29:C29"/>
    <mergeCell ref="D29:J29"/>
    <mergeCell ref="B30:C30"/>
    <mergeCell ref="D30:J30"/>
    <mergeCell ref="B31:C31"/>
    <mergeCell ref="D31:J31"/>
    <mergeCell ref="B32:C32"/>
    <mergeCell ref="A34:C34"/>
    <mergeCell ref="A35:A39"/>
    <mergeCell ref="B35:B39"/>
    <mergeCell ref="C35:C39"/>
    <mergeCell ref="E35:E39"/>
    <mergeCell ref="A45:C45"/>
    <mergeCell ref="A46:A50"/>
    <mergeCell ref="B46:B50"/>
    <mergeCell ref="C46:C50"/>
    <mergeCell ref="D46:D50"/>
    <mergeCell ref="E46:E50"/>
    <mergeCell ref="O35:O39"/>
    <mergeCell ref="A40:A43"/>
    <mergeCell ref="B40:C40"/>
    <mergeCell ref="D40:J40"/>
    <mergeCell ref="B41:C41"/>
    <mergeCell ref="D41:J41"/>
    <mergeCell ref="B42:C42"/>
    <mergeCell ref="D42:J42"/>
    <mergeCell ref="B43:C43"/>
    <mergeCell ref="F35:F39"/>
    <mergeCell ref="G35:G39"/>
    <mergeCell ref="H35:H39"/>
    <mergeCell ref="I35:I39"/>
    <mergeCell ref="J35:J39"/>
    <mergeCell ref="M35:N35"/>
    <mergeCell ref="D35:D39"/>
    <mergeCell ref="G54:G58"/>
    <mergeCell ref="H54:H58"/>
    <mergeCell ref="I54:I58"/>
    <mergeCell ref="J54:J58"/>
    <mergeCell ref="M54:N54"/>
    <mergeCell ref="O54:O58"/>
    <mergeCell ref="O46:O50"/>
    <mergeCell ref="B51:C51"/>
    <mergeCell ref="D51:J51"/>
    <mergeCell ref="A53:C53"/>
    <mergeCell ref="A54:A58"/>
    <mergeCell ref="B54:B58"/>
    <mergeCell ref="C54:C58"/>
    <mergeCell ref="D54:D58"/>
    <mergeCell ref="E54:E58"/>
    <mergeCell ref="F54:F58"/>
    <mergeCell ref="F46:F50"/>
    <mergeCell ref="G46:G50"/>
    <mergeCell ref="H46:H50"/>
    <mergeCell ref="I46:I50"/>
    <mergeCell ref="J46:J50"/>
    <mergeCell ref="M46:N46"/>
    <mergeCell ref="A64:C64"/>
    <mergeCell ref="A65:A69"/>
    <mergeCell ref="B65:B69"/>
    <mergeCell ref="C65:C69"/>
    <mergeCell ref="D65:D69"/>
    <mergeCell ref="E65:E69"/>
    <mergeCell ref="A59:A62"/>
    <mergeCell ref="B59:C59"/>
    <mergeCell ref="D59:J59"/>
    <mergeCell ref="B60:C60"/>
    <mergeCell ref="D60:J60"/>
    <mergeCell ref="B61:C61"/>
    <mergeCell ref="D61:J61"/>
    <mergeCell ref="B62:C62"/>
    <mergeCell ref="G73:G77"/>
    <mergeCell ref="H73:H77"/>
    <mergeCell ref="I73:I77"/>
    <mergeCell ref="J73:J77"/>
    <mergeCell ref="M73:N73"/>
    <mergeCell ref="O73:O77"/>
    <mergeCell ref="O65:O69"/>
    <mergeCell ref="B70:C70"/>
    <mergeCell ref="D70:J70"/>
    <mergeCell ref="A72:C72"/>
    <mergeCell ref="A73:A77"/>
    <mergeCell ref="B73:B77"/>
    <mergeCell ref="C73:C77"/>
    <mergeCell ref="D73:D77"/>
    <mergeCell ref="E73:E77"/>
    <mergeCell ref="F73:F77"/>
    <mergeCell ref="F65:F69"/>
    <mergeCell ref="G65:G69"/>
    <mergeCell ref="H65:H69"/>
    <mergeCell ref="I65:I69"/>
    <mergeCell ref="J65:J69"/>
    <mergeCell ref="M65:N65"/>
    <mergeCell ref="H81:H85"/>
    <mergeCell ref="I81:I85"/>
    <mergeCell ref="J81:J85"/>
    <mergeCell ref="M81:N81"/>
    <mergeCell ref="O81:O85"/>
    <mergeCell ref="B86:C86"/>
    <mergeCell ref="D86:J86"/>
    <mergeCell ref="A88:C88"/>
    <mergeCell ref="B78:C78"/>
    <mergeCell ref="D78:J78"/>
    <mergeCell ref="A80:C80"/>
    <mergeCell ref="A81:A85"/>
    <mergeCell ref="B81:B85"/>
    <mergeCell ref="C81:C85"/>
    <mergeCell ref="D81:D85"/>
    <mergeCell ref="E81:E85"/>
    <mergeCell ref="F81:F85"/>
    <mergeCell ref="G81:G85"/>
    <mergeCell ref="A109:O109"/>
    <mergeCell ref="A110:O110"/>
    <mergeCell ref="A112:O112"/>
    <mergeCell ref="B114:O114"/>
    <mergeCell ref="B116:O116"/>
    <mergeCell ref="B118:O118"/>
    <mergeCell ref="A97:E107"/>
    <mergeCell ref="F97:J97"/>
    <mergeCell ref="M97:O100"/>
    <mergeCell ref="F98:G98"/>
    <mergeCell ref="F102:J104"/>
    <mergeCell ref="M102:O103"/>
    <mergeCell ref="M104:O104"/>
    <mergeCell ref="F106:O107"/>
    <mergeCell ref="B94:C94"/>
    <mergeCell ref="D94:J94"/>
    <mergeCell ref="G89:G93"/>
    <mergeCell ref="H89:H93"/>
    <mergeCell ref="I89:I93"/>
    <mergeCell ref="J89:J93"/>
    <mergeCell ref="M89:N89"/>
    <mergeCell ref="O89:O93"/>
    <mergeCell ref="A89:A93"/>
    <mergeCell ref="B89:B93"/>
    <mergeCell ref="C89:C93"/>
    <mergeCell ref="D89:D93"/>
    <mergeCell ref="E89:E93"/>
    <mergeCell ref="F89:F93"/>
  </mergeCells>
  <conditionalFormatting sqref="M36:N38">
    <cfRule type="expression" dxfId="91" priority="25" stopIfTrue="1">
      <formula>$M36&lt;&gt;""</formula>
    </cfRule>
  </conditionalFormatting>
  <conditionalFormatting sqref="F35:F39">
    <cfRule type="expression" dxfId="90" priority="32" stopIfTrue="1">
      <formula>$M$36&lt;&gt;""</formula>
    </cfRule>
  </conditionalFormatting>
  <conditionalFormatting sqref="H35:H39">
    <cfRule type="expression" dxfId="89" priority="33" stopIfTrue="1">
      <formula>$M$37&lt;&gt;""</formula>
    </cfRule>
  </conditionalFormatting>
  <conditionalFormatting sqref="J35:J39">
    <cfRule type="expression" dxfId="88" priority="34" stopIfTrue="1">
      <formula>$M$38&lt;&gt;""</formula>
    </cfRule>
  </conditionalFormatting>
  <conditionalFormatting sqref="M13:N17 M24">
    <cfRule type="cellIs" dxfId="87" priority="39" stopIfTrue="1" operator="greaterThanOrEqual">
      <formula>$E$13</formula>
    </cfRule>
  </conditionalFormatting>
  <conditionalFormatting sqref="H13:H17">
    <cfRule type="expression" dxfId="86" priority="40" stopIfTrue="1">
      <formula>$M$13=$G$13</formula>
    </cfRule>
  </conditionalFormatting>
  <conditionalFormatting sqref="J13:J17">
    <cfRule type="expression" dxfId="85" priority="41" stopIfTrue="1">
      <formula>$M$13=$I$13</formula>
    </cfRule>
  </conditionalFormatting>
  <conditionalFormatting sqref="F24:F28">
    <cfRule type="expression" dxfId="84" priority="42" stopIfTrue="1">
      <formula>$M$24=$E$24</formula>
    </cfRule>
  </conditionalFormatting>
  <conditionalFormatting sqref="H24:H28">
    <cfRule type="expression" dxfId="83" priority="43" stopIfTrue="1">
      <formula>$G$24=$M$24</formula>
    </cfRule>
  </conditionalFormatting>
  <conditionalFormatting sqref="J24:J28">
    <cfRule type="expression" dxfId="82" priority="44" stopIfTrue="1">
      <formula>$M$24=$I$24</formula>
    </cfRule>
  </conditionalFormatting>
  <conditionalFormatting sqref="M47:N49">
    <cfRule type="expression" dxfId="81" priority="21" stopIfTrue="1">
      <formula>$M47&lt;&gt;""</formula>
    </cfRule>
  </conditionalFormatting>
  <conditionalFormatting sqref="F46:F50">
    <cfRule type="expression" dxfId="80" priority="22" stopIfTrue="1">
      <formula>$M$47&lt;&gt;""</formula>
    </cfRule>
  </conditionalFormatting>
  <conditionalFormatting sqref="H46:H50">
    <cfRule type="expression" dxfId="79" priority="23" stopIfTrue="1">
      <formula>$M$48&lt;&gt;""</formula>
    </cfRule>
  </conditionalFormatting>
  <conditionalFormatting sqref="J46:J50">
    <cfRule type="expression" dxfId="78" priority="24" stopIfTrue="1">
      <formula>$M$49&lt;&gt;""</formula>
    </cfRule>
  </conditionalFormatting>
  <conditionalFormatting sqref="M55:N57">
    <cfRule type="expression" dxfId="77" priority="17" stopIfTrue="1">
      <formula>$M55&lt;&gt;""</formula>
    </cfRule>
  </conditionalFormatting>
  <conditionalFormatting sqref="F54:F58">
    <cfRule type="expression" dxfId="76" priority="18" stopIfTrue="1">
      <formula>$M$55&lt;&gt;""</formula>
    </cfRule>
  </conditionalFormatting>
  <conditionalFormatting sqref="H54:H58">
    <cfRule type="expression" dxfId="75" priority="19" stopIfTrue="1">
      <formula>$M$56&lt;&gt;""</formula>
    </cfRule>
  </conditionalFormatting>
  <conditionalFormatting sqref="J54:J58">
    <cfRule type="expression" dxfId="74" priority="20" stopIfTrue="1">
      <formula>$M$57&lt;&gt;""</formula>
    </cfRule>
  </conditionalFormatting>
  <conditionalFormatting sqref="M66:N68">
    <cfRule type="expression" dxfId="73" priority="13" stopIfTrue="1">
      <formula>$M66&lt;&gt;""</formula>
    </cfRule>
  </conditionalFormatting>
  <conditionalFormatting sqref="F65:F69">
    <cfRule type="expression" dxfId="72" priority="14" stopIfTrue="1">
      <formula>$M$66&lt;&gt;""</formula>
    </cfRule>
  </conditionalFormatting>
  <conditionalFormatting sqref="H65:H69">
    <cfRule type="expression" dxfId="71" priority="15" stopIfTrue="1">
      <formula>$M$67&lt;&gt;""</formula>
    </cfRule>
  </conditionalFormatting>
  <conditionalFormatting sqref="J65:J69">
    <cfRule type="expression" dxfId="70" priority="16" stopIfTrue="1">
      <formula>$M$68&lt;&gt;""</formula>
    </cfRule>
  </conditionalFormatting>
  <conditionalFormatting sqref="M74:N76">
    <cfRule type="expression" dxfId="69" priority="9" stopIfTrue="1">
      <formula>$M74&lt;&gt;""</formula>
    </cfRule>
  </conditionalFormatting>
  <conditionalFormatting sqref="F73:F77">
    <cfRule type="expression" dxfId="68" priority="10" stopIfTrue="1">
      <formula>$M$74&lt;&gt;""</formula>
    </cfRule>
  </conditionalFormatting>
  <conditionalFormatting sqref="H73:H77">
    <cfRule type="expression" dxfId="67" priority="11" stopIfTrue="1">
      <formula>$M$75&lt;&gt;""</formula>
    </cfRule>
  </conditionalFormatting>
  <conditionalFormatting sqref="J73:J77">
    <cfRule type="expression" dxfId="66" priority="12" stopIfTrue="1">
      <formula>$M$76&lt;&gt;""</formula>
    </cfRule>
  </conditionalFormatting>
  <conditionalFormatting sqref="M82:N84">
    <cfRule type="expression" dxfId="65" priority="5" stopIfTrue="1">
      <formula>$M82&lt;&gt;""</formula>
    </cfRule>
  </conditionalFormatting>
  <conditionalFormatting sqref="F81:F85">
    <cfRule type="expression" dxfId="64" priority="6" stopIfTrue="1">
      <formula>$M$82&lt;&gt;""</formula>
    </cfRule>
  </conditionalFormatting>
  <conditionalFormatting sqref="H81:H85">
    <cfRule type="expression" dxfId="63" priority="7" stopIfTrue="1">
      <formula>$M$83&lt;&gt;""</formula>
    </cfRule>
  </conditionalFormatting>
  <conditionalFormatting sqref="J81:J85">
    <cfRule type="expression" dxfId="62" priority="8" stopIfTrue="1">
      <formula>$M$84&lt;&gt;""</formula>
    </cfRule>
  </conditionalFormatting>
  <conditionalFormatting sqref="M90:N92">
    <cfRule type="expression" dxfId="61" priority="1" stopIfTrue="1">
      <formula>$M90&lt;&gt;""</formula>
    </cfRule>
  </conditionalFormatting>
  <conditionalFormatting sqref="F89:F93">
    <cfRule type="expression" dxfId="60" priority="2" stopIfTrue="1">
      <formula>$M$90&lt;&gt;""</formula>
    </cfRule>
  </conditionalFormatting>
  <conditionalFormatting sqref="H89:H93">
    <cfRule type="expression" dxfId="59" priority="3" stopIfTrue="1">
      <formula>$M$91&lt;&gt;""</formula>
    </cfRule>
  </conditionalFormatting>
  <conditionalFormatting sqref="J89:J93">
    <cfRule type="expression" dxfId="58" priority="4" stopIfTrue="1">
      <formula>$M$92&lt;&gt;""</formula>
    </cfRule>
  </conditionalFormatting>
  <printOptions horizontalCentered="1" verticalCentered="1"/>
  <pageMargins left="0.3" right="0.3" top="0.25" bottom="0.25" header="0.5" footer="0.25"/>
  <pageSetup scale="51" orientation="landscape" r:id="rId1"/>
  <headerFooter alignWithMargins="0">
    <oddFooter>&amp;Z&amp;F&amp;RPage &amp;P</oddFooter>
  </headerFooter>
  <rowBreaks count="1" manualBreakCount="1">
    <brk id="107" max="14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0"/>
  <sheetViews>
    <sheetView topLeftCell="A5" zoomScale="160" zoomScaleNormal="160" workbookViewId="0">
      <selection activeCell="E15" sqref="E15"/>
    </sheetView>
  </sheetViews>
  <sheetFormatPr defaultRowHeight="12.75" x14ac:dyDescent="0.2"/>
  <cols>
    <col min="1" max="1" width="18.42578125" customWidth="1"/>
  </cols>
  <sheetData>
    <row r="2" spans="1:9" x14ac:dyDescent="0.2">
      <c r="A2" s="99" t="s">
        <v>50</v>
      </c>
    </row>
    <row r="6" spans="1:9" x14ac:dyDescent="0.2">
      <c r="A6" s="99" t="s">
        <v>51</v>
      </c>
      <c r="I6" s="84"/>
    </row>
    <row r="7" spans="1:9" ht="18" x14ac:dyDescent="0.2">
      <c r="I7" s="83"/>
    </row>
    <row r="9" spans="1:9" ht="18" x14ac:dyDescent="0.2">
      <c r="I9" s="83"/>
    </row>
    <row r="10" spans="1:9" x14ac:dyDescent="0.2">
      <c r="A10" s="99" t="s">
        <v>52</v>
      </c>
      <c r="I10" s="84"/>
    </row>
    <row r="11" spans="1:9" ht="18" x14ac:dyDescent="0.2">
      <c r="I11" s="83"/>
    </row>
    <row r="12" spans="1:9" ht="18" x14ac:dyDescent="0.25">
      <c r="E12" s="82"/>
    </row>
    <row r="14" spans="1:9" x14ac:dyDescent="0.2">
      <c r="A14" s="99" t="s">
        <v>53</v>
      </c>
    </row>
    <row r="18" spans="1:6" x14ac:dyDescent="0.2">
      <c r="A18" s="99" t="s">
        <v>54</v>
      </c>
    </row>
    <row r="22" spans="1:6" x14ac:dyDescent="0.2">
      <c r="A22" s="99" t="s">
        <v>55</v>
      </c>
    </row>
    <row r="26" spans="1:6" x14ac:dyDescent="0.2">
      <c r="A26" s="99" t="s">
        <v>56</v>
      </c>
    </row>
    <row r="28" spans="1:6" ht="18" x14ac:dyDescent="0.2">
      <c r="D28" s="85"/>
      <c r="F28" s="83"/>
    </row>
    <row r="29" spans="1:6" x14ac:dyDescent="0.2">
      <c r="F29" s="4"/>
    </row>
    <row r="30" spans="1:6" x14ac:dyDescent="0.2">
      <c r="F30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104"/>
  <sheetViews>
    <sheetView showGridLines="0" tabSelected="1" zoomScale="40" zoomScaleNormal="55" zoomScaleSheetLayoutView="25" workbookViewId="0">
      <selection activeCell="E6" sqref="E6:G6"/>
    </sheetView>
  </sheetViews>
  <sheetFormatPr defaultColWidth="11.42578125" defaultRowHeight="12.75" x14ac:dyDescent="0.2"/>
  <cols>
    <col min="1" max="1" width="36.42578125" style="103" customWidth="1"/>
    <col min="2" max="2" width="49.85546875" style="103" customWidth="1"/>
    <col min="3" max="3" width="52.7109375" style="103" customWidth="1"/>
    <col min="4" max="4" width="11" style="103" customWidth="1"/>
    <col min="5" max="5" width="70.42578125" style="103" customWidth="1"/>
    <col min="6" max="6" width="15" style="17" bestFit="1" customWidth="1"/>
    <col min="7" max="7" width="66.85546875" style="103" customWidth="1"/>
    <col min="8" max="8" width="11.5703125" style="17" customWidth="1"/>
    <col min="9" max="9" width="69.85546875" style="103" customWidth="1"/>
    <col min="10" max="10" width="17.140625" style="17" bestFit="1" customWidth="1"/>
    <col min="11" max="12" width="0.85546875" style="103" customWidth="1"/>
    <col min="13" max="13" width="9.7109375" style="103" bestFit="1" customWidth="1"/>
    <col min="14" max="14" width="16" style="103" customWidth="1"/>
    <col min="15" max="15" width="18.28515625" style="103" customWidth="1"/>
    <col min="16" max="16" width="17.140625" style="103" hidden="1" customWidth="1"/>
    <col min="17" max="18" width="0" style="103" hidden="1" customWidth="1"/>
    <col min="19" max="19" width="29.7109375" style="103" customWidth="1"/>
    <col min="20" max="20" width="11.42578125" style="103" customWidth="1"/>
    <col min="21" max="21" width="21.42578125" style="103" customWidth="1"/>
    <col min="22" max="16384" width="11.42578125" style="103"/>
  </cols>
  <sheetData>
    <row r="1" spans="1:21" ht="18" customHeight="1" thickBot="1" x14ac:dyDescent="0.3">
      <c r="A1" s="368"/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126" t="s">
        <v>0</v>
      </c>
      <c r="Q1" s="103">
        <v>1</v>
      </c>
    </row>
    <row r="2" spans="1:21" ht="18.75" customHeight="1" thickBot="1" x14ac:dyDescent="0.3">
      <c r="A2" s="414"/>
      <c r="B2" s="415"/>
      <c r="C2" s="416"/>
      <c r="D2" s="127"/>
      <c r="E2" s="417"/>
      <c r="F2" s="417"/>
      <c r="G2" s="417"/>
      <c r="H2" s="71" t="s">
        <v>2</v>
      </c>
      <c r="I2" s="128"/>
      <c r="J2" s="73">
        <v>1</v>
      </c>
      <c r="K2" s="127"/>
      <c r="L2" s="127"/>
      <c r="M2" s="127"/>
      <c r="N2" s="129"/>
      <c r="O2" s="129"/>
      <c r="P2" s="126" t="s">
        <v>3</v>
      </c>
    </row>
    <row r="3" spans="1:21" ht="22.5" customHeight="1" thickBot="1" x14ac:dyDescent="0.35">
      <c r="A3" s="418" t="s">
        <v>71</v>
      </c>
      <c r="B3" s="419"/>
      <c r="C3" s="420"/>
      <c r="D3" s="376"/>
      <c r="E3" s="376"/>
      <c r="F3" s="376"/>
      <c r="G3" s="130"/>
      <c r="H3" s="131"/>
      <c r="I3" s="132"/>
      <c r="J3" s="131"/>
      <c r="K3" s="132"/>
      <c r="L3" s="132"/>
      <c r="M3" s="132"/>
      <c r="N3" s="132"/>
      <c r="O3" s="132"/>
      <c r="P3" s="133" t="s">
        <v>5</v>
      </c>
      <c r="Q3" s="134"/>
    </row>
    <row r="4" spans="1:21" ht="20.100000000000001" customHeight="1" thickBot="1" x14ac:dyDescent="0.4">
      <c r="A4" s="421"/>
      <c r="B4" s="422"/>
      <c r="C4" s="423"/>
      <c r="D4" s="135"/>
      <c r="E4" s="136"/>
      <c r="F4" s="167"/>
      <c r="G4" s="137"/>
      <c r="H4" s="131"/>
      <c r="I4" s="138"/>
      <c r="J4" s="139"/>
      <c r="K4" s="132"/>
      <c r="L4" s="139"/>
      <c r="M4" s="132"/>
      <c r="N4" s="132"/>
      <c r="O4" s="132"/>
      <c r="P4" s="133" t="s">
        <v>6</v>
      </c>
      <c r="Q4" s="134"/>
    </row>
    <row r="5" spans="1:21" ht="20.25" customHeight="1" thickBot="1" x14ac:dyDescent="0.3">
      <c r="A5" s="424" t="s">
        <v>72</v>
      </c>
      <c r="B5" s="425"/>
      <c r="C5" s="426"/>
      <c r="D5" s="140"/>
      <c r="E5" s="427" t="s">
        <v>65</v>
      </c>
      <c r="F5" s="427"/>
      <c r="G5" s="427"/>
      <c r="H5" s="141"/>
      <c r="I5" s="141"/>
      <c r="J5" s="141"/>
      <c r="K5" s="141"/>
      <c r="L5" s="141"/>
      <c r="M5" s="141"/>
      <c r="N5" s="132"/>
      <c r="O5" s="132"/>
      <c r="P5" s="126" t="s">
        <v>9</v>
      </c>
    </row>
    <row r="6" spans="1:21" ht="19.5" customHeight="1" x14ac:dyDescent="0.25">
      <c r="A6" s="21"/>
      <c r="B6" s="53"/>
      <c r="C6" s="142"/>
      <c r="D6" s="140"/>
      <c r="E6" s="428">
        <v>2018</v>
      </c>
      <c r="F6" s="428"/>
      <c r="G6" s="428"/>
      <c r="H6" s="141"/>
      <c r="I6" s="141"/>
      <c r="J6" s="141"/>
      <c r="K6" s="141"/>
      <c r="L6" s="141"/>
      <c r="M6" s="141"/>
      <c r="N6" s="132"/>
      <c r="O6" s="132"/>
      <c r="P6" s="126" t="s">
        <v>11</v>
      </c>
    </row>
    <row r="7" spans="1:21" ht="18.75" thickBot="1" x14ac:dyDescent="0.3">
      <c r="I7" s="22"/>
      <c r="J7" s="22"/>
      <c r="K7" s="22"/>
      <c r="L7" s="22"/>
      <c r="M7" s="22"/>
      <c r="N7" s="22"/>
      <c r="O7" s="22"/>
      <c r="P7" s="126" t="s">
        <v>12</v>
      </c>
    </row>
    <row r="8" spans="1:21" s="23" customFormat="1" ht="18.75" customHeight="1" x14ac:dyDescent="0.2">
      <c r="A8" s="408" t="s">
        <v>13</v>
      </c>
      <c r="B8" s="408" t="s">
        <v>14</v>
      </c>
      <c r="C8" s="408" t="s">
        <v>15</v>
      </c>
      <c r="D8" s="411" t="s">
        <v>16</v>
      </c>
      <c r="E8" s="353" t="s">
        <v>12</v>
      </c>
      <c r="F8" s="386" t="s">
        <v>17</v>
      </c>
      <c r="G8" s="353" t="s">
        <v>18</v>
      </c>
      <c r="H8" s="386" t="s">
        <v>17</v>
      </c>
      <c r="I8" s="353" t="s">
        <v>19</v>
      </c>
      <c r="J8" s="386" t="s">
        <v>17</v>
      </c>
      <c r="L8" s="389" t="s">
        <v>20</v>
      </c>
      <c r="M8" s="390"/>
      <c r="N8" s="391"/>
      <c r="O8" s="391" t="s">
        <v>57</v>
      </c>
      <c r="P8" s="143" t="s">
        <v>18</v>
      </c>
      <c r="Q8" s="23">
        <v>1</v>
      </c>
    </row>
    <row r="9" spans="1:21" s="23" customFormat="1" ht="18" x14ac:dyDescent="0.2">
      <c r="A9" s="409"/>
      <c r="B9" s="409"/>
      <c r="C9" s="409"/>
      <c r="D9" s="412"/>
      <c r="E9" s="354"/>
      <c r="F9" s="387"/>
      <c r="G9" s="354"/>
      <c r="H9" s="387"/>
      <c r="I9" s="354"/>
      <c r="J9" s="387"/>
      <c r="L9" s="392"/>
      <c r="M9" s="393"/>
      <c r="N9" s="394"/>
      <c r="O9" s="429"/>
      <c r="P9" s="143" t="s">
        <v>19</v>
      </c>
      <c r="Q9" s="23">
        <v>1</v>
      </c>
    </row>
    <row r="10" spans="1:21" s="23" customFormat="1" ht="34.5" customHeight="1" thickBot="1" x14ac:dyDescent="0.25">
      <c r="A10" s="410"/>
      <c r="B10" s="410"/>
      <c r="C10" s="410"/>
      <c r="D10" s="413"/>
      <c r="E10" s="355"/>
      <c r="F10" s="388"/>
      <c r="G10" s="355"/>
      <c r="H10" s="388"/>
      <c r="I10" s="355"/>
      <c r="J10" s="388"/>
      <c r="L10" s="395"/>
      <c r="M10" s="396"/>
      <c r="N10" s="397"/>
      <c r="O10" s="429"/>
    </row>
    <row r="11" spans="1:21" s="23" customFormat="1" ht="16.5" thickBot="1" x14ac:dyDescent="0.25">
      <c r="A11" s="104"/>
      <c r="B11" s="105"/>
      <c r="C11" s="105"/>
      <c r="D11" s="24"/>
      <c r="E11" s="106"/>
      <c r="F11" s="25"/>
      <c r="G11" s="106"/>
      <c r="H11" s="25"/>
      <c r="I11" s="106"/>
      <c r="J11" s="25"/>
      <c r="L11" s="26"/>
      <c r="M11" s="32"/>
      <c r="N11" s="32"/>
      <c r="O11" s="10"/>
    </row>
    <row r="12" spans="1:21" s="23" customFormat="1" ht="20.25" customHeight="1" thickBot="1" x14ac:dyDescent="0.25">
      <c r="A12" s="400" t="s">
        <v>73</v>
      </c>
      <c r="B12" s="401"/>
      <c r="C12" s="402"/>
      <c r="D12" s="28"/>
      <c r="E12" s="107"/>
      <c r="F12" s="29"/>
      <c r="G12" s="107"/>
      <c r="H12" s="29"/>
      <c r="I12" s="107"/>
      <c r="J12" s="29"/>
      <c r="L12" s="30"/>
      <c r="M12" s="32"/>
      <c r="N12" s="32"/>
      <c r="O12" s="430">
        <f>IF(M14&lt;&gt;"",F13*D13*$J$2,IF(M15&lt;&gt;"",H13*D13*$J$2,IF(M16&lt;&gt;"",J13*D13*$J$2,"")))</f>
        <v>0.3</v>
      </c>
    </row>
    <row r="13" spans="1:21" s="108" customFormat="1" ht="24" customHeight="1" x14ac:dyDescent="0.2">
      <c r="A13" s="328"/>
      <c r="B13" s="431" t="s">
        <v>58</v>
      </c>
      <c r="C13" s="434" t="s">
        <v>59</v>
      </c>
      <c r="D13" s="442">
        <v>0.15</v>
      </c>
      <c r="E13" s="445" t="s">
        <v>74</v>
      </c>
      <c r="F13" s="336">
        <v>0.5</v>
      </c>
      <c r="G13" s="445" t="s">
        <v>75</v>
      </c>
      <c r="H13" s="336">
        <v>1</v>
      </c>
      <c r="I13" s="448" t="s">
        <v>76</v>
      </c>
      <c r="J13" s="236">
        <v>2</v>
      </c>
      <c r="L13" s="109"/>
      <c r="M13" s="437" t="s">
        <v>37</v>
      </c>
      <c r="N13" s="438"/>
      <c r="O13" s="430"/>
      <c r="P13" s="144"/>
    </row>
    <row r="14" spans="1:21" s="108" customFormat="1" ht="20.25" customHeight="1" x14ac:dyDescent="0.2">
      <c r="A14" s="329"/>
      <c r="B14" s="432"/>
      <c r="C14" s="435"/>
      <c r="D14" s="443"/>
      <c r="E14" s="446"/>
      <c r="F14" s="359"/>
      <c r="G14" s="446"/>
      <c r="H14" s="359"/>
      <c r="I14" s="449"/>
      <c r="J14" s="364"/>
      <c r="L14" s="109"/>
      <c r="M14" s="50"/>
      <c r="N14" s="120" t="s">
        <v>12</v>
      </c>
      <c r="O14" s="430"/>
      <c r="P14" s="145"/>
      <c r="Q14" s="146"/>
      <c r="U14" s="147"/>
    </row>
    <row r="15" spans="1:21" s="108" customFormat="1" ht="22.5" customHeight="1" x14ac:dyDescent="0.2">
      <c r="A15" s="329"/>
      <c r="B15" s="432"/>
      <c r="C15" s="435"/>
      <c r="D15" s="443"/>
      <c r="E15" s="446"/>
      <c r="F15" s="359"/>
      <c r="G15" s="446"/>
      <c r="H15" s="359"/>
      <c r="I15" s="449"/>
      <c r="J15" s="364"/>
      <c r="L15" s="109"/>
      <c r="M15" s="50"/>
      <c r="N15" s="120" t="s">
        <v>18</v>
      </c>
      <c r="O15" s="430"/>
      <c r="P15" s="145">
        <v>2</v>
      </c>
      <c r="Q15" s="146"/>
      <c r="U15" s="147"/>
    </row>
    <row r="16" spans="1:21" s="108" customFormat="1" ht="27.75" customHeight="1" x14ac:dyDescent="0.2">
      <c r="A16" s="329"/>
      <c r="B16" s="432"/>
      <c r="C16" s="435"/>
      <c r="D16" s="443"/>
      <c r="E16" s="446"/>
      <c r="F16" s="359"/>
      <c r="G16" s="446"/>
      <c r="H16" s="359"/>
      <c r="I16" s="449"/>
      <c r="J16" s="364"/>
      <c r="L16" s="109"/>
      <c r="M16" s="50" t="s">
        <v>99</v>
      </c>
      <c r="N16" s="120" t="s">
        <v>19</v>
      </c>
      <c r="O16" s="430"/>
      <c r="P16" s="145"/>
      <c r="Q16" s="146"/>
      <c r="U16" s="147"/>
    </row>
    <row r="17" spans="1:21" s="108" customFormat="1" ht="24" customHeight="1" thickBot="1" x14ac:dyDescent="0.25">
      <c r="A17" s="330"/>
      <c r="B17" s="433"/>
      <c r="C17" s="436"/>
      <c r="D17" s="444"/>
      <c r="E17" s="447"/>
      <c r="F17" s="360"/>
      <c r="G17" s="447"/>
      <c r="H17" s="360"/>
      <c r="I17" s="450"/>
      <c r="J17" s="365"/>
      <c r="L17" s="109"/>
      <c r="M17" s="148"/>
      <c r="N17" s="148"/>
      <c r="O17" s="168"/>
      <c r="P17" s="145"/>
      <c r="Q17" s="146"/>
      <c r="U17" s="147"/>
    </row>
    <row r="18" spans="1:21" s="114" customFormat="1" ht="38.25" customHeight="1" x14ac:dyDescent="0.25">
      <c r="A18" s="265"/>
      <c r="B18" s="312" t="s">
        <v>27</v>
      </c>
      <c r="C18" s="313"/>
      <c r="D18" s="345" t="s">
        <v>77</v>
      </c>
      <c r="E18" s="225"/>
      <c r="F18" s="225"/>
      <c r="G18" s="225"/>
      <c r="H18" s="225"/>
      <c r="I18" s="225"/>
      <c r="J18" s="226"/>
      <c r="L18" s="115"/>
      <c r="M18" s="169"/>
      <c r="N18" s="169"/>
      <c r="O18" s="170"/>
      <c r="P18" s="151"/>
      <c r="U18" s="152"/>
    </row>
    <row r="19" spans="1:21" s="114" customFormat="1" ht="30" hidden="1" customHeight="1" x14ac:dyDescent="0.25">
      <c r="A19" s="266"/>
      <c r="B19" s="316" t="s">
        <v>28</v>
      </c>
      <c r="C19" s="317"/>
      <c r="D19" s="346"/>
      <c r="E19" s="304"/>
      <c r="F19" s="304"/>
      <c r="G19" s="304"/>
      <c r="H19" s="304"/>
      <c r="I19" s="304"/>
      <c r="J19" s="305"/>
      <c r="L19" s="115"/>
      <c r="M19" s="171"/>
      <c r="N19" s="171"/>
      <c r="O19" s="150"/>
      <c r="P19" s="151"/>
      <c r="U19" s="152"/>
    </row>
    <row r="20" spans="1:21" s="114" customFormat="1" ht="27" hidden="1" customHeight="1" x14ac:dyDescent="0.25">
      <c r="A20" s="266"/>
      <c r="B20" s="439" t="s">
        <v>29</v>
      </c>
      <c r="C20" s="440"/>
      <c r="D20" s="441"/>
      <c r="E20" s="441"/>
      <c r="F20" s="441"/>
      <c r="G20" s="441"/>
      <c r="H20" s="441"/>
      <c r="I20" s="441"/>
      <c r="J20" s="441"/>
      <c r="L20" s="115"/>
      <c r="M20" s="149"/>
      <c r="N20" s="149"/>
      <c r="O20" s="153"/>
      <c r="P20" s="154"/>
      <c r="U20" s="152"/>
    </row>
    <row r="21" spans="1:21" s="114" customFormat="1" ht="27" hidden="1" customHeight="1" thickBot="1" x14ac:dyDescent="0.3">
      <c r="A21" s="267"/>
      <c r="B21" s="316" t="s">
        <v>30</v>
      </c>
      <c r="C21" s="317"/>
      <c r="D21" s="451"/>
      <c r="E21" s="452"/>
      <c r="F21" s="452"/>
      <c r="G21" s="452"/>
      <c r="H21" s="452"/>
      <c r="I21" s="452"/>
      <c r="J21" s="453"/>
      <c r="L21" s="115"/>
      <c r="M21" s="65"/>
      <c r="N21" s="65"/>
      <c r="O21" s="153"/>
      <c r="P21" s="154"/>
      <c r="U21" s="152"/>
    </row>
    <row r="22" spans="1:21" s="108" customFormat="1" ht="16.5" customHeight="1" thickBot="1" x14ac:dyDescent="0.25">
      <c r="A22" s="116"/>
      <c r="B22" s="117"/>
      <c r="C22" s="117"/>
      <c r="D22" s="31"/>
      <c r="E22" s="118"/>
      <c r="F22" s="31"/>
      <c r="G22" s="118"/>
      <c r="H22" s="31"/>
      <c r="I22" s="118"/>
      <c r="J22" s="31"/>
      <c r="L22" s="109"/>
      <c r="M22" s="65"/>
      <c r="N22" s="65"/>
      <c r="O22" s="155"/>
      <c r="P22" s="156">
        <f>IF(M26&lt;&gt;"",F24*D24*$F$4,IF(M27&lt;&gt;"",H24*D24*$F$4,IF(M28&lt;&gt;"",J24*D24*$F$4,IF(M25&lt;&gt;"",0,""))))</f>
        <v>0</v>
      </c>
      <c r="Q22" s="146"/>
      <c r="U22" s="147"/>
    </row>
    <row r="23" spans="1:21" s="108" customFormat="1" ht="18" customHeight="1" thickBot="1" x14ac:dyDescent="0.25">
      <c r="A23" s="324" t="s">
        <v>78</v>
      </c>
      <c r="B23" s="325"/>
      <c r="C23" s="326"/>
      <c r="D23" s="28"/>
      <c r="E23" s="107"/>
      <c r="F23" s="33"/>
      <c r="G23" s="107"/>
      <c r="H23" s="33"/>
      <c r="I23" s="107"/>
      <c r="J23" s="33"/>
      <c r="L23" s="109"/>
      <c r="M23" s="32"/>
      <c r="N23" s="32"/>
      <c r="O23" s="430">
        <f>IF(M25&lt;&gt;"",F24*D24*$J$2,IF(M26&lt;&gt;"",H24*D24*$J$2,IF(M27&lt;&gt;"",J24*D24*$J$2,"")))</f>
        <v>0.2</v>
      </c>
      <c r="P23" s="146"/>
      <c r="Q23" s="146"/>
      <c r="U23" s="147"/>
    </row>
    <row r="24" spans="1:21" s="108" customFormat="1" ht="15" customHeight="1" x14ac:dyDescent="0.2">
      <c r="A24" s="328"/>
      <c r="B24" s="431" t="s">
        <v>60</v>
      </c>
      <c r="C24" s="456" t="s">
        <v>61</v>
      </c>
      <c r="D24" s="442">
        <v>0.1</v>
      </c>
      <c r="E24" s="445" t="s">
        <v>79</v>
      </c>
      <c r="F24" s="336">
        <v>0.5</v>
      </c>
      <c r="G24" s="445" t="s">
        <v>80</v>
      </c>
      <c r="H24" s="336">
        <v>1</v>
      </c>
      <c r="I24" s="448" t="s">
        <v>81</v>
      </c>
      <c r="J24" s="236">
        <v>2</v>
      </c>
      <c r="L24" s="109"/>
      <c r="M24" s="437" t="s">
        <v>37</v>
      </c>
      <c r="N24" s="438"/>
      <c r="O24" s="430"/>
      <c r="P24" s="146"/>
      <c r="Q24" s="146"/>
      <c r="U24" s="147"/>
    </row>
    <row r="25" spans="1:21" s="108" customFormat="1" ht="30" customHeight="1" x14ac:dyDescent="0.2">
      <c r="A25" s="329"/>
      <c r="B25" s="454"/>
      <c r="C25" s="457"/>
      <c r="D25" s="459"/>
      <c r="E25" s="446"/>
      <c r="F25" s="337"/>
      <c r="G25" s="446"/>
      <c r="H25" s="337"/>
      <c r="I25" s="449"/>
      <c r="J25" s="237"/>
      <c r="L25" s="109"/>
      <c r="M25" s="50"/>
      <c r="N25" s="120" t="s">
        <v>12</v>
      </c>
      <c r="O25" s="430"/>
      <c r="P25" s="146"/>
      <c r="Q25" s="146"/>
      <c r="U25" s="147"/>
    </row>
    <row r="26" spans="1:21" s="108" customFormat="1" ht="30" customHeight="1" x14ac:dyDescent="0.2">
      <c r="A26" s="329"/>
      <c r="B26" s="454"/>
      <c r="C26" s="457"/>
      <c r="D26" s="459"/>
      <c r="E26" s="446"/>
      <c r="F26" s="337"/>
      <c r="G26" s="446"/>
      <c r="H26" s="337"/>
      <c r="I26" s="449"/>
      <c r="J26" s="237"/>
      <c r="L26" s="109"/>
      <c r="M26" s="50"/>
      <c r="N26" s="120" t="s">
        <v>18</v>
      </c>
      <c r="O26" s="430"/>
      <c r="P26" s="146">
        <v>2</v>
      </c>
      <c r="Q26" s="146"/>
      <c r="U26" s="147"/>
    </row>
    <row r="27" spans="1:21" s="108" customFormat="1" ht="27" customHeight="1" x14ac:dyDescent="0.2">
      <c r="A27" s="329"/>
      <c r="B27" s="454"/>
      <c r="C27" s="457"/>
      <c r="D27" s="459"/>
      <c r="E27" s="446"/>
      <c r="F27" s="337"/>
      <c r="G27" s="446"/>
      <c r="H27" s="337"/>
      <c r="I27" s="449"/>
      <c r="J27" s="237"/>
      <c r="L27" s="109"/>
      <c r="M27" s="50" t="s">
        <v>99</v>
      </c>
      <c r="N27" s="120" t="s">
        <v>19</v>
      </c>
      <c r="O27" s="430"/>
      <c r="P27" s="146"/>
      <c r="Q27" s="146"/>
      <c r="U27" s="147"/>
    </row>
    <row r="28" spans="1:21" s="108" customFormat="1" ht="34.5" customHeight="1" thickBot="1" x14ac:dyDescent="0.25">
      <c r="A28" s="330"/>
      <c r="B28" s="455"/>
      <c r="C28" s="458"/>
      <c r="D28" s="460"/>
      <c r="E28" s="447"/>
      <c r="F28" s="338"/>
      <c r="G28" s="447"/>
      <c r="H28" s="338"/>
      <c r="I28" s="450"/>
      <c r="J28" s="238"/>
      <c r="L28" s="109"/>
      <c r="M28" s="172"/>
      <c r="N28" s="172"/>
      <c r="O28" s="173"/>
      <c r="P28" s="146"/>
      <c r="Q28" s="146"/>
    </row>
    <row r="29" spans="1:21" s="114" customFormat="1" ht="39" customHeight="1" thickBot="1" x14ac:dyDescent="0.3">
      <c r="A29" s="265"/>
      <c r="B29" s="312" t="s">
        <v>27</v>
      </c>
      <c r="C29" s="313"/>
      <c r="D29" s="224"/>
      <c r="E29" s="314"/>
      <c r="F29" s="314"/>
      <c r="G29" s="314"/>
      <c r="H29" s="314"/>
      <c r="I29" s="314"/>
      <c r="J29" s="315"/>
      <c r="L29" s="115"/>
      <c r="M29" s="172"/>
      <c r="N29" s="172"/>
      <c r="O29" s="150"/>
      <c r="P29" s="151"/>
      <c r="U29" s="152"/>
    </row>
    <row r="30" spans="1:21" s="114" customFormat="1" ht="27.75" hidden="1" customHeight="1" x14ac:dyDescent="0.25">
      <c r="A30" s="266"/>
      <c r="B30" s="316" t="s">
        <v>28</v>
      </c>
      <c r="C30" s="317"/>
      <c r="D30" s="303"/>
      <c r="E30" s="304"/>
      <c r="F30" s="304"/>
      <c r="G30" s="304"/>
      <c r="H30" s="304"/>
      <c r="I30" s="304"/>
      <c r="J30" s="305"/>
      <c r="L30" s="115"/>
      <c r="M30" s="149"/>
      <c r="N30" s="149"/>
      <c r="O30" s="150"/>
      <c r="P30" s="151"/>
      <c r="U30" s="152"/>
    </row>
    <row r="31" spans="1:21" s="114" customFormat="1" ht="27.75" hidden="1" customHeight="1" x14ac:dyDescent="0.25">
      <c r="A31" s="266"/>
      <c r="B31" s="317" t="s">
        <v>29</v>
      </c>
      <c r="C31" s="468"/>
      <c r="D31" s="461"/>
      <c r="E31" s="462"/>
      <c r="F31" s="462"/>
      <c r="G31" s="462"/>
      <c r="H31" s="462"/>
      <c r="I31" s="462"/>
      <c r="J31" s="463"/>
      <c r="L31" s="115"/>
      <c r="M31" s="149"/>
      <c r="N31" s="149"/>
      <c r="O31" s="153"/>
      <c r="P31" s="154"/>
      <c r="U31" s="152"/>
    </row>
    <row r="32" spans="1:21" s="114" customFormat="1" ht="27.75" hidden="1" customHeight="1" thickBot="1" x14ac:dyDescent="0.3">
      <c r="A32" s="267"/>
      <c r="B32" s="316" t="s">
        <v>30</v>
      </c>
      <c r="C32" s="317"/>
      <c r="D32" s="158"/>
      <c r="E32" s="158"/>
      <c r="F32" s="158"/>
      <c r="G32" s="158"/>
      <c r="H32" s="158"/>
      <c r="I32" s="158"/>
      <c r="J32" s="158"/>
      <c r="L32" s="115"/>
      <c r="M32" s="65"/>
      <c r="N32" s="65"/>
      <c r="O32" s="153"/>
      <c r="P32" s="154"/>
      <c r="U32" s="152"/>
    </row>
    <row r="33" spans="1:21" s="108" customFormat="1" ht="18" customHeight="1" thickBot="1" x14ac:dyDescent="0.25">
      <c r="A33" s="324" t="s">
        <v>62</v>
      </c>
      <c r="B33" s="325"/>
      <c r="C33" s="326"/>
      <c r="D33" s="28"/>
      <c r="E33" s="107"/>
      <c r="F33" s="33"/>
      <c r="G33" s="107"/>
      <c r="H33" s="33"/>
      <c r="I33" s="107"/>
      <c r="J33" s="33"/>
      <c r="L33" s="109"/>
      <c r="M33" s="65"/>
      <c r="N33" s="65"/>
      <c r="O33" s="157"/>
      <c r="P33" s="146"/>
      <c r="Q33" s="146"/>
    </row>
    <row r="34" spans="1:21" s="108" customFormat="1" ht="12" customHeight="1" x14ac:dyDescent="0.2">
      <c r="A34" s="328"/>
      <c r="B34" s="431" t="s">
        <v>66</v>
      </c>
      <c r="C34" s="456" t="s">
        <v>82</v>
      </c>
      <c r="D34" s="442">
        <v>0.1</v>
      </c>
      <c r="E34" s="445" t="s">
        <v>83</v>
      </c>
      <c r="F34" s="227">
        <v>0.5</v>
      </c>
      <c r="G34" s="445" t="s">
        <v>84</v>
      </c>
      <c r="H34" s="233">
        <v>1</v>
      </c>
      <c r="I34" s="448" t="s">
        <v>85</v>
      </c>
      <c r="J34" s="236">
        <v>2</v>
      </c>
      <c r="L34" s="109"/>
      <c r="M34" s="34"/>
      <c r="N34" s="34"/>
      <c r="O34" s="430">
        <f>IF(M36&lt;&gt;"",F34*D34*$J$2,IF(M37&lt;&gt;"",H34*D34*$J$2,IF(M38&lt;&gt;"",J34*D34*$J$2,"")))</f>
        <v>0.2</v>
      </c>
      <c r="P34" s="146"/>
      <c r="Q34" s="146"/>
    </row>
    <row r="35" spans="1:21" s="108" customFormat="1" ht="15" customHeight="1" x14ac:dyDescent="0.2">
      <c r="A35" s="329"/>
      <c r="B35" s="464"/>
      <c r="C35" s="466"/>
      <c r="D35" s="443"/>
      <c r="E35" s="446"/>
      <c r="F35" s="228"/>
      <c r="G35" s="446"/>
      <c r="H35" s="234"/>
      <c r="I35" s="449"/>
      <c r="J35" s="237"/>
      <c r="L35" s="109"/>
      <c r="M35" s="437" t="s">
        <v>37</v>
      </c>
      <c r="N35" s="438"/>
      <c r="O35" s="430"/>
      <c r="P35" s="146"/>
      <c r="Q35" s="146"/>
    </row>
    <row r="36" spans="1:21" s="108" customFormat="1" ht="18" customHeight="1" x14ac:dyDescent="0.2">
      <c r="A36" s="329"/>
      <c r="B36" s="464"/>
      <c r="C36" s="466"/>
      <c r="D36" s="443"/>
      <c r="E36" s="446"/>
      <c r="F36" s="228"/>
      <c r="G36" s="446"/>
      <c r="H36" s="234"/>
      <c r="I36" s="449"/>
      <c r="J36" s="237"/>
      <c r="L36" s="109"/>
      <c r="M36" s="50"/>
      <c r="N36" s="120" t="s">
        <v>12</v>
      </c>
      <c r="O36" s="430"/>
      <c r="P36" s="146">
        <v>2</v>
      </c>
      <c r="Q36" s="146"/>
    </row>
    <row r="37" spans="1:21" s="108" customFormat="1" ht="30.75" customHeight="1" x14ac:dyDescent="0.2">
      <c r="A37" s="329"/>
      <c r="B37" s="464"/>
      <c r="C37" s="466"/>
      <c r="D37" s="443"/>
      <c r="E37" s="446"/>
      <c r="F37" s="228"/>
      <c r="G37" s="446"/>
      <c r="H37" s="234"/>
      <c r="I37" s="449"/>
      <c r="J37" s="237"/>
      <c r="L37" s="109"/>
      <c r="M37" s="50"/>
      <c r="N37" s="120" t="s">
        <v>18</v>
      </c>
      <c r="O37" s="430"/>
    </row>
    <row r="38" spans="1:21" s="108" customFormat="1" ht="27" customHeight="1" thickBot="1" x14ac:dyDescent="0.25">
      <c r="A38" s="330"/>
      <c r="B38" s="465"/>
      <c r="C38" s="467"/>
      <c r="D38" s="444"/>
      <c r="E38" s="447"/>
      <c r="F38" s="229"/>
      <c r="G38" s="447"/>
      <c r="H38" s="235"/>
      <c r="I38" s="450"/>
      <c r="J38" s="238"/>
      <c r="L38" s="109"/>
      <c r="M38" s="50" t="s">
        <v>99</v>
      </c>
      <c r="N38" s="120" t="s">
        <v>19</v>
      </c>
      <c r="O38" s="430"/>
    </row>
    <row r="39" spans="1:21" s="114" customFormat="1" ht="30" customHeight="1" thickBot="1" x14ac:dyDescent="0.3">
      <c r="A39" s="104"/>
      <c r="B39" s="312" t="s">
        <v>27</v>
      </c>
      <c r="C39" s="313"/>
      <c r="D39" s="224"/>
      <c r="E39" s="225"/>
      <c r="F39" s="225"/>
      <c r="G39" s="225"/>
      <c r="H39" s="225"/>
      <c r="I39" s="225"/>
      <c r="J39" s="226"/>
      <c r="K39" s="121"/>
      <c r="L39" s="149"/>
      <c r="M39" s="148"/>
      <c r="N39" s="148"/>
      <c r="O39" s="150"/>
      <c r="P39" s="151"/>
      <c r="U39" s="152"/>
    </row>
    <row r="40" spans="1:21" s="108" customFormat="1" ht="13.5" customHeight="1" thickBot="1" x14ac:dyDescent="0.25">
      <c r="A40" s="104"/>
      <c r="B40" s="105"/>
      <c r="C40" s="105"/>
      <c r="D40" s="31"/>
      <c r="E40" s="118"/>
      <c r="F40" s="31"/>
      <c r="G40" s="118"/>
      <c r="H40" s="31"/>
      <c r="I40" s="118"/>
      <c r="J40" s="31"/>
      <c r="L40" s="109"/>
      <c r="M40" s="149"/>
      <c r="N40" s="149"/>
      <c r="O40" s="155"/>
      <c r="P40" s="146"/>
      <c r="Q40" s="146"/>
    </row>
    <row r="41" spans="1:21" s="108" customFormat="1" ht="18" customHeight="1" thickBot="1" x14ac:dyDescent="0.25">
      <c r="A41" s="324" t="s">
        <v>86</v>
      </c>
      <c r="B41" s="325"/>
      <c r="C41" s="326"/>
      <c r="D41" s="28"/>
      <c r="E41" s="107"/>
      <c r="F41" s="33"/>
      <c r="G41" s="107"/>
      <c r="H41" s="33"/>
      <c r="I41" s="107"/>
      <c r="J41" s="33"/>
      <c r="L41" s="109"/>
      <c r="M41" s="32"/>
      <c r="N41" s="32"/>
      <c r="O41" s="157"/>
      <c r="P41" s="146"/>
      <c r="Q41" s="146"/>
    </row>
    <row r="42" spans="1:21" s="108" customFormat="1" ht="12" customHeight="1" x14ac:dyDescent="0.2">
      <c r="A42" s="328"/>
      <c r="B42" s="431" t="s">
        <v>87</v>
      </c>
      <c r="C42" s="456" t="s">
        <v>88</v>
      </c>
      <c r="D42" s="442">
        <v>0.05</v>
      </c>
      <c r="E42" s="445" t="s">
        <v>89</v>
      </c>
      <c r="F42" s="227">
        <v>0.5</v>
      </c>
      <c r="G42" s="448" t="s">
        <v>90</v>
      </c>
      <c r="H42" s="233">
        <v>1</v>
      </c>
      <c r="I42" s="445" t="s">
        <v>91</v>
      </c>
      <c r="J42" s="236">
        <v>2</v>
      </c>
      <c r="L42" s="109"/>
      <c r="M42" s="34"/>
      <c r="N42" s="34"/>
      <c r="O42" s="430">
        <f>IF(M44&lt;&gt;"",F42*D42*$J$2,IF(M45&lt;&gt;"",H42*D42*$J$2,IF(M46&lt;&gt;"",J42*D42*$J$2,"")))</f>
        <v>0.05</v>
      </c>
      <c r="P42" s="146"/>
      <c r="Q42" s="146"/>
    </row>
    <row r="43" spans="1:21" s="108" customFormat="1" ht="15" customHeight="1" x14ac:dyDescent="0.2">
      <c r="A43" s="329"/>
      <c r="B43" s="464"/>
      <c r="C43" s="469"/>
      <c r="D43" s="443"/>
      <c r="E43" s="446"/>
      <c r="F43" s="228"/>
      <c r="G43" s="449"/>
      <c r="H43" s="234"/>
      <c r="I43" s="446"/>
      <c r="J43" s="237"/>
      <c r="L43" s="109"/>
      <c r="M43" s="437" t="s">
        <v>37</v>
      </c>
      <c r="N43" s="438"/>
      <c r="O43" s="430"/>
      <c r="P43" s="146"/>
      <c r="Q43" s="146"/>
    </row>
    <row r="44" spans="1:21" s="108" customFormat="1" ht="18" customHeight="1" x14ac:dyDescent="0.2">
      <c r="A44" s="329"/>
      <c r="B44" s="464"/>
      <c r="C44" s="469"/>
      <c r="D44" s="443"/>
      <c r="E44" s="446"/>
      <c r="F44" s="228"/>
      <c r="G44" s="449"/>
      <c r="H44" s="234"/>
      <c r="I44" s="446"/>
      <c r="J44" s="237"/>
      <c r="L44" s="109"/>
      <c r="M44" s="50"/>
      <c r="N44" s="120" t="s">
        <v>12</v>
      </c>
      <c r="O44" s="430"/>
      <c r="P44" s="146">
        <v>2</v>
      </c>
      <c r="Q44" s="146"/>
    </row>
    <row r="45" spans="1:21" s="108" customFormat="1" ht="30.75" customHeight="1" x14ac:dyDescent="0.2">
      <c r="A45" s="329"/>
      <c r="B45" s="464"/>
      <c r="C45" s="469"/>
      <c r="D45" s="443"/>
      <c r="E45" s="446"/>
      <c r="F45" s="228"/>
      <c r="G45" s="449"/>
      <c r="H45" s="234"/>
      <c r="I45" s="446"/>
      <c r="J45" s="237"/>
      <c r="L45" s="109"/>
      <c r="M45" s="50" t="s">
        <v>99</v>
      </c>
      <c r="N45" s="120" t="s">
        <v>18</v>
      </c>
      <c r="O45" s="430"/>
    </row>
    <row r="46" spans="1:21" s="108" customFormat="1" ht="27" customHeight="1" thickBot="1" x14ac:dyDescent="0.25">
      <c r="A46" s="330"/>
      <c r="B46" s="465"/>
      <c r="C46" s="470"/>
      <c r="D46" s="444"/>
      <c r="E46" s="447"/>
      <c r="F46" s="229"/>
      <c r="G46" s="450"/>
      <c r="H46" s="235"/>
      <c r="I46" s="447"/>
      <c r="J46" s="238"/>
      <c r="L46" s="109"/>
      <c r="M46" s="50"/>
      <c r="N46" s="120" t="s">
        <v>19</v>
      </c>
      <c r="O46" s="430"/>
    </row>
    <row r="47" spans="1:21" s="114" customFormat="1" ht="30" customHeight="1" x14ac:dyDescent="0.25">
      <c r="A47" s="265"/>
      <c r="B47" s="312" t="s">
        <v>27</v>
      </c>
      <c r="C47" s="313"/>
      <c r="D47" s="224"/>
      <c r="E47" s="225"/>
      <c r="F47" s="225"/>
      <c r="G47" s="225"/>
      <c r="H47" s="225"/>
      <c r="I47" s="225"/>
      <c r="J47" s="226"/>
      <c r="K47" s="121"/>
      <c r="L47" s="149"/>
      <c r="M47" s="148"/>
      <c r="N47" s="148"/>
      <c r="O47" s="150"/>
      <c r="P47" s="151"/>
      <c r="U47" s="152"/>
    </row>
    <row r="48" spans="1:21" s="114" customFormat="1" ht="26.25" hidden="1" customHeight="1" x14ac:dyDescent="0.25">
      <c r="A48" s="266"/>
      <c r="B48" s="316" t="s">
        <v>28</v>
      </c>
      <c r="C48" s="317"/>
      <c r="D48" s="303"/>
      <c r="E48" s="304"/>
      <c r="F48" s="304"/>
      <c r="G48" s="304"/>
      <c r="H48" s="304"/>
      <c r="I48" s="304"/>
      <c r="J48" s="305"/>
      <c r="K48" s="121"/>
      <c r="L48" s="149"/>
      <c r="M48" s="149"/>
      <c r="N48" s="149"/>
      <c r="O48" s="150"/>
      <c r="P48" s="151"/>
      <c r="U48" s="152"/>
    </row>
    <row r="49" spans="1:21" s="114" customFormat="1" ht="27" hidden="1" customHeight="1" thickBot="1" x14ac:dyDescent="0.3">
      <c r="A49" s="266"/>
      <c r="B49" s="317" t="s">
        <v>29</v>
      </c>
      <c r="C49" s="468"/>
      <c r="D49" s="474"/>
      <c r="E49" s="475"/>
      <c r="F49" s="475"/>
      <c r="G49" s="475"/>
      <c r="H49" s="475"/>
      <c r="I49" s="475"/>
      <c r="J49" s="475"/>
      <c r="L49" s="115"/>
      <c r="M49" s="149"/>
      <c r="N49" s="149"/>
      <c r="O49" s="153"/>
      <c r="P49" s="154"/>
      <c r="U49" s="152"/>
    </row>
    <row r="50" spans="1:21" s="114" customFormat="1" ht="27" hidden="1" customHeight="1" thickBot="1" x14ac:dyDescent="0.3">
      <c r="A50" s="267"/>
      <c r="B50" s="316" t="s">
        <v>30</v>
      </c>
      <c r="C50" s="317"/>
      <c r="D50" s="159"/>
      <c r="E50" s="159"/>
      <c r="F50" s="159"/>
      <c r="G50" s="159"/>
      <c r="H50" s="159"/>
      <c r="I50" s="159"/>
      <c r="J50" s="159"/>
      <c r="L50" s="115"/>
      <c r="M50" s="65"/>
      <c r="N50" s="65"/>
      <c r="O50" s="153"/>
      <c r="P50" s="154"/>
      <c r="U50" s="152"/>
    </row>
    <row r="51" spans="1:21" s="108" customFormat="1" ht="16.5" customHeight="1" thickBot="1" x14ac:dyDescent="0.25">
      <c r="A51" s="116"/>
      <c r="B51" s="117"/>
      <c r="C51" s="117"/>
      <c r="D51" s="31"/>
      <c r="E51" s="118"/>
      <c r="F51" s="31"/>
      <c r="G51" s="118"/>
      <c r="H51" s="31"/>
      <c r="I51" s="118"/>
      <c r="J51" s="31"/>
      <c r="L51" s="109"/>
      <c r="M51" s="65"/>
      <c r="N51" s="65"/>
      <c r="O51" s="155"/>
      <c r="P51" s="156"/>
      <c r="Q51" s="146"/>
      <c r="U51" s="147"/>
    </row>
    <row r="52" spans="1:21" s="108" customFormat="1" ht="18" customHeight="1" thickBot="1" x14ac:dyDescent="0.25">
      <c r="A52" s="324" t="s">
        <v>92</v>
      </c>
      <c r="B52" s="325"/>
      <c r="C52" s="326"/>
      <c r="D52" s="28"/>
      <c r="E52" s="107"/>
      <c r="F52" s="33"/>
      <c r="G52" s="107"/>
      <c r="H52" s="33"/>
      <c r="I52" s="107"/>
      <c r="J52" s="33"/>
      <c r="L52" s="109"/>
      <c r="M52" s="32"/>
      <c r="N52" s="32"/>
      <c r="O52" s="157"/>
      <c r="P52" s="146"/>
      <c r="Q52" s="146"/>
    </row>
    <row r="53" spans="1:21" s="108" customFormat="1" ht="12" customHeight="1" x14ac:dyDescent="0.2">
      <c r="A53" s="328"/>
      <c r="B53" s="431" t="s">
        <v>67</v>
      </c>
      <c r="C53" s="471" t="s">
        <v>68</v>
      </c>
      <c r="D53" s="442">
        <v>0.1</v>
      </c>
      <c r="E53" s="445" t="s">
        <v>93</v>
      </c>
      <c r="F53" s="227">
        <v>0.5</v>
      </c>
      <c r="G53" s="445" t="s">
        <v>94</v>
      </c>
      <c r="H53" s="233">
        <v>1</v>
      </c>
      <c r="I53" s="448" t="s">
        <v>95</v>
      </c>
      <c r="J53" s="236">
        <v>2</v>
      </c>
      <c r="L53" s="109"/>
      <c r="M53" s="34"/>
      <c r="N53" s="34"/>
      <c r="O53" s="430">
        <f>IF(M55&lt;&gt;"",F53*D53*$J$2,IF(M56&lt;&gt;"",H53*D53*$J$2,IF(M57&lt;&gt;"",J53*D53*$J$2,"")))</f>
        <v>0.2</v>
      </c>
      <c r="P53" s="146"/>
      <c r="Q53" s="146"/>
    </row>
    <row r="54" spans="1:21" s="108" customFormat="1" ht="15" customHeight="1" x14ac:dyDescent="0.2">
      <c r="A54" s="329"/>
      <c r="B54" s="464"/>
      <c r="C54" s="472"/>
      <c r="D54" s="443"/>
      <c r="E54" s="446"/>
      <c r="F54" s="228"/>
      <c r="G54" s="446"/>
      <c r="H54" s="234"/>
      <c r="I54" s="449"/>
      <c r="J54" s="237"/>
      <c r="L54" s="109"/>
      <c r="M54" s="437" t="s">
        <v>37</v>
      </c>
      <c r="N54" s="438"/>
      <c r="O54" s="430"/>
      <c r="P54" s="146"/>
      <c r="Q54" s="146"/>
    </row>
    <row r="55" spans="1:21" s="108" customFormat="1" ht="23.25" customHeight="1" x14ac:dyDescent="0.2">
      <c r="A55" s="329"/>
      <c r="B55" s="464"/>
      <c r="C55" s="472"/>
      <c r="D55" s="443"/>
      <c r="E55" s="446"/>
      <c r="F55" s="228"/>
      <c r="G55" s="446"/>
      <c r="H55" s="234"/>
      <c r="I55" s="449"/>
      <c r="J55" s="237"/>
      <c r="L55" s="109"/>
      <c r="M55" s="50"/>
      <c r="N55" s="120" t="s">
        <v>12</v>
      </c>
      <c r="O55" s="430"/>
      <c r="P55" s="146">
        <v>2</v>
      </c>
      <c r="Q55" s="146"/>
    </row>
    <row r="56" spans="1:21" s="108" customFormat="1" ht="24.75" customHeight="1" x14ac:dyDescent="0.2">
      <c r="A56" s="329"/>
      <c r="B56" s="464"/>
      <c r="C56" s="472"/>
      <c r="D56" s="443"/>
      <c r="E56" s="446"/>
      <c r="F56" s="228"/>
      <c r="G56" s="446"/>
      <c r="H56" s="234"/>
      <c r="I56" s="449"/>
      <c r="J56" s="237"/>
      <c r="L56" s="109"/>
      <c r="M56" s="50"/>
      <c r="N56" s="120" t="s">
        <v>18</v>
      </c>
      <c r="O56" s="430"/>
    </row>
    <row r="57" spans="1:21" s="108" customFormat="1" ht="40.5" customHeight="1" thickBot="1" x14ac:dyDescent="0.25">
      <c r="A57" s="330"/>
      <c r="B57" s="465"/>
      <c r="C57" s="473"/>
      <c r="D57" s="444"/>
      <c r="E57" s="447"/>
      <c r="F57" s="229"/>
      <c r="G57" s="447"/>
      <c r="H57" s="235"/>
      <c r="I57" s="450"/>
      <c r="J57" s="238"/>
      <c r="L57" s="109"/>
      <c r="M57" s="50" t="s">
        <v>99</v>
      </c>
      <c r="N57" s="120" t="s">
        <v>19</v>
      </c>
      <c r="O57" s="430"/>
    </row>
    <row r="58" spans="1:21" s="114" customFormat="1" ht="30" customHeight="1" x14ac:dyDescent="0.25">
      <c r="A58" s="164"/>
      <c r="B58" s="312" t="s">
        <v>27</v>
      </c>
      <c r="C58" s="313"/>
      <c r="D58" s="224"/>
      <c r="E58" s="225"/>
      <c r="F58" s="225"/>
      <c r="G58" s="225"/>
      <c r="H58" s="225"/>
      <c r="I58" s="225"/>
      <c r="J58" s="226"/>
      <c r="K58" s="121"/>
      <c r="L58" s="149"/>
      <c r="M58" s="148"/>
      <c r="N58" s="148"/>
      <c r="O58" s="150"/>
      <c r="P58" s="151"/>
      <c r="U58" s="152"/>
    </row>
    <row r="59" spans="1:21" s="114" customFormat="1" ht="72" hidden="1" customHeight="1" x14ac:dyDescent="0.2">
      <c r="A59" s="324"/>
      <c r="B59" s="325" t="s">
        <v>28</v>
      </c>
      <c r="C59" s="326"/>
      <c r="D59" s="303"/>
      <c r="E59" s="304"/>
      <c r="F59" s="304"/>
      <c r="G59" s="304"/>
      <c r="H59" s="304"/>
      <c r="I59" s="304"/>
      <c r="J59" s="305"/>
      <c r="K59" s="121"/>
      <c r="L59" s="149"/>
      <c r="M59" s="149"/>
      <c r="N59" s="149"/>
      <c r="O59" s="150"/>
      <c r="P59" s="151"/>
      <c r="U59" s="152"/>
    </row>
    <row r="60" spans="1:21" s="114" customFormat="1" ht="72" hidden="1" customHeight="1" thickBot="1" x14ac:dyDescent="0.25">
      <c r="A60" s="328"/>
      <c r="B60" s="476" t="s">
        <v>29</v>
      </c>
      <c r="C60" s="478"/>
      <c r="D60" s="474"/>
      <c r="E60" s="475"/>
      <c r="F60" s="475"/>
      <c r="G60" s="475"/>
      <c r="H60" s="475"/>
      <c r="I60" s="475"/>
      <c r="J60" s="475"/>
      <c r="L60" s="115"/>
      <c r="M60" s="149"/>
      <c r="N60" s="149"/>
      <c r="O60" s="153"/>
      <c r="P60" s="154"/>
      <c r="U60" s="152"/>
    </row>
    <row r="61" spans="1:21" s="114" customFormat="1" ht="72" hidden="1" customHeight="1" thickBot="1" x14ac:dyDescent="0.25">
      <c r="A61" s="329"/>
      <c r="B61" s="477" t="s">
        <v>30</v>
      </c>
      <c r="C61" s="479"/>
      <c r="D61" s="159"/>
      <c r="E61" s="159"/>
      <c r="F61" s="159"/>
      <c r="G61" s="159"/>
      <c r="H61" s="159"/>
      <c r="I61" s="159"/>
      <c r="J61" s="159"/>
      <c r="L61" s="115"/>
      <c r="M61" s="65"/>
      <c r="N61" s="65"/>
      <c r="O61" s="153"/>
      <c r="P61" s="154"/>
      <c r="U61" s="152"/>
    </row>
    <row r="62" spans="1:21" s="108" customFormat="1" ht="16.5" customHeight="1" thickBot="1" x14ac:dyDescent="0.25">
      <c r="A62" s="116"/>
      <c r="B62" s="117"/>
      <c r="C62" s="117"/>
      <c r="D62" s="31"/>
      <c r="E62" s="118"/>
      <c r="F62" s="31"/>
      <c r="G62" s="118"/>
      <c r="H62" s="31"/>
      <c r="I62" s="118"/>
      <c r="J62" s="31"/>
      <c r="L62" s="109"/>
      <c r="M62" s="65"/>
      <c r="N62" s="65"/>
      <c r="O62" s="155"/>
      <c r="P62" s="156"/>
      <c r="Q62" s="146"/>
      <c r="U62" s="147"/>
    </row>
    <row r="63" spans="1:21" s="108" customFormat="1" ht="18" customHeight="1" thickBot="1" x14ac:dyDescent="0.25">
      <c r="A63" s="324" t="s">
        <v>31</v>
      </c>
      <c r="B63" s="325"/>
      <c r="C63" s="326"/>
      <c r="D63" s="28"/>
      <c r="E63" s="107"/>
      <c r="F63" s="33"/>
      <c r="G63" s="107"/>
      <c r="H63" s="33"/>
      <c r="I63" s="107"/>
      <c r="J63" s="33"/>
      <c r="L63" s="109"/>
      <c r="M63" s="492" t="s">
        <v>32</v>
      </c>
      <c r="N63" s="493"/>
      <c r="O63" s="157"/>
      <c r="P63" s="146"/>
      <c r="Q63" s="146"/>
    </row>
    <row r="64" spans="1:21" s="108" customFormat="1" ht="12" customHeight="1" x14ac:dyDescent="0.2">
      <c r="A64" s="328"/>
      <c r="B64" s="431" t="s">
        <v>96</v>
      </c>
      <c r="C64" s="471" t="s">
        <v>97</v>
      </c>
      <c r="D64" s="442">
        <v>0.4</v>
      </c>
      <c r="E64" s="480">
        <v>42.8</v>
      </c>
      <c r="F64" s="227">
        <v>0.5</v>
      </c>
      <c r="G64" s="494">
        <v>47.6</v>
      </c>
      <c r="H64" s="233">
        <v>1</v>
      </c>
      <c r="I64" s="480">
        <v>50.5</v>
      </c>
      <c r="J64" s="236">
        <v>1.5</v>
      </c>
      <c r="L64" s="109"/>
      <c r="M64" s="483">
        <v>47.7</v>
      </c>
      <c r="N64" s="484"/>
      <c r="O64" s="430">
        <f>IF(M64&gt;=I64,J64*D64*$J$2,IF(M64&gt;=G64,H64*D64*$J$2+(M64-G64)/(I64-G64)*(J64*D64*$J$2-H64*D64*$J$2),IF(M64&gt;=E64,F64*D64*$J$2+(M64-E64)/(G64-E64)*(H64*D64*$J$2-F64*D64*$J$2),IF(M64&lt;E64,0,""))))</f>
        <v>0.40689655172413808</v>
      </c>
      <c r="P64" s="146"/>
      <c r="Q64" s="146"/>
    </row>
    <row r="65" spans="1:21" s="108" customFormat="1" ht="15" customHeight="1" x14ac:dyDescent="0.2">
      <c r="A65" s="329"/>
      <c r="B65" s="464"/>
      <c r="C65" s="469"/>
      <c r="D65" s="459"/>
      <c r="E65" s="481"/>
      <c r="F65" s="228"/>
      <c r="G65" s="495"/>
      <c r="H65" s="234"/>
      <c r="I65" s="481"/>
      <c r="J65" s="237"/>
      <c r="L65" s="109"/>
      <c r="M65" s="485"/>
      <c r="N65" s="486"/>
      <c r="O65" s="430"/>
      <c r="P65" s="146"/>
      <c r="Q65" s="146"/>
    </row>
    <row r="66" spans="1:21" s="108" customFormat="1" ht="13.5" customHeight="1" x14ac:dyDescent="0.2">
      <c r="A66" s="329"/>
      <c r="B66" s="464"/>
      <c r="C66" s="469"/>
      <c r="D66" s="459"/>
      <c r="E66" s="481"/>
      <c r="F66" s="228"/>
      <c r="G66" s="495"/>
      <c r="H66" s="234"/>
      <c r="I66" s="481"/>
      <c r="J66" s="237"/>
      <c r="L66" s="109"/>
      <c r="M66" s="485"/>
      <c r="N66" s="486"/>
      <c r="O66" s="430"/>
      <c r="P66" s="146">
        <v>2</v>
      </c>
      <c r="Q66" s="146"/>
      <c r="S66" s="174"/>
      <c r="T66" s="143"/>
    </row>
    <row r="67" spans="1:21" s="108" customFormat="1" ht="18" x14ac:dyDescent="0.2">
      <c r="A67" s="329"/>
      <c r="B67" s="464"/>
      <c r="C67" s="469"/>
      <c r="D67" s="459"/>
      <c r="E67" s="481"/>
      <c r="F67" s="228"/>
      <c r="G67" s="495"/>
      <c r="H67" s="234"/>
      <c r="I67" s="481"/>
      <c r="J67" s="237"/>
      <c r="L67" s="109"/>
      <c r="M67" s="485"/>
      <c r="N67" s="486"/>
      <c r="O67" s="430"/>
      <c r="S67" s="175"/>
    </row>
    <row r="68" spans="1:21" s="108" customFormat="1" ht="33.75" customHeight="1" thickBot="1" x14ac:dyDescent="0.25">
      <c r="A68" s="330"/>
      <c r="B68" s="465"/>
      <c r="C68" s="470"/>
      <c r="D68" s="460"/>
      <c r="E68" s="482"/>
      <c r="F68" s="229"/>
      <c r="G68" s="496"/>
      <c r="H68" s="235"/>
      <c r="I68" s="482"/>
      <c r="J68" s="238"/>
      <c r="L68" s="109"/>
      <c r="M68" s="487"/>
      <c r="N68" s="488"/>
      <c r="O68" s="430"/>
      <c r="S68" s="176"/>
      <c r="T68" s="177"/>
    </row>
    <row r="69" spans="1:21" s="114" customFormat="1" ht="39.75" customHeight="1" x14ac:dyDescent="0.25">
      <c r="A69" s="164"/>
      <c r="B69" s="312" t="s">
        <v>27</v>
      </c>
      <c r="C69" s="313"/>
      <c r="D69" s="489"/>
      <c r="E69" s="490"/>
      <c r="F69" s="490"/>
      <c r="G69" s="490"/>
      <c r="H69" s="490"/>
      <c r="I69" s="490"/>
      <c r="J69" s="491"/>
      <c r="K69" s="121"/>
      <c r="L69" s="149"/>
      <c r="M69" s="149"/>
      <c r="N69" s="149"/>
      <c r="O69" s="150"/>
      <c r="P69" s="151"/>
      <c r="U69" s="152"/>
    </row>
    <row r="70" spans="1:21" s="108" customFormat="1" ht="16.5" customHeight="1" thickBot="1" x14ac:dyDescent="0.25">
      <c r="A70" s="116"/>
      <c r="B70" s="117"/>
      <c r="C70" s="117"/>
      <c r="D70" s="31"/>
      <c r="E70" s="118"/>
      <c r="F70" s="31"/>
      <c r="G70" s="118"/>
      <c r="H70" s="31"/>
      <c r="I70" s="118"/>
      <c r="J70" s="31"/>
      <c r="L70" s="109"/>
      <c r="M70" s="32"/>
      <c r="N70" s="32"/>
      <c r="O70" s="155"/>
      <c r="P70" s="156"/>
      <c r="Q70" s="146"/>
      <c r="U70" s="147"/>
    </row>
    <row r="71" spans="1:21" s="108" customFormat="1" ht="18" customHeight="1" thickBot="1" x14ac:dyDescent="0.25">
      <c r="A71" s="324" t="s">
        <v>69</v>
      </c>
      <c r="B71" s="325"/>
      <c r="C71" s="326"/>
      <c r="D71" s="28"/>
      <c r="E71" s="107"/>
      <c r="F71" s="33"/>
      <c r="G71" s="107"/>
      <c r="H71" s="33"/>
      <c r="I71" s="107"/>
      <c r="J71" s="33"/>
      <c r="L71" s="109"/>
      <c r="M71" s="492" t="s">
        <v>32</v>
      </c>
      <c r="N71" s="493"/>
      <c r="O71" s="157"/>
      <c r="P71" s="146"/>
      <c r="Q71" s="146"/>
    </row>
    <row r="72" spans="1:21" s="108" customFormat="1" ht="12" customHeight="1" x14ac:dyDescent="0.2">
      <c r="A72" s="328"/>
      <c r="B72" s="431" t="s">
        <v>70</v>
      </c>
      <c r="C72" s="471" t="s">
        <v>98</v>
      </c>
      <c r="D72" s="442">
        <v>0.1</v>
      </c>
      <c r="E72" s="480">
        <v>107.7</v>
      </c>
      <c r="F72" s="227">
        <v>0.5</v>
      </c>
      <c r="G72" s="480">
        <v>113.4</v>
      </c>
      <c r="H72" s="233">
        <v>1</v>
      </c>
      <c r="I72" s="494">
        <v>119.1</v>
      </c>
      <c r="J72" s="236">
        <v>1.5</v>
      </c>
      <c r="L72" s="109"/>
      <c r="M72" s="483">
        <v>126.6</v>
      </c>
      <c r="N72" s="484"/>
      <c r="O72" s="497">
        <f>IF(M72&gt;=I72,J72*D72*$J$2,IF(M72&gt;=G72,H72*D72*$J$2+(M72-G72)/(I72-G72)*(J72*D72*$J$2-H72*D72*$J$2),IF(M72&gt;=E72,F72*D72*$J$2+(M72-E72)/(G72-E72)*(H72*D72*$J$2-F72*D72*$J$2),IF(M72&lt;E72,0,""))))</f>
        <v>0.15000000000000002</v>
      </c>
      <c r="P72" s="146"/>
      <c r="Q72" s="146"/>
    </row>
    <row r="73" spans="1:21" s="108" customFormat="1" ht="15" customHeight="1" x14ac:dyDescent="0.2">
      <c r="A73" s="329"/>
      <c r="B73" s="464"/>
      <c r="C73" s="469"/>
      <c r="D73" s="459"/>
      <c r="E73" s="481"/>
      <c r="F73" s="228"/>
      <c r="G73" s="481"/>
      <c r="H73" s="234"/>
      <c r="I73" s="495"/>
      <c r="J73" s="237"/>
      <c r="L73" s="109"/>
      <c r="M73" s="485"/>
      <c r="N73" s="486"/>
      <c r="O73" s="497"/>
      <c r="P73" s="146"/>
      <c r="Q73" s="146"/>
    </row>
    <row r="74" spans="1:21" s="108" customFormat="1" ht="13.5" customHeight="1" x14ac:dyDescent="0.2">
      <c r="A74" s="329"/>
      <c r="B74" s="464"/>
      <c r="C74" s="469"/>
      <c r="D74" s="459"/>
      <c r="E74" s="481"/>
      <c r="F74" s="228"/>
      <c r="G74" s="481"/>
      <c r="H74" s="234"/>
      <c r="I74" s="495"/>
      <c r="J74" s="237"/>
      <c r="L74" s="109"/>
      <c r="M74" s="485"/>
      <c r="N74" s="486"/>
      <c r="O74" s="497"/>
      <c r="P74" s="146">
        <v>2</v>
      </c>
      <c r="Q74" s="146"/>
    </row>
    <row r="75" spans="1:21" s="108" customFormat="1" ht="12" customHeight="1" x14ac:dyDescent="0.2">
      <c r="A75" s="329"/>
      <c r="B75" s="464"/>
      <c r="C75" s="469"/>
      <c r="D75" s="459"/>
      <c r="E75" s="481"/>
      <c r="F75" s="228"/>
      <c r="G75" s="481"/>
      <c r="H75" s="234"/>
      <c r="I75" s="495"/>
      <c r="J75" s="237"/>
      <c r="L75" s="109"/>
      <c r="M75" s="485"/>
      <c r="N75" s="486"/>
      <c r="O75" s="497"/>
    </row>
    <row r="76" spans="1:21" s="108" customFormat="1" ht="48" customHeight="1" thickBot="1" x14ac:dyDescent="0.25">
      <c r="A76" s="330"/>
      <c r="B76" s="465"/>
      <c r="C76" s="470"/>
      <c r="D76" s="460"/>
      <c r="E76" s="482"/>
      <c r="F76" s="229"/>
      <c r="G76" s="482"/>
      <c r="H76" s="235"/>
      <c r="I76" s="496"/>
      <c r="J76" s="238"/>
      <c r="L76" s="109"/>
      <c r="M76" s="487"/>
      <c r="N76" s="488"/>
      <c r="O76" s="497"/>
    </row>
    <row r="77" spans="1:21" s="114" customFormat="1" ht="30" customHeight="1" thickBot="1" x14ac:dyDescent="0.3">
      <c r="A77" s="164"/>
      <c r="B77" s="312" t="s">
        <v>27</v>
      </c>
      <c r="C77" s="313"/>
      <c r="D77" s="224"/>
      <c r="E77" s="225"/>
      <c r="F77" s="225"/>
      <c r="G77" s="225"/>
      <c r="H77" s="225"/>
      <c r="I77" s="225"/>
      <c r="J77" s="226"/>
      <c r="K77" s="121"/>
      <c r="L77" s="149"/>
      <c r="M77" s="35"/>
      <c r="N77" s="35"/>
      <c r="O77" s="150"/>
      <c r="P77" s="151"/>
      <c r="U77" s="152"/>
    </row>
    <row r="78" spans="1:21" s="114" customFormat="1" ht="30" customHeight="1" thickBot="1" x14ac:dyDescent="0.3">
      <c r="A78" s="164"/>
      <c r="B78" s="312" t="s">
        <v>27</v>
      </c>
      <c r="C78" s="313"/>
      <c r="D78" s="224"/>
      <c r="E78" s="225"/>
      <c r="F78" s="225"/>
      <c r="G78" s="225"/>
      <c r="H78" s="225"/>
      <c r="I78" s="225"/>
      <c r="J78" s="226"/>
      <c r="K78" s="121"/>
      <c r="L78" s="149"/>
      <c r="M78" s="35"/>
      <c r="N78" s="35"/>
      <c r="O78" s="14"/>
      <c r="P78" s="151"/>
      <c r="U78" s="152"/>
    </row>
    <row r="79" spans="1:21" s="108" customFormat="1" ht="12" customHeight="1" thickBot="1" x14ac:dyDescent="0.25">
      <c r="A79" s="104"/>
      <c r="B79" s="117"/>
      <c r="C79" s="117"/>
      <c r="D79" s="24"/>
      <c r="E79" s="106"/>
      <c r="F79" s="24"/>
      <c r="G79" s="106"/>
      <c r="H79" s="24"/>
      <c r="I79" s="106"/>
      <c r="J79" s="24"/>
      <c r="L79" s="124"/>
      <c r="M79" s="165" t="s">
        <v>63</v>
      </c>
      <c r="N79" s="166"/>
      <c r="O79" s="37"/>
    </row>
    <row r="80" spans="1:21" s="108" customFormat="1" ht="12" customHeight="1" thickBot="1" x14ac:dyDescent="0.25">
      <c r="A80" s="36" t="s">
        <v>38</v>
      </c>
      <c r="B80" s="117"/>
      <c r="C80" s="117"/>
      <c r="D80" s="31"/>
      <c r="E80" s="118"/>
      <c r="F80" s="31"/>
      <c r="G80" s="118"/>
      <c r="H80" s="31"/>
      <c r="I80" s="118"/>
      <c r="J80" s="31"/>
      <c r="N80" s="178"/>
      <c r="O80" s="178"/>
    </row>
    <row r="81" spans="1:20" s="108" customFormat="1" ht="12" customHeight="1" thickBot="1" x14ac:dyDescent="0.25">
      <c r="A81" s="504" t="s">
        <v>39</v>
      </c>
      <c r="B81" s="504"/>
      <c r="C81" s="504"/>
      <c r="D81" s="504"/>
      <c r="E81" s="504"/>
      <c r="F81" s="271" t="s">
        <v>40</v>
      </c>
      <c r="G81" s="272"/>
      <c r="H81" s="272"/>
      <c r="I81" s="272"/>
      <c r="J81" s="273"/>
      <c r="M81" s="179"/>
      <c r="N81" s="178"/>
      <c r="O81" s="180"/>
    </row>
    <row r="82" spans="1:20" s="108" customFormat="1" ht="16.5" customHeight="1" x14ac:dyDescent="0.2">
      <c r="A82" s="504"/>
      <c r="B82" s="504"/>
      <c r="C82" s="504"/>
      <c r="D82" s="504"/>
      <c r="E82" s="504"/>
      <c r="F82" s="283" t="str">
        <f>E8</f>
        <v>Threshold</v>
      </c>
      <c r="G82" s="284"/>
      <c r="H82" s="181" t="str">
        <f>G8</f>
        <v>Target</v>
      </c>
      <c r="I82" s="39"/>
      <c r="J82" s="160" t="str">
        <f>I8</f>
        <v>Stretch</v>
      </c>
      <c r="M82" s="179"/>
      <c r="N82" s="180"/>
      <c r="O82" s="180"/>
    </row>
    <row r="83" spans="1:20" s="108" customFormat="1" ht="16.5" customHeight="1" x14ac:dyDescent="0.2">
      <c r="A83" s="504"/>
      <c r="B83" s="504"/>
      <c r="C83" s="504"/>
      <c r="D83" s="504"/>
      <c r="E83" s="504"/>
      <c r="F83" s="41">
        <f>((F13*$D$13)+(F24*$D$24)+(F34*$D$34)+(F42*$D$42)+(F53*$D$53)+(F64*$D$64)+(F72*$D$72))*$J$2</f>
        <v>0.5</v>
      </c>
      <c r="G83" s="42"/>
      <c r="H83" s="182">
        <f>((H13*$D$13)+(H24*$D$24)+(H34*$D$34)+(H42*$D$42)+(H53*$D$53)+(H64*$D$64)+(H72*$D$72))*$J$2</f>
        <v>1</v>
      </c>
      <c r="I83" s="43"/>
      <c r="J83" s="161">
        <f>((J13*$D$13)+(J24*$D$24)+(J34*$D$34)+(J42*$D$42)+(J53*$D$53)+(J64*$D$64)+(J72*$D$72))*$J$2</f>
        <v>1.75</v>
      </c>
      <c r="M83" s="179"/>
      <c r="N83" s="180"/>
      <c r="O83" s="180"/>
    </row>
    <row r="84" spans="1:20" s="108" customFormat="1" ht="15" customHeight="1" thickBot="1" x14ac:dyDescent="0.25">
      <c r="A84" s="504"/>
      <c r="B84" s="504"/>
      <c r="C84" s="504"/>
      <c r="D84" s="504"/>
      <c r="E84" s="504"/>
      <c r="F84" s="44">
        <f>((F13*$D$13)+(F24*$D$24)+(F34*$D$34)+(F42*$D$42)+(F53*$D$53)+(F64*$D$64)+(F72*$D$72))*$B$6*$F$4</f>
        <v>0</v>
      </c>
      <c r="G84" s="45"/>
      <c r="H84" s="183">
        <f>((H13*$D$13)+(H24*$D$24)+(H34*$D$34)+(H42*$D$42)+(H53*$D$53)+(H64*$D$64)+(H72*$D$72))*$B$6*$F$4</f>
        <v>0</v>
      </c>
      <c r="I84" s="45"/>
      <c r="J84" s="184">
        <f>((J13*$D$13)+(J24*$D$24)+(J34*$D$34)+(J42*$D$42)+(J53*$D$53)+(J64*$D$64)+(J72*$D$72))*$B$6*$F$4</f>
        <v>0</v>
      </c>
      <c r="M84" s="179"/>
      <c r="N84" s="180"/>
      <c r="O84" s="180"/>
      <c r="S84" s="178"/>
      <c r="T84" s="178"/>
    </row>
    <row r="85" spans="1:20" s="108" customFormat="1" ht="30" customHeight="1" thickBot="1" x14ac:dyDescent="0.25">
      <c r="A85" s="504"/>
      <c r="B85" s="504"/>
      <c r="C85" s="504"/>
      <c r="D85" s="504"/>
      <c r="E85" s="504"/>
      <c r="F85" s="31"/>
      <c r="G85" s="46"/>
      <c r="H85" s="31"/>
      <c r="I85" s="47"/>
      <c r="J85" s="31"/>
      <c r="M85" s="48"/>
      <c r="N85" s="48"/>
      <c r="O85" s="48"/>
      <c r="S85" s="185"/>
      <c r="T85" s="185"/>
    </row>
    <row r="86" spans="1:20" s="108" customFormat="1" ht="12" customHeight="1" x14ac:dyDescent="0.2">
      <c r="A86" s="504"/>
      <c r="B86" s="504"/>
      <c r="C86" s="504"/>
      <c r="D86" s="504"/>
      <c r="E86" s="504"/>
      <c r="F86" s="285" t="s">
        <v>64</v>
      </c>
      <c r="G86" s="286"/>
      <c r="H86" s="286"/>
      <c r="I86" s="286"/>
      <c r="J86" s="287"/>
      <c r="M86" s="498">
        <f>SUM(O12:O78)</f>
        <v>1.5068965517241382</v>
      </c>
      <c r="N86" s="499"/>
      <c r="O86" s="500"/>
      <c r="P86" s="294"/>
      <c r="Q86" s="295"/>
      <c r="R86" s="295"/>
      <c r="S86" s="103"/>
      <c r="T86" s="103"/>
    </row>
    <row r="87" spans="1:20" s="108" customFormat="1" ht="16.5" customHeight="1" x14ac:dyDescent="0.2">
      <c r="A87" s="504"/>
      <c r="B87" s="504"/>
      <c r="C87" s="504"/>
      <c r="D87" s="504"/>
      <c r="E87" s="504"/>
      <c r="F87" s="288"/>
      <c r="G87" s="289"/>
      <c r="H87" s="289"/>
      <c r="I87" s="289"/>
      <c r="J87" s="290"/>
      <c r="M87" s="501"/>
      <c r="N87" s="502"/>
      <c r="O87" s="503"/>
      <c r="P87" s="297"/>
      <c r="Q87" s="298"/>
      <c r="R87" s="298"/>
      <c r="S87" s="103"/>
      <c r="T87" s="103"/>
    </row>
    <row r="88" spans="1:20" s="108" customFormat="1" ht="21.75" customHeight="1" thickBot="1" x14ac:dyDescent="0.25">
      <c r="A88" s="504"/>
      <c r="B88" s="504"/>
      <c r="C88" s="504"/>
      <c r="D88" s="504"/>
      <c r="E88" s="504"/>
      <c r="F88" s="291"/>
      <c r="G88" s="292"/>
      <c r="H88" s="292"/>
      <c r="I88" s="292"/>
      <c r="J88" s="293"/>
      <c r="M88" s="300">
        <f>M86*B6</f>
        <v>0</v>
      </c>
      <c r="N88" s="301"/>
      <c r="O88" s="302"/>
      <c r="S88" s="103"/>
      <c r="T88" s="103"/>
    </row>
    <row r="89" spans="1:20" ht="8.25" customHeight="1" x14ac:dyDescent="0.2">
      <c r="A89" s="504"/>
      <c r="B89" s="504"/>
      <c r="C89" s="504"/>
      <c r="D89" s="504"/>
      <c r="E89" s="504"/>
      <c r="M89" s="162"/>
      <c r="N89" s="162"/>
      <c r="O89" s="162"/>
    </row>
    <row r="90" spans="1:20" ht="17.25" customHeight="1" x14ac:dyDescent="0.2">
      <c r="A90" s="504"/>
      <c r="B90" s="504"/>
      <c r="C90" s="504"/>
      <c r="D90" s="504"/>
      <c r="E90" s="504"/>
      <c r="F90" s="186" t="str">
        <f>IF(M13&lt;E13,"As a result of the Emera CFFO threshold not being met, the total payout for all incentives will not exceed target. Therefore there is a possibility your payout will be less than calculated above.","Final Incentive calculations will be subject to audit review of all formulas.")</f>
        <v>Final Incentive calculations will be subject to audit review of all formulas.</v>
      </c>
      <c r="G90" s="186"/>
      <c r="H90" s="186"/>
      <c r="I90" s="186"/>
      <c r="J90" s="186"/>
      <c r="K90" s="186"/>
      <c r="L90" s="186"/>
      <c r="M90" s="186"/>
      <c r="N90" s="186"/>
      <c r="O90" s="186"/>
    </row>
    <row r="91" spans="1:20" ht="17.25" customHeight="1" thickBot="1" x14ac:dyDescent="0.25">
      <c r="A91" s="504"/>
      <c r="B91" s="504"/>
      <c r="C91" s="504"/>
      <c r="D91" s="504"/>
      <c r="E91" s="504"/>
      <c r="F91" s="187"/>
      <c r="G91" s="187"/>
      <c r="H91" s="187"/>
      <c r="I91" s="187"/>
      <c r="J91" s="187"/>
      <c r="K91" s="187"/>
      <c r="L91" s="187"/>
      <c r="M91" s="187"/>
      <c r="N91" s="187"/>
      <c r="O91" s="187"/>
    </row>
    <row r="92" spans="1:20" ht="20.25" x14ac:dyDescent="0.3">
      <c r="A92" s="188"/>
      <c r="B92" s="189"/>
      <c r="C92" s="189"/>
      <c r="D92" s="189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1"/>
      <c r="P92" s="192"/>
      <c r="Q92" s="192"/>
      <c r="R92" s="192"/>
      <c r="S92" s="192"/>
    </row>
    <row r="93" spans="1:20" ht="18.75" customHeight="1" x14ac:dyDescent="0.3">
      <c r="A93" s="193" t="s">
        <v>43</v>
      </c>
      <c r="B93" s="194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5"/>
      <c r="P93" s="192"/>
      <c r="Q93" s="192"/>
      <c r="R93" s="192"/>
      <c r="S93" s="192"/>
    </row>
    <row r="94" spans="1:20" ht="20.25" x14ac:dyDescent="0.3">
      <c r="A94" s="196" t="s">
        <v>44</v>
      </c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8"/>
    </row>
    <row r="95" spans="1:20" ht="20.25" x14ac:dyDescent="0.3">
      <c r="A95" s="199"/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1"/>
    </row>
    <row r="96" spans="1:20" ht="20.25" x14ac:dyDescent="0.3">
      <c r="A96" s="202" t="s">
        <v>45</v>
      </c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4"/>
    </row>
    <row r="97" spans="1:15" ht="18" x14ac:dyDescent="0.25">
      <c r="A97" s="205"/>
      <c r="B97" s="206"/>
      <c r="C97" s="206"/>
      <c r="D97" s="206"/>
      <c r="E97" s="206"/>
      <c r="F97" s="133"/>
      <c r="G97" s="206"/>
      <c r="H97" s="133"/>
      <c r="I97" s="206"/>
      <c r="J97" s="133"/>
      <c r="K97" s="206"/>
      <c r="L97" s="206"/>
      <c r="M97" s="206"/>
      <c r="N97" s="206"/>
      <c r="O97" s="207"/>
    </row>
    <row r="98" spans="1:15" ht="143.25" customHeight="1" x14ac:dyDescent="0.2">
      <c r="A98" s="208" t="s">
        <v>46</v>
      </c>
      <c r="B98" s="209" t="s">
        <v>47</v>
      </c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1"/>
    </row>
    <row r="99" spans="1:15" ht="47.25" customHeight="1" x14ac:dyDescent="0.25">
      <c r="A99" s="212"/>
      <c r="B99" s="213"/>
      <c r="C99" s="213"/>
      <c r="D99" s="213"/>
      <c r="E99" s="213"/>
      <c r="F99" s="214"/>
      <c r="G99" s="213"/>
      <c r="H99" s="214"/>
      <c r="I99" s="213"/>
      <c r="J99" s="214"/>
      <c r="K99" s="213"/>
      <c r="L99" s="213"/>
      <c r="M99" s="213"/>
      <c r="N99" s="213"/>
      <c r="O99" s="215"/>
    </row>
    <row r="100" spans="1:15" ht="119.25" customHeight="1" x14ac:dyDescent="0.2">
      <c r="A100" s="208" t="s">
        <v>46</v>
      </c>
      <c r="B100" s="209" t="s">
        <v>47</v>
      </c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1"/>
    </row>
    <row r="101" spans="1:15" ht="36.75" customHeight="1" x14ac:dyDescent="0.25">
      <c r="A101" s="212"/>
      <c r="B101" s="213"/>
      <c r="C101" s="213"/>
      <c r="D101" s="213"/>
      <c r="E101" s="213"/>
      <c r="F101" s="214"/>
      <c r="G101" s="213"/>
      <c r="H101" s="214"/>
      <c r="I101" s="213"/>
      <c r="J101" s="214"/>
      <c r="K101" s="213"/>
      <c r="L101" s="213"/>
      <c r="M101" s="213"/>
      <c r="N101" s="213"/>
      <c r="O101" s="215"/>
    </row>
    <row r="102" spans="1:15" ht="130.5" customHeight="1" x14ac:dyDescent="0.2">
      <c r="A102" s="208" t="s">
        <v>46</v>
      </c>
      <c r="B102" s="209" t="s">
        <v>47</v>
      </c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1"/>
    </row>
    <row r="103" spans="1:15" ht="18" x14ac:dyDescent="0.25">
      <c r="A103" s="216"/>
      <c r="B103" s="217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</row>
    <row r="104" spans="1:15" ht="18" x14ac:dyDescent="0.25">
      <c r="C104" s="163"/>
    </row>
  </sheetData>
  <sheetProtection formatCells="0" formatColumns="0" formatRows="0" selectLockedCells="1"/>
  <protectedRanges>
    <protectedRange sqref="F4" name="Range1"/>
  </protectedRanges>
  <mergeCells count="162">
    <mergeCell ref="M86:O87"/>
    <mergeCell ref="P86:R87"/>
    <mergeCell ref="M88:O88"/>
    <mergeCell ref="B78:C78"/>
    <mergeCell ref="D78:J78"/>
    <mergeCell ref="A81:E91"/>
    <mergeCell ref="F81:J81"/>
    <mergeCell ref="F82:G82"/>
    <mergeCell ref="F86:J88"/>
    <mergeCell ref="I72:I76"/>
    <mergeCell ref="J72:J76"/>
    <mergeCell ref="M72:N76"/>
    <mergeCell ref="O72:O76"/>
    <mergeCell ref="B77:C77"/>
    <mergeCell ref="D77:J77"/>
    <mergeCell ref="A71:C71"/>
    <mergeCell ref="M71:N71"/>
    <mergeCell ref="A72:A76"/>
    <mergeCell ref="B72:B76"/>
    <mergeCell ref="C72:C76"/>
    <mergeCell ref="D72:D76"/>
    <mergeCell ref="E72:E76"/>
    <mergeCell ref="F72:F76"/>
    <mergeCell ref="G72:G76"/>
    <mergeCell ref="H72:H76"/>
    <mergeCell ref="I64:I68"/>
    <mergeCell ref="J64:J68"/>
    <mergeCell ref="M64:N68"/>
    <mergeCell ref="O64:O68"/>
    <mergeCell ref="B69:C69"/>
    <mergeCell ref="D69:J69"/>
    <mergeCell ref="A63:C63"/>
    <mergeCell ref="M63:N63"/>
    <mergeCell ref="A64:A68"/>
    <mergeCell ref="B64:B68"/>
    <mergeCell ref="C64:C68"/>
    <mergeCell ref="D64:D68"/>
    <mergeCell ref="E64:E68"/>
    <mergeCell ref="F64:F68"/>
    <mergeCell ref="G64:G68"/>
    <mergeCell ref="H64:H68"/>
    <mergeCell ref="B58:C58"/>
    <mergeCell ref="D58:J58"/>
    <mergeCell ref="A59:C59"/>
    <mergeCell ref="D59:J59"/>
    <mergeCell ref="A60:A61"/>
    <mergeCell ref="B60:B61"/>
    <mergeCell ref="C60:C61"/>
    <mergeCell ref="D60:J60"/>
    <mergeCell ref="F53:F57"/>
    <mergeCell ref="G53:G57"/>
    <mergeCell ref="H53:H57"/>
    <mergeCell ref="I53:I57"/>
    <mergeCell ref="J53:J57"/>
    <mergeCell ref="O53:O57"/>
    <mergeCell ref="M54:N54"/>
    <mergeCell ref="A52:C52"/>
    <mergeCell ref="A53:A57"/>
    <mergeCell ref="B53:B57"/>
    <mergeCell ref="C53:C57"/>
    <mergeCell ref="D53:D57"/>
    <mergeCell ref="E53:E57"/>
    <mergeCell ref="A47:A50"/>
    <mergeCell ref="B47:C47"/>
    <mergeCell ref="D47:J47"/>
    <mergeCell ref="B48:C48"/>
    <mergeCell ref="D48:J48"/>
    <mergeCell ref="B49:C49"/>
    <mergeCell ref="D49:J49"/>
    <mergeCell ref="B50:C50"/>
    <mergeCell ref="F42:F46"/>
    <mergeCell ref="G42:G46"/>
    <mergeCell ref="H42:H46"/>
    <mergeCell ref="I42:I46"/>
    <mergeCell ref="J42:J46"/>
    <mergeCell ref="O42:O46"/>
    <mergeCell ref="M43:N43"/>
    <mergeCell ref="A41:C41"/>
    <mergeCell ref="A42:A46"/>
    <mergeCell ref="B42:B46"/>
    <mergeCell ref="C42:C46"/>
    <mergeCell ref="D42:D46"/>
    <mergeCell ref="E42:E46"/>
    <mergeCell ref="O34:O38"/>
    <mergeCell ref="M35:N35"/>
    <mergeCell ref="B39:C39"/>
    <mergeCell ref="D39:J39"/>
    <mergeCell ref="D31:J31"/>
    <mergeCell ref="B32:C32"/>
    <mergeCell ref="A33:C33"/>
    <mergeCell ref="A34:A38"/>
    <mergeCell ref="B34:B38"/>
    <mergeCell ref="C34:C38"/>
    <mergeCell ref="D34:D38"/>
    <mergeCell ref="E34:E38"/>
    <mergeCell ref="F34:F38"/>
    <mergeCell ref="G34:G38"/>
    <mergeCell ref="A29:A32"/>
    <mergeCell ref="B29:C29"/>
    <mergeCell ref="D29:J29"/>
    <mergeCell ref="B30:C30"/>
    <mergeCell ref="D30:J30"/>
    <mergeCell ref="B31:C31"/>
    <mergeCell ref="H34:H38"/>
    <mergeCell ref="I34:I38"/>
    <mergeCell ref="J34:J38"/>
    <mergeCell ref="A23:C23"/>
    <mergeCell ref="O23:O27"/>
    <mergeCell ref="A24:A28"/>
    <mergeCell ref="B24:B28"/>
    <mergeCell ref="C24:C28"/>
    <mergeCell ref="D24:D28"/>
    <mergeCell ref="E24:E28"/>
    <mergeCell ref="F24:F28"/>
    <mergeCell ref="G24:G28"/>
    <mergeCell ref="H24:H28"/>
    <mergeCell ref="I24:I28"/>
    <mergeCell ref="J24:J28"/>
    <mergeCell ref="M24:N24"/>
    <mergeCell ref="A18:A21"/>
    <mergeCell ref="B18:C18"/>
    <mergeCell ref="D18:J18"/>
    <mergeCell ref="B19:C19"/>
    <mergeCell ref="D19:J19"/>
    <mergeCell ref="B20:C20"/>
    <mergeCell ref="D20:J20"/>
    <mergeCell ref="B21:C21"/>
    <mergeCell ref="D13:D17"/>
    <mergeCell ref="E13:E17"/>
    <mergeCell ref="F13:F17"/>
    <mergeCell ref="G13:G17"/>
    <mergeCell ref="H13:H17"/>
    <mergeCell ref="I13:I17"/>
    <mergeCell ref="D21:J21"/>
    <mergeCell ref="J8:J10"/>
    <mergeCell ref="L8:N10"/>
    <mergeCell ref="O8:O10"/>
    <mergeCell ref="A12:C12"/>
    <mergeCell ref="O12:O16"/>
    <mergeCell ref="A13:A17"/>
    <mergeCell ref="B13:B17"/>
    <mergeCell ref="C13:C17"/>
    <mergeCell ref="J13:J17"/>
    <mergeCell ref="M13:N13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A1:O1"/>
    <mergeCell ref="A2:C2"/>
    <mergeCell ref="E2:G2"/>
    <mergeCell ref="A3:C3"/>
    <mergeCell ref="D3:F3"/>
    <mergeCell ref="A4:C4"/>
    <mergeCell ref="A5:C5"/>
    <mergeCell ref="E5:G5"/>
    <mergeCell ref="E6:G6"/>
  </mergeCells>
  <conditionalFormatting sqref="F42:F46">
    <cfRule type="expression" dxfId="57" priority="22" stopIfTrue="1">
      <formula>$M$44&lt;&gt;""</formula>
    </cfRule>
  </conditionalFormatting>
  <conditionalFormatting sqref="H42:H46">
    <cfRule type="expression" dxfId="56" priority="23" stopIfTrue="1">
      <formula>$M$45&lt;&gt;""</formula>
    </cfRule>
  </conditionalFormatting>
  <conditionalFormatting sqref="J42:J46">
    <cfRule type="expression" dxfId="55" priority="24" stopIfTrue="1">
      <formula>$M$46&lt;&gt;""</formula>
    </cfRule>
  </conditionalFormatting>
  <conditionalFormatting sqref="H13:H17">
    <cfRule type="expression" dxfId="54" priority="25" stopIfTrue="1">
      <formula>$M$15&lt;&gt;""</formula>
    </cfRule>
  </conditionalFormatting>
  <conditionalFormatting sqref="J13:J17">
    <cfRule type="expression" dxfId="53" priority="26" stopIfTrue="1">
      <formula>$M$16&lt;&gt;""</formula>
    </cfRule>
  </conditionalFormatting>
  <conditionalFormatting sqref="F24:F28">
    <cfRule type="expression" dxfId="52" priority="27" stopIfTrue="1">
      <formula>$M$25&lt;&gt;""</formula>
    </cfRule>
  </conditionalFormatting>
  <conditionalFormatting sqref="H24:H28">
    <cfRule type="expression" dxfId="51" priority="28" stopIfTrue="1">
      <formula>$M$26&lt;&gt;""</formula>
    </cfRule>
  </conditionalFormatting>
  <conditionalFormatting sqref="J24:J28">
    <cfRule type="expression" dxfId="50" priority="29" stopIfTrue="1">
      <formula>$M$27&lt;&gt;""</formula>
    </cfRule>
  </conditionalFormatting>
  <conditionalFormatting sqref="F53:F57">
    <cfRule type="expression" dxfId="49" priority="19" stopIfTrue="1">
      <formula>$M$55&lt;&gt;""</formula>
    </cfRule>
  </conditionalFormatting>
  <conditionalFormatting sqref="H53:H57">
    <cfRule type="expression" dxfId="48" priority="20" stopIfTrue="1">
      <formula>$M$56&lt;&gt;""</formula>
    </cfRule>
  </conditionalFormatting>
  <conditionalFormatting sqref="J53:J57">
    <cfRule type="expression" dxfId="47" priority="21" stopIfTrue="1">
      <formula>$M$57&lt;&gt;""</formula>
    </cfRule>
  </conditionalFormatting>
  <conditionalFormatting sqref="F64:F68">
    <cfRule type="expression" dxfId="46" priority="16" stopIfTrue="1">
      <formula>$M$64=$E$64</formula>
    </cfRule>
  </conditionalFormatting>
  <conditionalFormatting sqref="H64:H68">
    <cfRule type="expression" dxfId="45" priority="17" stopIfTrue="1">
      <formula>$M$64=$G$64</formula>
    </cfRule>
  </conditionalFormatting>
  <conditionalFormatting sqref="J64:J68">
    <cfRule type="expression" dxfId="44" priority="18" stopIfTrue="1">
      <formula>$M$64=$I$64</formula>
    </cfRule>
  </conditionalFormatting>
  <conditionalFormatting sqref="F72:F76">
    <cfRule type="expression" dxfId="43" priority="13" stopIfTrue="1">
      <formula>$M$72=$E$72</formula>
    </cfRule>
  </conditionalFormatting>
  <conditionalFormatting sqref="H72:H76">
    <cfRule type="expression" dxfId="42" priority="14" stopIfTrue="1">
      <formula>$M$72=$G$72</formula>
    </cfRule>
  </conditionalFormatting>
  <conditionalFormatting sqref="J72:J76">
    <cfRule type="expression" dxfId="41" priority="15" stopIfTrue="1">
      <formula>$M$72=$I$72</formula>
    </cfRule>
  </conditionalFormatting>
  <conditionalFormatting sqref="F34:F38">
    <cfRule type="expression" dxfId="40" priority="10" stopIfTrue="1">
      <formula>$M$36&lt;&gt;""</formula>
    </cfRule>
  </conditionalFormatting>
  <conditionalFormatting sqref="H34:H38">
    <cfRule type="expression" dxfId="39" priority="11" stopIfTrue="1">
      <formula>$M$37&lt;&gt;""</formula>
    </cfRule>
  </conditionalFormatting>
  <conditionalFormatting sqref="J34:J38">
    <cfRule type="expression" dxfId="38" priority="12" stopIfTrue="1">
      <formula>$M$38&lt;&gt;""</formula>
    </cfRule>
  </conditionalFormatting>
  <conditionalFormatting sqref="M72">
    <cfRule type="cellIs" dxfId="37" priority="2" stopIfTrue="1" operator="greaterThanOrEqual">
      <formula>$E$13</formula>
    </cfRule>
  </conditionalFormatting>
  <conditionalFormatting sqref="M44:N46">
    <cfRule type="expression" dxfId="36" priority="8" stopIfTrue="1">
      <formula>$M44&lt;&gt;""</formula>
    </cfRule>
  </conditionalFormatting>
  <conditionalFormatting sqref="M18:N18">
    <cfRule type="cellIs" dxfId="35" priority="9" stopIfTrue="1" operator="greaterThanOrEqual">
      <formula>$E$13</formula>
    </cfRule>
  </conditionalFormatting>
  <conditionalFormatting sqref="M55:N57">
    <cfRule type="expression" dxfId="34" priority="7" stopIfTrue="1">
      <formula>$M55&lt;&gt;""</formula>
    </cfRule>
  </conditionalFormatting>
  <conditionalFormatting sqref="M36:N38">
    <cfRule type="expression" dxfId="33" priority="6" stopIfTrue="1">
      <formula>$M36&lt;&gt;""</formula>
    </cfRule>
  </conditionalFormatting>
  <conditionalFormatting sqref="M14:N16">
    <cfRule type="expression" dxfId="32" priority="5" stopIfTrue="1">
      <formula>$M14&lt;&gt;""</formula>
    </cfRule>
  </conditionalFormatting>
  <conditionalFormatting sqref="M25:N27">
    <cfRule type="expression" dxfId="31" priority="4" stopIfTrue="1">
      <formula>$M25&lt;&gt;""</formula>
    </cfRule>
  </conditionalFormatting>
  <conditionalFormatting sqref="M64">
    <cfRule type="cellIs" dxfId="30" priority="3" stopIfTrue="1" operator="greaterThanOrEqual">
      <formula>$E$13</formula>
    </cfRule>
  </conditionalFormatting>
  <conditionalFormatting sqref="F13:F17">
    <cfRule type="expression" dxfId="29" priority="1">
      <formula>$M$14&lt;&gt;""</formula>
    </cfRule>
  </conditionalFormatting>
  <printOptions horizontalCentered="1" verticalCentered="1"/>
  <pageMargins left="0.3" right="0.3" top="0.25" bottom="0.25" header="0.5" footer="0.25"/>
  <pageSetup paperSize="17" scale="46" orientation="landscape" r:id="rId1"/>
  <headerFooter alignWithMargins="0">
    <oddFooter>&amp;Z&amp;F&amp;RPage &amp;P</oddFooter>
  </headerFooter>
  <rowBreaks count="1" manualBreakCount="1">
    <brk id="91" max="14" man="1"/>
  </rowBreaks>
  <colBreaks count="1" manualBreakCount="1">
    <brk id="1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04"/>
  <sheetViews>
    <sheetView showGridLines="0" zoomScale="55" zoomScaleNormal="55" zoomScaleSheetLayoutView="25" workbookViewId="0">
      <selection activeCell="G24" sqref="G24:G28"/>
    </sheetView>
  </sheetViews>
  <sheetFormatPr defaultColWidth="11.42578125" defaultRowHeight="12.75" x14ac:dyDescent="0.2"/>
  <cols>
    <col min="1" max="1" width="36.42578125" style="221" customWidth="1"/>
    <col min="2" max="2" width="49.85546875" style="221" customWidth="1"/>
    <col min="3" max="3" width="52.7109375" style="221" customWidth="1"/>
    <col min="4" max="4" width="11" style="221" customWidth="1"/>
    <col min="5" max="5" width="70.42578125" style="221" customWidth="1"/>
    <col min="6" max="6" width="15" style="17" bestFit="1" customWidth="1"/>
    <col min="7" max="7" width="66.85546875" style="221" customWidth="1"/>
    <col min="8" max="8" width="11.5703125" style="17" customWidth="1"/>
    <col min="9" max="9" width="69.85546875" style="221" customWidth="1"/>
    <col min="10" max="10" width="17.140625" style="17" bestFit="1" customWidth="1"/>
    <col min="11" max="12" width="0.85546875" style="221" customWidth="1"/>
    <col min="13" max="13" width="9.7109375" style="221" bestFit="1" customWidth="1"/>
    <col min="14" max="14" width="16" style="221" customWidth="1"/>
    <col min="15" max="15" width="18.28515625" style="221" customWidth="1"/>
    <col min="16" max="16" width="17.140625" style="221" hidden="1" customWidth="1"/>
    <col min="17" max="18" width="0" style="221" hidden="1" customWidth="1"/>
    <col min="19" max="19" width="29.7109375" style="221" customWidth="1"/>
    <col min="20" max="20" width="11.42578125" style="221" customWidth="1"/>
    <col min="21" max="21" width="21.42578125" style="221" customWidth="1"/>
    <col min="22" max="16384" width="11.42578125" style="221"/>
  </cols>
  <sheetData>
    <row r="1" spans="1:21" ht="18" customHeight="1" thickBot="1" x14ac:dyDescent="0.3">
      <c r="A1" s="368"/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126" t="s">
        <v>0</v>
      </c>
      <c r="Q1" s="221">
        <v>1</v>
      </c>
    </row>
    <row r="2" spans="1:21" ht="18.75" customHeight="1" thickBot="1" x14ac:dyDescent="0.3">
      <c r="A2" s="414"/>
      <c r="B2" s="415"/>
      <c r="C2" s="416"/>
      <c r="D2" s="127"/>
      <c r="E2" s="417"/>
      <c r="F2" s="417"/>
      <c r="G2" s="417"/>
      <c r="H2" s="71" t="s">
        <v>2</v>
      </c>
      <c r="I2" s="128"/>
      <c r="J2" s="73">
        <v>1</v>
      </c>
      <c r="K2" s="127"/>
      <c r="L2" s="127"/>
      <c r="M2" s="127"/>
      <c r="N2" s="129"/>
      <c r="O2" s="129"/>
      <c r="P2" s="126" t="s">
        <v>3</v>
      </c>
    </row>
    <row r="3" spans="1:21" ht="22.5" customHeight="1" thickBot="1" x14ac:dyDescent="0.35">
      <c r="A3" s="418" t="s">
        <v>71</v>
      </c>
      <c r="B3" s="419"/>
      <c r="C3" s="420"/>
      <c r="D3" s="376"/>
      <c r="E3" s="376"/>
      <c r="F3" s="376"/>
      <c r="G3" s="130"/>
      <c r="H3" s="131"/>
      <c r="I3" s="132"/>
      <c r="J3" s="131"/>
      <c r="K3" s="132"/>
      <c r="L3" s="132"/>
      <c r="M3" s="132"/>
      <c r="N3" s="132"/>
      <c r="O3" s="132"/>
      <c r="P3" s="133" t="s">
        <v>5</v>
      </c>
      <c r="Q3" s="134"/>
    </row>
    <row r="4" spans="1:21" ht="20.100000000000001" customHeight="1" thickBot="1" x14ac:dyDescent="0.4">
      <c r="A4" s="421"/>
      <c r="B4" s="422"/>
      <c r="C4" s="423"/>
      <c r="D4" s="135"/>
      <c r="E4" s="136"/>
      <c r="F4" s="167"/>
      <c r="G4" s="137"/>
      <c r="H4" s="131"/>
      <c r="I4" s="138"/>
      <c r="J4" s="139"/>
      <c r="K4" s="132"/>
      <c r="L4" s="139"/>
      <c r="M4" s="132"/>
      <c r="N4" s="132"/>
      <c r="O4" s="132"/>
      <c r="P4" s="133" t="s">
        <v>6</v>
      </c>
      <c r="Q4" s="134"/>
    </row>
    <row r="5" spans="1:21" ht="20.25" customHeight="1" thickBot="1" x14ac:dyDescent="0.3">
      <c r="A5" s="424" t="s">
        <v>72</v>
      </c>
      <c r="B5" s="425"/>
      <c r="C5" s="426"/>
      <c r="D5" s="140"/>
      <c r="E5" s="427" t="s">
        <v>65</v>
      </c>
      <c r="F5" s="427"/>
      <c r="G5" s="427"/>
      <c r="H5" s="141"/>
      <c r="I5" s="141"/>
      <c r="J5" s="141"/>
      <c r="K5" s="141"/>
      <c r="L5" s="141"/>
      <c r="M5" s="141"/>
      <c r="N5" s="132"/>
      <c r="O5" s="132"/>
      <c r="P5" s="126" t="s">
        <v>9</v>
      </c>
    </row>
    <row r="6" spans="1:21" ht="19.5" customHeight="1" x14ac:dyDescent="0.25">
      <c r="A6" s="21"/>
      <c r="B6" s="53"/>
      <c r="C6" s="142"/>
      <c r="D6" s="140"/>
      <c r="E6" s="428">
        <v>2018</v>
      </c>
      <c r="F6" s="428"/>
      <c r="G6" s="428"/>
      <c r="H6" s="141"/>
      <c r="I6" s="141"/>
      <c r="J6" s="141"/>
      <c r="K6" s="141"/>
      <c r="L6" s="141"/>
      <c r="M6" s="141"/>
      <c r="N6" s="132"/>
      <c r="O6" s="132"/>
      <c r="P6" s="126" t="s">
        <v>11</v>
      </c>
    </row>
    <row r="7" spans="1:21" ht="18.75" thickBot="1" x14ac:dyDescent="0.3">
      <c r="I7" s="22"/>
      <c r="J7" s="22"/>
      <c r="K7" s="22"/>
      <c r="L7" s="22"/>
      <c r="M7" s="22"/>
      <c r="N7" s="22"/>
      <c r="O7" s="22"/>
      <c r="P7" s="126" t="s">
        <v>12</v>
      </c>
    </row>
    <row r="8" spans="1:21" s="23" customFormat="1" ht="18.75" customHeight="1" x14ac:dyDescent="0.2">
      <c r="A8" s="408" t="s">
        <v>13</v>
      </c>
      <c r="B8" s="408" t="s">
        <v>14</v>
      </c>
      <c r="C8" s="408" t="s">
        <v>15</v>
      </c>
      <c r="D8" s="411" t="s">
        <v>16</v>
      </c>
      <c r="E8" s="353" t="s">
        <v>12</v>
      </c>
      <c r="F8" s="386" t="s">
        <v>17</v>
      </c>
      <c r="G8" s="353" t="s">
        <v>18</v>
      </c>
      <c r="H8" s="386" t="s">
        <v>17</v>
      </c>
      <c r="I8" s="353" t="s">
        <v>19</v>
      </c>
      <c r="J8" s="386" t="s">
        <v>17</v>
      </c>
      <c r="L8" s="389" t="s">
        <v>20</v>
      </c>
      <c r="M8" s="390"/>
      <c r="N8" s="391"/>
      <c r="O8" s="391" t="s">
        <v>57</v>
      </c>
      <c r="P8" s="143" t="s">
        <v>18</v>
      </c>
      <c r="Q8" s="23">
        <v>1</v>
      </c>
    </row>
    <row r="9" spans="1:21" s="23" customFormat="1" ht="18" x14ac:dyDescent="0.2">
      <c r="A9" s="409"/>
      <c r="B9" s="409"/>
      <c r="C9" s="409"/>
      <c r="D9" s="412"/>
      <c r="E9" s="354"/>
      <c r="F9" s="387"/>
      <c r="G9" s="354"/>
      <c r="H9" s="387"/>
      <c r="I9" s="354"/>
      <c r="J9" s="387"/>
      <c r="L9" s="392"/>
      <c r="M9" s="393"/>
      <c r="N9" s="394"/>
      <c r="O9" s="429"/>
      <c r="P9" s="143" t="s">
        <v>19</v>
      </c>
      <c r="Q9" s="23">
        <v>1</v>
      </c>
    </row>
    <row r="10" spans="1:21" s="23" customFormat="1" ht="34.5" customHeight="1" thickBot="1" x14ac:dyDescent="0.25">
      <c r="A10" s="410"/>
      <c r="B10" s="410"/>
      <c r="C10" s="410"/>
      <c r="D10" s="413"/>
      <c r="E10" s="355"/>
      <c r="F10" s="388"/>
      <c r="G10" s="355"/>
      <c r="H10" s="388"/>
      <c r="I10" s="355"/>
      <c r="J10" s="388"/>
      <c r="L10" s="395"/>
      <c r="M10" s="396"/>
      <c r="N10" s="397"/>
      <c r="O10" s="429"/>
    </row>
    <row r="11" spans="1:21" s="23" customFormat="1" ht="16.5" thickBot="1" x14ac:dyDescent="0.25">
      <c r="A11" s="104"/>
      <c r="B11" s="105"/>
      <c r="C11" s="105"/>
      <c r="D11" s="24"/>
      <c r="E11" s="106"/>
      <c r="F11" s="25"/>
      <c r="G11" s="106"/>
      <c r="H11" s="25"/>
      <c r="I11" s="106"/>
      <c r="J11" s="25"/>
      <c r="L11" s="26"/>
      <c r="M11" s="32"/>
      <c r="N11" s="32"/>
      <c r="O11" s="10"/>
    </row>
    <row r="12" spans="1:21" s="23" customFormat="1" ht="20.25" customHeight="1" thickBot="1" x14ac:dyDescent="0.25">
      <c r="A12" s="400" t="s">
        <v>73</v>
      </c>
      <c r="B12" s="401"/>
      <c r="C12" s="402"/>
      <c r="D12" s="28"/>
      <c r="E12" s="107"/>
      <c r="F12" s="29"/>
      <c r="G12" s="107"/>
      <c r="H12" s="29"/>
      <c r="I12" s="107"/>
      <c r="J12" s="29"/>
      <c r="L12" s="30"/>
      <c r="M12" s="32"/>
      <c r="N12" s="32"/>
      <c r="O12" s="430">
        <f>IF(M14&lt;&gt;"",F13*D13*$J$2,IF(M15&lt;&gt;"",H13*D13*$J$2,IF(M16&lt;&gt;"",J13*D13*$J$2,"")))</f>
        <v>0.22499999999999998</v>
      </c>
    </row>
    <row r="13" spans="1:21" s="108" customFormat="1" ht="24" customHeight="1" x14ac:dyDescent="0.2">
      <c r="A13" s="328"/>
      <c r="B13" s="431" t="s">
        <v>58</v>
      </c>
      <c r="C13" s="434" t="s">
        <v>59</v>
      </c>
      <c r="D13" s="442">
        <v>0.15</v>
      </c>
      <c r="E13" s="445" t="s">
        <v>74</v>
      </c>
      <c r="F13" s="336">
        <v>0.5</v>
      </c>
      <c r="G13" s="445" t="s">
        <v>75</v>
      </c>
      <c r="H13" s="336">
        <v>1</v>
      </c>
      <c r="I13" s="448" t="s">
        <v>76</v>
      </c>
      <c r="J13" s="236">
        <v>1.5</v>
      </c>
      <c r="L13" s="109"/>
      <c r="M13" s="437" t="s">
        <v>37</v>
      </c>
      <c r="N13" s="438"/>
      <c r="O13" s="430"/>
      <c r="P13" s="144"/>
    </row>
    <row r="14" spans="1:21" s="108" customFormat="1" ht="20.25" customHeight="1" x14ac:dyDescent="0.2">
      <c r="A14" s="329"/>
      <c r="B14" s="432"/>
      <c r="C14" s="435"/>
      <c r="D14" s="443"/>
      <c r="E14" s="446"/>
      <c r="F14" s="359"/>
      <c r="G14" s="446"/>
      <c r="H14" s="359"/>
      <c r="I14" s="449"/>
      <c r="J14" s="364"/>
      <c r="L14" s="109"/>
      <c r="M14" s="50"/>
      <c r="N14" s="120" t="s">
        <v>12</v>
      </c>
      <c r="O14" s="430"/>
      <c r="P14" s="145"/>
      <c r="Q14" s="146"/>
      <c r="U14" s="147"/>
    </row>
    <row r="15" spans="1:21" s="108" customFormat="1" ht="22.5" customHeight="1" x14ac:dyDescent="0.2">
      <c r="A15" s="329"/>
      <c r="B15" s="432"/>
      <c r="C15" s="435"/>
      <c r="D15" s="443"/>
      <c r="E15" s="446"/>
      <c r="F15" s="359"/>
      <c r="G15" s="446"/>
      <c r="H15" s="359"/>
      <c r="I15" s="449"/>
      <c r="J15" s="364"/>
      <c r="L15" s="109"/>
      <c r="M15" s="50"/>
      <c r="N15" s="120" t="s">
        <v>18</v>
      </c>
      <c r="O15" s="430"/>
      <c r="P15" s="145">
        <v>2</v>
      </c>
      <c r="Q15" s="146"/>
      <c r="U15" s="147"/>
    </row>
    <row r="16" spans="1:21" s="108" customFormat="1" ht="27.75" customHeight="1" x14ac:dyDescent="0.2">
      <c r="A16" s="329"/>
      <c r="B16" s="432"/>
      <c r="C16" s="435"/>
      <c r="D16" s="443"/>
      <c r="E16" s="446"/>
      <c r="F16" s="359"/>
      <c r="G16" s="446"/>
      <c r="H16" s="359"/>
      <c r="I16" s="449"/>
      <c r="J16" s="364"/>
      <c r="L16" s="109"/>
      <c r="M16" s="50" t="s">
        <v>99</v>
      </c>
      <c r="N16" s="120" t="s">
        <v>19</v>
      </c>
      <c r="O16" s="430"/>
      <c r="P16" s="145"/>
      <c r="Q16" s="146"/>
      <c r="U16" s="147"/>
    </row>
    <row r="17" spans="1:21" s="108" customFormat="1" ht="24" customHeight="1" thickBot="1" x14ac:dyDescent="0.25">
      <c r="A17" s="330"/>
      <c r="B17" s="433"/>
      <c r="C17" s="436"/>
      <c r="D17" s="444"/>
      <c r="E17" s="447"/>
      <c r="F17" s="360"/>
      <c r="G17" s="447"/>
      <c r="H17" s="360"/>
      <c r="I17" s="450"/>
      <c r="J17" s="365"/>
      <c r="L17" s="109"/>
      <c r="M17" s="148"/>
      <c r="N17" s="148"/>
      <c r="O17" s="168"/>
      <c r="P17" s="145"/>
      <c r="Q17" s="146"/>
      <c r="U17" s="147"/>
    </row>
    <row r="18" spans="1:21" s="114" customFormat="1" ht="38.25" customHeight="1" x14ac:dyDescent="0.25">
      <c r="A18" s="265"/>
      <c r="B18" s="312" t="s">
        <v>27</v>
      </c>
      <c r="C18" s="313"/>
      <c r="D18" s="345" t="s">
        <v>77</v>
      </c>
      <c r="E18" s="225"/>
      <c r="F18" s="225"/>
      <c r="G18" s="225"/>
      <c r="H18" s="225"/>
      <c r="I18" s="225"/>
      <c r="J18" s="226"/>
      <c r="L18" s="115"/>
      <c r="M18" s="169"/>
      <c r="N18" s="169"/>
      <c r="O18" s="170"/>
      <c r="P18" s="151"/>
      <c r="U18" s="152"/>
    </row>
    <row r="19" spans="1:21" s="114" customFormat="1" ht="30" hidden="1" customHeight="1" x14ac:dyDescent="0.25">
      <c r="A19" s="266"/>
      <c r="B19" s="316" t="s">
        <v>28</v>
      </c>
      <c r="C19" s="317"/>
      <c r="D19" s="346"/>
      <c r="E19" s="304"/>
      <c r="F19" s="304"/>
      <c r="G19" s="304"/>
      <c r="H19" s="304"/>
      <c r="I19" s="304"/>
      <c r="J19" s="305"/>
      <c r="L19" s="115"/>
      <c r="M19" s="171"/>
      <c r="N19" s="171"/>
      <c r="O19" s="150"/>
      <c r="P19" s="151"/>
      <c r="U19" s="152"/>
    </row>
    <row r="20" spans="1:21" s="114" customFormat="1" ht="27" hidden="1" customHeight="1" x14ac:dyDescent="0.25">
      <c r="A20" s="266"/>
      <c r="B20" s="439" t="s">
        <v>29</v>
      </c>
      <c r="C20" s="440"/>
      <c r="D20" s="441"/>
      <c r="E20" s="441"/>
      <c r="F20" s="441"/>
      <c r="G20" s="441"/>
      <c r="H20" s="441"/>
      <c r="I20" s="441"/>
      <c r="J20" s="441"/>
      <c r="L20" s="115"/>
      <c r="M20" s="149"/>
      <c r="N20" s="149"/>
      <c r="O20" s="153"/>
      <c r="P20" s="154"/>
      <c r="U20" s="152"/>
    </row>
    <row r="21" spans="1:21" s="114" customFormat="1" ht="27" hidden="1" customHeight="1" thickBot="1" x14ac:dyDescent="0.3">
      <c r="A21" s="267"/>
      <c r="B21" s="316" t="s">
        <v>30</v>
      </c>
      <c r="C21" s="317"/>
      <c r="D21" s="451"/>
      <c r="E21" s="452"/>
      <c r="F21" s="452"/>
      <c r="G21" s="452"/>
      <c r="H21" s="452"/>
      <c r="I21" s="452"/>
      <c r="J21" s="453"/>
      <c r="L21" s="115"/>
      <c r="M21" s="65"/>
      <c r="N21" s="65"/>
      <c r="O21" s="153"/>
      <c r="P21" s="154"/>
      <c r="U21" s="152"/>
    </row>
    <row r="22" spans="1:21" s="108" customFormat="1" ht="16.5" customHeight="1" thickBot="1" x14ac:dyDescent="0.25">
      <c r="A22" s="116"/>
      <c r="B22" s="117"/>
      <c r="C22" s="117"/>
      <c r="D22" s="31"/>
      <c r="E22" s="118"/>
      <c r="F22" s="31"/>
      <c r="G22" s="118"/>
      <c r="H22" s="31"/>
      <c r="I22" s="118"/>
      <c r="J22" s="31"/>
      <c r="L22" s="109"/>
      <c r="M22" s="65"/>
      <c r="N22" s="65"/>
      <c r="O22" s="155"/>
      <c r="P22" s="156">
        <f>IF(M26&lt;&gt;"",F24*D24*$F$4,IF(M27&lt;&gt;"",H24*D24*$F$4,IF(M28&lt;&gt;"",J24*D24*$F$4,IF(M25&lt;&gt;"",0,""))))</f>
        <v>0</v>
      </c>
      <c r="Q22" s="146"/>
      <c r="U22" s="147"/>
    </row>
    <row r="23" spans="1:21" s="108" customFormat="1" ht="18" customHeight="1" thickBot="1" x14ac:dyDescent="0.25">
      <c r="A23" s="324" t="s">
        <v>78</v>
      </c>
      <c r="B23" s="325"/>
      <c r="C23" s="326"/>
      <c r="D23" s="28"/>
      <c r="E23" s="107"/>
      <c r="F23" s="33"/>
      <c r="G23" s="107"/>
      <c r="H23" s="33"/>
      <c r="I23" s="107"/>
      <c r="J23" s="33"/>
      <c r="L23" s="109"/>
      <c r="M23" s="32"/>
      <c r="N23" s="32"/>
      <c r="O23" s="430">
        <f>IF(M25&lt;&gt;"",F24*D24*$J$2,IF(M26&lt;&gt;"",H24*D24*$J$2,IF(M27&lt;&gt;"",J24*D24*$J$2,"")))</f>
        <v>0.15000000000000002</v>
      </c>
      <c r="P23" s="146"/>
      <c r="Q23" s="146"/>
      <c r="U23" s="147"/>
    </row>
    <row r="24" spans="1:21" s="108" customFormat="1" ht="15" customHeight="1" x14ac:dyDescent="0.2">
      <c r="A24" s="328"/>
      <c r="B24" s="431" t="s">
        <v>60</v>
      </c>
      <c r="C24" s="456" t="s">
        <v>61</v>
      </c>
      <c r="D24" s="442">
        <v>0.1</v>
      </c>
      <c r="E24" s="445" t="s">
        <v>79</v>
      </c>
      <c r="F24" s="336">
        <v>0.5</v>
      </c>
      <c r="G24" s="445" t="s">
        <v>80</v>
      </c>
      <c r="H24" s="336">
        <v>1</v>
      </c>
      <c r="I24" s="448" t="s">
        <v>81</v>
      </c>
      <c r="J24" s="236">
        <v>1.5</v>
      </c>
      <c r="L24" s="109"/>
      <c r="M24" s="437" t="s">
        <v>37</v>
      </c>
      <c r="N24" s="438"/>
      <c r="O24" s="430"/>
      <c r="P24" s="146"/>
      <c r="Q24" s="146"/>
      <c r="U24" s="147"/>
    </row>
    <row r="25" spans="1:21" s="108" customFormat="1" ht="30" customHeight="1" x14ac:dyDescent="0.2">
      <c r="A25" s="329"/>
      <c r="B25" s="454"/>
      <c r="C25" s="457"/>
      <c r="D25" s="459"/>
      <c r="E25" s="446"/>
      <c r="F25" s="337"/>
      <c r="G25" s="446"/>
      <c r="H25" s="337"/>
      <c r="I25" s="449"/>
      <c r="J25" s="237"/>
      <c r="L25" s="109"/>
      <c r="M25" s="50"/>
      <c r="N25" s="120" t="s">
        <v>12</v>
      </c>
      <c r="O25" s="430"/>
      <c r="P25" s="146"/>
      <c r="Q25" s="146"/>
      <c r="U25" s="147"/>
    </row>
    <row r="26" spans="1:21" s="108" customFormat="1" ht="30" customHeight="1" x14ac:dyDescent="0.2">
      <c r="A26" s="329"/>
      <c r="B26" s="454"/>
      <c r="C26" s="457"/>
      <c r="D26" s="459"/>
      <c r="E26" s="446"/>
      <c r="F26" s="337"/>
      <c r="G26" s="446"/>
      <c r="H26" s="337"/>
      <c r="I26" s="449"/>
      <c r="J26" s="237"/>
      <c r="L26" s="109"/>
      <c r="M26" s="50"/>
      <c r="N26" s="120" t="s">
        <v>18</v>
      </c>
      <c r="O26" s="430"/>
      <c r="P26" s="146">
        <v>2</v>
      </c>
      <c r="Q26" s="146"/>
      <c r="U26" s="147"/>
    </row>
    <row r="27" spans="1:21" s="108" customFormat="1" ht="27" customHeight="1" x14ac:dyDescent="0.2">
      <c r="A27" s="329"/>
      <c r="B27" s="454"/>
      <c r="C27" s="457"/>
      <c r="D27" s="459"/>
      <c r="E27" s="446"/>
      <c r="F27" s="337"/>
      <c r="G27" s="446"/>
      <c r="H27" s="337"/>
      <c r="I27" s="449"/>
      <c r="J27" s="237"/>
      <c r="L27" s="109"/>
      <c r="M27" s="50" t="s">
        <v>99</v>
      </c>
      <c r="N27" s="120" t="s">
        <v>19</v>
      </c>
      <c r="O27" s="430"/>
      <c r="P27" s="146"/>
      <c r="Q27" s="146"/>
      <c r="U27" s="147"/>
    </row>
    <row r="28" spans="1:21" s="108" customFormat="1" ht="34.5" customHeight="1" thickBot="1" x14ac:dyDescent="0.25">
      <c r="A28" s="330"/>
      <c r="B28" s="455"/>
      <c r="C28" s="458"/>
      <c r="D28" s="460"/>
      <c r="E28" s="447"/>
      <c r="F28" s="338"/>
      <c r="G28" s="447"/>
      <c r="H28" s="338"/>
      <c r="I28" s="450"/>
      <c r="J28" s="238"/>
      <c r="L28" s="109"/>
      <c r="M28" s="172"/>
      <c r="N28" s="172"/>
      <c r="O28" s="173"/>
      <c r="P28" s="146"/>
      <c r="Q28" s="146"/>
    </row>
    <row r="29" spans="1:21" s="114" customFormat="1" ht="39" customHeight="1" thickBot="1" x14ac:dyDescent="0.3">
      <c r="A29" s="265"/>
      <c r="B29" s="312" t="s">
        <v>27</v>
      </c>
      <c r="C29" s="313"/>
      <c r="D29" s="224"/>
      <c r="E29" s="314"/>
      <c r="F29" s="314"/>
      <c r="G29" s="314"/>
      <c r="H29" s="314"/>
      <c r="I29" s="314"/>
      <c r="J29" s="315"/>
      <c r="L29" s="115"/>
      <c r="M29" s="172"/>
      <c r="N29" s="172"/>
      <c r="O29" s="150"/>
      <c r="P29" s="151"/>
      <c r="U29" s="152"/>
    </row>
    <row r="30" spans="1:21" s="114" customFormat="1" ht="27.75" hidden="1" customHeight="1" x14ac:dyDescent="0.25">
      <c r="A30" s="266"/>
      <c r="B30" s="316" t="s">
        <v>28</v>
      </c>
      <c r="C30" s="317"/>
      <c r="D30" s="303"/>
      <c r="E30" s="304"/>
      <c r="F30" s="304"/>
      <c r="G30" s="304"/>
      <c r="H30" s="304"/>
      <c r="I30" s="304"/>
      <c r="J30" s="305"/>
      <c r="L30" s="115"/>
      <c r="M30" s="149"/>
      <c r="N30" s="149"/>
      <c r="O30" s="150"/>
      <c r="P30" s="151"/>
      <c r="U30" s="152"/>
    </row>
    <row r="31" spans="1:21" s="114" customFormat="1" ht="27.75" hidden="1" customHeight="1" x14ac:dyDescent="0.25">
      <c r="A31" s="266"/>
      <c r="B31" s="317" t="s">
        <v>29</v>
      </c>
      <c r="C31" s="468"/>
      <c r="D31" s="461"/>
      <c r="E31" s="462"/>
      <c r="F31" s="462"/>
      <c r="G31" s="462"/>
      <c r="H31" s="462"/>
      <c r="I31" s="462"/>
      <c r="J31" s="463"/>
      <c r="L31" s="115"/>
      <c r="M31" s="149"/>
      <c r="N31" s="149"/>
      <c r="O31" s="153"/>
      <c r="P31" s="154"/>
      <c r="U31" s="152"/>
    </row>
    <row r="32" spans="1:21" s="114" customFormat="1" ht="27.75" hidden="1" customHeight="1" thickBot="1" x14ac:dyDescent="0.3">
      <c r="A32" s="267"/>
      <c r="B32" s="316" t="s">
        <v>30</v>
      </c>
      <c r="C32" s="317"/>
      <c r="D32" s="158"/>
      <c r="E32" s="158"/>
      <c r="F32" s="158"/>
      <c r="G32" s="158"/>
      <c r="H32" s="158"/>
      <c r="I32" s="158"/>
      <c r="J32" s="158"/>
      <c r="L32" s="115"/>
      <c r="M32" s="65"/>
      <c r="N32" s="65"/>
      <c r="O32" s="153"/>
      <c r="P32" s="154"/>
      <c r="U32" s="152"/>
    </row>
    <row r="33" spans="1:21" s="108" customFormat="1" ht="18" customHeight="1" thickBot="1" x14ac:dyDescent="0.25">
      <c r="A33" s="324" t="s">
        <v>62</v>
      </c>
      <c r="B33" s="325"/>
      <c r="C33" s="326"/>
      <c r="D33" s="28"/>
      <c r="E33" s="107"/>
      <c r="F33" s="33"/>
      <c r="G33" s="107"/>
      <c r="H33" s="33"/>
      <c r="I33" s="107"/>
      <c r="J33" s="33"/>
      <c r="L33" s="109"/>
      <c r="M33" s="65"/>
      <c r="N33" s="65"/>
      <c r="O33" s="157"/>
      <c r="P33" s="146"/>
      <c r="Q33" s="146"/>
    </row>
    <row r="34" spans="1:21" s="108" customFormat="1" ht="12" customHeight="1" x14ac:dyDescent="0.2">
      <c r="A34" s="328"/>
      <c r="B34" s="431" t="s">
        <v>66</v>
      </c>
      <c r="C34" s="456" t="s">
        <v>82</v>
      </c>
      <c r="D34" s="442">
        <v>0.1</v>
      </c>
      <c r="E34" s="445" t="s">
        <v>83</v>
      </c>
      <c r="F34" s="227">
        <v>0.5</v>
      </c>
      <c r="G34" s="445" t="s">
        <v>84</v>
      </c>
      <c r="H34" s="233">
        <v>1</v>
      </c>
      <c r="I34" s="448" t="s">
        <v>85</v>
      </c>
      <c r="J34" s="236">
        <v>1.5</v>
      </c>
      <c r="L34" s="109"/>
      <c r="M34" s="34"/>
      <c r="N34" s="34"/>
      <c r="O34" s="430">
        <f>IF(M36&lt;&gt;"",F34*D34*$J$2,IF(M37&lt;&gt;"",H34*D34*$J$2,IF(M38&lt;&gt;"",J34*D34*$J$2,"")))</f>
        <v>0.15000000000000002</v>
      </c>
      <c r="P34" s="146"/>
      <c r="Q34" s="146"/>
    </row>
    <row r="35" spans="1:21" s="108" customFormat="1" ht="15" customHeight="1" x14ac:dyDescent="0.2">
      <c r="A35" s="329"/>
      <c r="B35" s="464"/>
      <c r="C35" s="466"/>
      <c r="D35" s="443"/>
      <c r="E35" s="446"/>
      <c r="F35" s="228"/>
      <c r="G35" s="446"/>
      <c r="H35" s="234"/>
      <c r="I35" s="449"/>
      <c r="J35" s="237"/>
      <c r="L35" s="109"/>
      <c r="M35" s="437" t="s">
        <v>37</v>
      </c>
      <c r="N35" s="438"/>
      <c r="O35" s="430"/>
      <c r="P35" s="146"/>
      <c r="Q35" s="146"/>
    </row>
    <row r="36" spans="1:21" s="108" customFormat="1" ht="18" customHeight="1" x14ac:dyDescent="0.2">
      <c r="A36" s="329"/>
      <c r="B36" s="464"/>
      <c r="C36" s="466"/>
      <c r="D36" s="443"/>
      <c r="E36" s="446"/>
      <c r="F36" s="228"/>
      <c r="G36" s="446"/>
      <c r="H36" s="234"/>
      <c r="I36" s="449"/>
      <c r="J36" s="237"/>
      <c r="L36" s="109"/>
      <c r="M36" s="50"/>
      <c r="N36" s="120" t="s">
        <v>12</v>
      </c>
      <c r="O36" s="430"/>
      <c r="P36" s="146">
        <v>2</v>
      </c>
      <c r="Q36" s="146"/>
    </row>
    <row r="37" spans="1:21" s="108" customFormat="1" ht="30.75" customHeight="1" x14ac:dyDescent="0.2">
      <c r="A37" s="329"/>
      <c r="B37" s="464"/>
      <c r="C37" s="466"/>
      <c r="D37" s="443"/>
      <c r="E37" s="446"/>
      <c r="F37" s="228"/>
      <c r="G37" s="446"/>
      <c r="H37" s="234"/>
      <c r="I37" s="449"/>
      <c r="J37" s="237"/>
      <c r="L37" s="109"/>
      <c r="M37" s="50"/>
      <c r="N37" s="120" t="s">
        <v>18</v>
      </c>
      <c r="O37" s="430"/>
    </row>
    <row r="38" spans="1:21" s="108" customFormat="1" ht="27" customHeight="1" thickBot="1" x14ac:dyDescent="0.25">
      <c r="A38" s="330"/>
      <c r="B38" s="465"/>
      <c r="C38" s="467"/>
      <c r="D38" s="444"/>
      <c r="E38" s="447"/>
      <c r="F38" s="229"/>
      <c r="G38" s="447"/>
      <c r="H38" s="235"/>
      <c r="I38" s="450"/>
      <c r="J38" s="238"/>
      <c r="L38" s="109"/>
      <c r="M38" s="50" t="s">
        <v>99</v>
      </c>
      <c r="N38" s="120" t="s">
        <v>19</v>
      </c>
      <c r="O38" s="430"/>
    </row>
    <row r="39" spans="1:21" s="114" customFormat="1" ht="30" customHeight="1" thickBot="1" x14ac:dyDescent="0.3">
      <c r="A39" s="104"/>
      <c r="B39" s="312" t="s">
        <v>27</v>
      </c>
      <c r="C39" s="313"/>
      <c r="D39" s="224"/>
      <c r="E39" s="225"/>
      <c r="F39" s="225"/>
      <c r="G39" s="225"/>
      <c r="H39" s="225"/>
      <c r="I39" s="225"/>
      <c r="J39" s="226"/>
      <c r="K39" s="121"/>
      <c r="L39" s="149"/>
      <c r="M39" s="148"/>
      <c r="N39" s="148"/>
      <c r="O39" s="150"/>
      <c r="P39" s="151"/>
      <c r="U39" s="152"/>
    </row>
    <row r="40" spans="1:21" s="108" customFormat="1" ht="13.5" customHeight="1" thickBot="1" x14ac:dyDescent="0.25">
      <c r="A40" s="104"/>
      <c r="B40" s="105"/>
      <c r="C40" s="105"/>
      <c r="D40" s="31"/>
      <c r="E40" s="118"/>
      <c r="F40" s="31"/>
      <c r="G40" s="118"/>
      <c r="H40" s="31"/>
      <c r="I40" s="118"/>
      <c r="J40" s="31"/>
      <c r="L40" s="109"/>
      <c r="M40" s="149"/>
      <c r="N40" s="149"/>
      <c r="O40" s="155"/>
      <c r="P40" s="146"/>
      <c r="Q40" s="146"/>
    </row>
    <row r="41" spans="1:21" s="108" customFormat="1" ht="18" customHeight="1" thickBot="1" x14ac:dyDescent="0.25">
      <c r="A41" s="324" t="s">
        <v>86</v>
      </c>
      <c r="B41" s="325"/>
      <c r="C41" s="326"/>
      <c r="D41" s="28"/>
      <c r="E41" s="107"/>
      <c r="F41" s="33"/>
      <c r="G41" s="107"/>
      <c r="H41" s="33"/>
      <c r="I41" s="107"/>
      <c r="J41" s="33"/>
      <c r="L41" s="109"/>
      <c r="M41" s="32"/>
      <c r="N41" s="32"/>
      <c r="O41" s="157"/>
      <c r="P41" s="146"/>
      <c r="Q41" s="146"/>
    </row>
    <row r="42" spans="1:21" s="108" customFormat="1" ht="12" customHeight="1" x14ac:dyDescent="0.2">
      <c r="A42" s="328"/>
      <c r="B42" s="431" t="s">
        <v>87</v>
      </c>
      <c r="C42" s="456" t="s">
        <v>88</v>
      </c>
      <c r="D42" s="442">
        <v>0.05</v>
      </c>
      <c r="E42" s="445" t="s">
        <v>89</v>
      </c>
      <c r="F42" s="227">
        <v>0.5</v>
      </c>
      <c r="G42" s="448" t="s">
        <v>90</v>
      </c>
      <c r="H42" s="233">
        <v>1</v>
      </c>
      <c r="I42" s="445" t="s">
        <v>91</v>
      </c>
      <c r="J42" s="236">
        <v>1.5</v>
      </c>
      <c r="L42" s="109"/>
      <c r="M42" s="34"/>
      <c r="N42" s="34"/>
      <c r="O42" s="430">
        <f>IF(M44&lt;&gt;"",F42*D42*$J$2,IF(M45&lt;&gt;"",H42*D42*$J$2,IF(M46&lt;&gt;"",J42*D42*$J$2,"")))</f>
        <v>0.05</v>
      </c>
      <c r="P42" s="146"/>
      <c r="Q42" s="146"/>
    </row>
    <row r="43" spans="1:21" s="108" customFormat="1" ht="15" customHeight="1" x14ac:dyDescent="0.2">
      <c r="A43" s="329"/>
      <c r="B43" s="464"/>
      <c r="C43" s="469"/>
      <c r="D43" s="443"/>
      <c r="E43" s="446"/>
      <c r="F43" s="228"/>
      <c r="G43" s="449"/>
      <c r="H43" s="234"/>
      <c r="I43" s="446"/>
      <c r="J43" s="237"/>
      <c r="L43" s="109"/>
      <c r="M43" s="437" t="s">
        <v>37</v>
      </c>
      <c r="N43" s="438"/>
      <c r="O43" s="430"/>
      <c r="P43" s="146"/>
      <c r="Q43" s="146"/>
    </row>
    <row r="44" spans="1:21" s="108" customFormat="1" ht="18" customHeight="1" x14ac:dyDescent="0.2">
      <c r="A44" s="329"/>
      <c r="B44" s="464"/>
      <c r="C44" s="469"/>
      <c r="D44" s="443"/>
      <c r="E44" s="446"/>
      <c r="F44" s="228"/>
      <c r="G44" s="449"/>
      <c r="H44" s="234"/>
      <c r="I44" s="446"/>
      <c r="J44" s="237"/>
      <c r="L44" s="109"/>
      <c r="M44" s="50"/>
      <c r="N44" s="120" t="s">
        <v>12</v>
      </c>
      <c r="O44" s="430"/>
      <c r="P44" s="146">
        <v>2</v>
      </c>
      <c r="Q44" s="146"/>
    </row>
    <row r="45" spans="1:21" s="108" customFormat="1" ht="30.75" customHeight="1" x14ac:dyDescent="0.2">
      <c r="A45" s="329"/>
      <c r="B45" s="464"/>
      <c r="C45" s="469"/>
      <c r="D45" s="443"/>
      <c r="E45" s="446"/>
      <c r="F45" s="228"/>
      <c r="G45" s="449"/>
      <c r="H45" s="234"/>
      <c r="I45" s="446"/>
      <c r="J45" s="237"/>
      <c r="L45" s="109"/>
      <c r="M45" s="50" t="s">
        <v>99</v>
      </c>
      <c r="N45" s="120" t="s">
        <v>18</v>
      </c>
      <c r="O45" s="430"/>
    </row>
    <row r="46" spans="1:21" s="108" customFormat="1" ht="27" customHeight="1" thickBot="1" x14ac:dyDescent="0.25">
      <c r="A46" s="330"/>
      <c r="B46" s="465"/>
      <c r="C46" s="470"/>
      <c r="D46" s="444"/>
      <c r="E46" s="447"/>
      <c r="F46" s="229"/>
      <c r="G46" s="450"/>
      <c r="H46" s="235"/>
      <c r="I46" s="447"/>
      <c r="J46" s="238"/>
      <c r="L46" s="109"/>
      <c r="M46" s="50"/>
      <c r="N46" s="120" t="s">
        <v>19</v>
      </c>
      <c r="O46" s="430"/>
    </row>
    <row r="47" spans="1:21" s="114" customFormat="1" ht="30" customHeight="1" x14ac:dyDescent="0.25">
      <c r="A47" s="265"/>
      <c r="B47" s="312" t="s">
        <v>27</v>
      </c>
      <c r="C47" s="313"/>
      <c r="D47" s="224"/>
      <c r="E47" s="225"/>
      <c r="F47" s="225"/>
      <c r="G47" s="225"/>
      <c r="H47" s="225"/>
      <c r="I47" s="225"/>
      <c r="J47" s="226"/>
      <c r="K47" s="121"/>
      <c r="L47" s="149"/>
      <c r="M47" s="148"/>
      <c r="N47" s="148"/>
      <c r="O47" s="150"/>
      <c r="P47" s="151"/>
      <c r="U47" s="152"/>
    </row>
    <row r="48" spans="1:21" s="114" customFormat="1" ht="26.25" hidden="1" customHeight="1" x14ac:dyDescent="0.25">
      <c r="A48" s="266"/>
      <c r="B48" s="316" t="s">
        <v>28</v>
      </c>
      <c r="C48" s="317"/>
      <c r="D48" s="303"/>
      <c r="E48" s="304"/>
      <c r="F48" s="304"/>
      <c r="G48" s="304"/>
      <c r="H48" s="304"/>
      <c r="I48" s="304"/>
      <c r="J48" s="305"/>
      <c r="K48" s="121"/>
      <c r="L48" s="149"/>
      <c r="M48" s="149"/>
      <c r="N48" s="149"/>
      <c r="O48" s="150"/>
      <c r="P48" s="151"/>
      <c r="U48" s="152"/>
    </row>
    <row r="49" spans="1:21" s="114" customFormat="1" ht="27" hidden="1" customHeight="1" thickBot="1" x14ac:dyDescent="0.3">
      <c r="A49" s="266"/>
      <c r="B49" s="317" t="s">
        <v>29</v>
      </c>
      <c r="C49" s="468"/>
      <c r="D49" s="474"/>
      <c r="E49" s="475"/>
      <c r="F49" s="475"/>
      <c r="G49" s="475"/>
      <c r="H49" s="475"/>
      <c r="I49" s="475"/>
      <c r="J49" s="475"/>
      <c r="L49" s="115"/>
      <c r="M49" s="149"/>
      <c r="N49" s="149"/>
      <c r="O49" s="153"/>
      <c r="P49" s="154"/>
      <c r="U49" s="152"/>
    </row>
    <row r="50" spans="1:21" s="114" customFormat="1" ht="27" hidden="1" customHeight="1" thickBot="1" x14ac:dyDescent="0.3">
      <c r="A50" s="267"/>
      <c r="B50" s="316" t="s">
        <v>30</v>
      </c>
      <c r="C50" s="317"/>
      <c r="D50" s="159"/>
      <c r="E50" s="159"/>
      <c r="F50" s="159"/>
      <c r="G50" s="159"/>
      <c r="H50" s="159"/>
      <c r="I50" s="159"/>
      <c r="J50" s="159"/>
      <c r="L50" s="115"/>
      <c r="M50" s="65"/>
      <c r="N50" s="65"/>
      <c r="O50" s="153"/>
      <c r="P50" s="154"/>
      <c r="U50" s="152"/>
    </row>
    <row r="51" spans="1:21" s="108" customFormat="1" ht="16.5" customHeight="1" thickBot="1" x14ac:dyDescent="0.25">
      <c r="A51" s="116"/>
      <c r="B51" s="117"/>
      <c r="C51" s="117"/>
      <c r="D51" s="31"/>
      <c r="E51" s="118"/>
      <c r="F51" s="31"/>
      <c r="G51" s="118"/>
      <c r="H51" s="31"/>
      <c r="I51" s="118"/>
      <c r="J51" s="31"/>
      <c r="L51" s="109"/>
      <c r="M51" s="65"/>
      <c r="N51" s="65"/>
      <c r="O51" s="155"/>
      <c r="P51" s="156"/>
      <c r="Q51" s="146"/>
      <c r="U51" s="147"/>
    </row>
    <row r="52" spans="1:21" s="108" customFormat="1" ht="18" customHeight="1" thickBot="1" x14ac:dyDescent="0.25">
      <c r="A52" s="324" t="s">
        <v>92</v>
      </c>
      <c r="B52" s="325"/>
      <c r="C52" s="326"/>
      <c r="D52" s="28"/>
      <c r="E52" s="107"/>
      <c r="F52" s="33"/>
      <c r="G52" s="107"/>
      <c r="H52" s="33"/>
      <c r="I52" s="107"/>
      <c r="J52" s="33"/>
      <c r="L52" s="109"/>
      <c r="M52" s="32"/>
      <c r="N52" s="32"/>
      <c r="O52" s="157"/>
      <c r="P52" s="146"/>
      <c r="Q52" s="146"/>
    </row>
    <row r="53" spans="1:21" s="108" customFormat="1" ht="12" customHeight="1" x14ac:dyDescent="0.2">
      <c r="A53" s="328"/>
      <c r="B53" s="431" t="s">
        <v>67</v>
      </c>
      <c r="C53" s="471" t="s">
        <v>68</v>
      </c>
      <c r="D53" s="442">
        <v>0.1</v>
      </c>
      <c r="E53" s="445" t="s">
        <v>93</v>
      </c>
      <c r="F53" s="227">
        <v>0.5</v>
      </c>
      <c r="G53" s="445" t="s">
        <v>94</v>
      </c>
      <c r="H53" s="233">
        <v>1</v>
      </c>
      <c r="I53" s="448" t="s">
        <v>95</v>
      </c>
      <c r="J53" s="236">
        <v>1.5</v>
      </c>
      <c r="L53" s="109"/>
      <c r="M53" s="34"/>
      <c r="N53" s="34"/>
      <c r="O53" s="430">
        <f>IF(M55&lt;&gt;"",F53*D53*$J$2,IF(M56&lt;&gt;"",H53*D53*$J$2,IF(M57&lt;&gt;"",J53*D53*$J$2,"")))</f>
        <v>0.15000000000000002</v>
      </c>
      <c r="P53" s="146"/>
      <c r="Q53" s="146"/>
    </row>
    <row r="54" spans="1:21" s="108" customFormat="1" ht="15" customHeight="1" x14ac:dyDescent="0.2">
      <c r="A54" s="329"/>
      <c r="B54" s="464"/>
      <c r="C54" s="472"/>
      <c r="D54" s="443"/>
      <c r="E54" s="446"/>
      <c r="F54" s="228"/>
      <c r="G54" s="446"/>
      <c r="H54" s="234"/>
      <c r="I54" s="449"/>
      <c r="J54" s="237"/>
      <c r="L54" s="109"/>
      <c r="M54" s="437" t="s">
        <v>37</v>
      </c>
      <c r="N54" s="438"/>
      <c r="O54" s="430"/>
      <c r="P54" s="146"/>
      <c r="Q54" s="146"/>
    </row>
    <row r="55" spans="1:21" s="108" customFormat="1" ht="23.25" customHeight="1" x14ac:dyDescent="0.2">
      <c r="A55" s="329"/>
      <c r="B55" s="464"/>
      <c r="C55" s="472"/>
      <c r="D55" s="443"/>
      <c r="E55" s="446"/>
      <c r="F55" s="228"/>
      <c r="G55" s="446"/>
      <c r="H55" s="234"/>
      <c r="I55" s="449"/>
      <c r="J55" s="237"/>
      <c r="L55" s="109"/>
      <c r="M55" s="50"/>
      <c r="N55" s="120" t="s">
        <v>12</v>
      </c>
      <c r="O55" s="430"/>
      <c r="P55" s="146">
        <v>2</v>
      </c>
      <c r="Q55" s="146"/>
    </row>
    <row r="56" spans="1:21" s="108" customFormat="1" ht="24.75" customHeight="1" x14ac:dyDescent="0.2">
      <c r="A56" s="329"/>
      <c r="B56" s="464"/>
      <c r="C56" s="472"/>
      <c r="D56" s="443"/>
      <c r="E56" s="446"/>
      <c r="F56" s="228"/>
      <c r="G56" s="446"/>
      <c r="H56" s="234"/>
      <c r="I56" s="449"/>
      <c r="J56" s="237"/>
      <c r="L56" s="109"/>
      <c r="M56" s="50"/>
      <c r="N56" s="120" t="s">
        <v>18</v>
      </c>
      <c r="O56" s="430"/>
    </row>
    <row r="57" spans="1:21" s="108" customFormat="1" ht="40.5" customHeight="1" thickBot="1" x14ac:dyDescent="0.25">
      <c r="A57" s="330"/>
      <c r="B57" s="465"/>
      <c r="C57" s="473"/>
      <c r="D57" s="444"/>
      <c r="E57" s="447"/>
      <c r="F57" s="229"/>
      <c r="G57" s="447"/>
      <c r="H57" s="235"/>
      <c r="I57" s="450"/>
      <c r="J57" s="238"/>
      <c r="L57" s="109"/>
      <c r="M57" s="50" t="s">
        <v>99</v>
      </c>
      <c r="N57" s="120" t="s">
        <v>19</v>
      </c>
      <c r="O57" s="430"/>
    </row>
    <row r="58" spans="1:21" s="114" customFormat="1" ht="30" customHeight="1" x14ac:dyDescent="0.25">
      <c r="A58" s="218"/>
      <c r="B58" s="312" t="s">
        <v>27</v>
      </c>
      <c r="C58" s="313"/>
      <c r="D58" s="224"/>
      <c r="E58" s="225"/>
      <c r="F58" s="225"/>
      <c r="G58" s="225"/>
      <c r="H58" s="225"/>
      <c r="I58" s="225"/>
      <c r="J58" s="226"/>
      <c r="K58" s="121"/>
      <c r="L58" s="149"/>
      <c r="M58" s="148"/>
      <c r="N58" s="148"/>
      <c r="O58" s="150"/>
      <c r="P58" s="151"/>
      <c r="U58" s="152"/>
    </row>
    <row r="59" spans="1:21" s="114" customFormat="1" ht="72" hidden="1" customHeight="1" x14ac:dyDescent="0.2">
      <c r="A59" s="324"/>
      <c r="B59" s="325" t="s">
        <v>28</v>
      </c>
      <c r="C59" s="326"/>
      <c r="D59" s="303"/>
      <c r="E59" s="304"/>
      <c r="F59" s="304"/>
      <c r="G59" s="304"/>
      <c r="H59" s="304"/>
      <c r="I59" s="304"/>
      <c r="J59" s="305"/>
      <c r="K59" s="121"/>
      <c r="L59" s="149"/>
      <c r="M59" s="149"/>
      <c r="N59" s="149"/>
      <c r="O59" s="150"/>
      <c r="P59" s="151"/>
      <c r="U59" s="152"/>
    </row>
    <row r="60" spans="1:21" s="114" customFormat="1" ht="72" hidden="1" customHeight="1" thickBot="1" x14ac:dyDescent="0.25">
      <c r="A60" s="328"/>
      <c r="B60" s="476" t="s">
        <v>29</v>
      </c>
      <c r="C60" s="478"/>
      <c r="D60" s="474"/>
      <c r="E60" s="475"/>
      <c r="F60" s="475"/>
      <c r="G60" s="475"/>
      <c r="H60" s="475"/>
      <c r="I60" s="475"/>
      <c r="J60" s="475"/>
      <c r="L60" s="115"/>
      <c r="M60" s="149"/>
      <c r="N60" s="149"/>
      <c r="O60" s="153"/>
      <c r="P60" s="154"/>
      <c r="U60" s="152"/>
    </row>
    <row r="61" spans="1:21" s="114" customFormat="1" ht="72" hidden="1" customHeight="1" thickBot="1" x14ac:dyDescent="0.25">
      <c r="A61" s="329"/>
      <c r="B61" s="477" t="s">
        <v>30</v>
      </c>
      <c r="C61" s="479"/>
      <c r="D61" s="159"/>
      <c r="E61" s="159"/>
      <c r="F61" s="159"/>
      <c r="G61" s="159"/>
      <c r="H61" s="159"/>
      <c r="I61" s="159"/>
      <c r="J61" s="159"/>
      <c r="L61" s="115"/>
      <c r="M61" s="65"/>
      <c r="N61" s="65"/>
      <c r="O61" s="153"/>
      <c r="P61" s="154"/>
      <c r="U61" s="152"/>
    </row>
    <row r="62" spans="1:21" s="108" customFormat="1" ht="16.5" customHeight="1" thickBot="1" x14ac:dyDescent="0.25">
      <c r="A62" s="116"/>
      <c r="B62" s="117"/>
      <c r="C62" s="117"/>
      <c r="D62" s="31"/>
      <c r="E62" s="118"/>
      <c r="F62" s="31"/>
      <c r="G62" s="118"/>
      <c r="H62" s="31"/>
      <c r="I62" s="118"/>
      <c r="J62" s="31"/>
      <c r="L62" s="109"/>
      <c r="M62" s="65"/>
      <c r="N62" s="65"/>
      <c r="O62" s="155"/>
      <c r="P62" s="156"/>
      <c r="Q62" s="146"/>
      <c r="U62" s="147"/>
    </row>
    <row r="63" spans="1:21" s="108" customFormat="1" ht="18" customHeight="1" thickBot="1" x14ac:dyDescent="0.25">
      <c r="A63" s="324" t="s">
        <v>31</v>
      </c>
      <c r="B63" s="325"/>
      <c r="C63" s="326"/>
      <c r="D63" s="28"/>
      <c r="E63" s="107"/>
      <c r="F63" s="33"/>
      <c r="G63" s="107"/>
      <c r="H63" s="33"/>
      <c r="I63" s="107"/>
      <c r="J63" s="33"/>
      <c r="L63" s="109"/>
      <c r="M63" s="492" t="s">
        <v>32</v>
      </c>
      <c r="N63" s="493"/>
      <c r="O63" s="157"/>
      <c r="P63" s="146"/>
      <c r="Q63" s="146"/>
    </row>
    <row r="64" spans="1:21" s="108" customFormat="1" ht="12" customHeight="1" x14ac:dyDescent="0.2">
      <c r="A64" s="328"/>
      <c r="B64" s="431" t="s">
        <v>96</v>
      </c>
      <c r="C64" s="471" t="s">
        <v>97</v>
      </c>
      <c r="D64" s="442">
        <v>0.4</v>
      </c>
      <c r="E64" s="480">
        <v>42.8</v>
      </c>
      <c r="F64" s="227">
        <v>0.5</v>
      </c>
      <c r="G64" s="494">
        <v>47.6</v>
      </c>
      <c r="H64" s="233">
        <v>1</v>
      </c>
      <c r="I64" s="480">
        <v>50.5</v>
      </c>
      <c r="J64" s="236">
        <v>1.5</v>
      </c>
      <c r="L64" s="109"/>
      <c r="M64" s="483">
        <v>47.7</v>
      </c>
      <c r="N64" s="484"/>
      <c r="O64" s="430">
        <f>IF(M64&gt;=I64,J64*D64*$J$2,IF(M64&gt;=G64,H64*D64*$J$2+(M64-G64)/(I64-G64)*(J64*D64*$J$2-H64*D64*$J$2),IF(M64&gt;=E64,F64*D64*$J$2+(M64-E64)/(G64-E64)*(H64*D64*$J$2-F64*D64*$J$2),IF(M64&lt;E64,0,""))))</f>
        <v>0.40689655172413808</v>
      </c>
      <c r="P64" s="146"/>
      <c r="Q64" s="146"/>
    </row>
    <row r="65" spans="1:21" s="108" customFormat="1" ht="15" customHeight="1" x14ac:dyDescent="0.2">
      <c r="A65" s="329"/>
      <c r="B65" s="464"/>
      <c r="C65" s="469"/>
      <c r="D65" s="459"/>
      <c r="E65" s="481"/>
      <c r="F65" s="228"/>
      <c r="G65" s="495"/>
      <c r="H65" s="234"/>
      <c r="I65" s="481"/>
      <c r="J65" s="237"/>
      <c r="L65" s="109"/>
      <c r="M65" s="485"/>
      <c r="N65" s="486"/>
      <c r="O65" s="430"/>
      <c r="P65" s="146"/>
      <c r="Q65" s="146"/>
    </row>
    <row r="66" spans="1:21" s="108" customFormat="1" ht="13.5" customHeight="1" x14ac:dyDescent="0.2">
      <c r="A66" s="329"/>
      <c r="B66" s="464"/>
      <c r="C66" s="469"/>
      <c r="D66" s="459"/>
      <c r="E66" s="481"/>
      <c r="F66" s="228"/>
      <c r="G66" s="495"/>
      <c r="H66" s="234"/>
      <c r="I66" s="481"/>
      <c r="J66" s="237"/>
      <c r="L66" s="109"/>
      <c r="M66" s="485"/>
      <c r="N66" s="486"/>
      <c r="O66" s="430"/>
      <c r="P66" s="146">
        <v>2</v>
      </c>
      <c r="Q66" s="146"/>
      <c r="S66" s="174"/>
      <c r="T66" s="143"/>
    </row>
    <row r="67" spans="1:21" s="108" customFormat="1" ht="18" x14ac:dyDescent="0.2">
      <c r="A67" s="329"/>
      <c r="B67" s="464"/>
      <c r="C67" s="469"/>
      <c r="D67" s="459"/>
      <c r="E67" s="481"/>
      <c r="F67" s="228"/>
      <c r="G67" s="495"/>
      <c r="H67" s="234"/>
      <c r="I67" s="481"/>
      <c r="J67" s="237"/>
      <c r="L67" s="109"/>
      <c r="M67" s="485"/>
      <c r="N67" s="486"/>
      <c r="O67" s="430"/>
      <c r="S67" s="175"/>
    </row>
    <row r="68" spans="1:21" s="108" customFormat="1" ht="33.75" customHeight="1" thickBot="1" x14ac:dyDescent="0.25">
      <c r="A68" s="330"/>
      <c r="B68" s="465"/>
      <c r="C68" s="470"/>
      <c r="D68" s="460"/>
      <c r="E68" s="482"/>
      <c r="F68" s="229"/>
      <c r="G68" s="496"/>
      <c r="H68" s="235"/>
      <c r="I68" s="482"/>
      <c r="J68" s="238"/>
      <c r="L68" s="109"/>
      <c r="M68" s="487"/>
      <c r="N68" s="488"/>
      <c r="O68" s="430"/>
      <c r="S68" s="176"/>
      <c r="T68" s="177"/>
    </row>
    <row r="69" spans="1:21" s="114" customFormat="1" ht="39.75" customHeight="1" x14ac:dyDescent="0.25">
      <c r="A69" s="218"/>
      <c r="B69" s="312" t="s">
        <v>27</v>
      </c>
      <c r="C69" s="313"/>
      <c r="D69" s="489"/>
      <c r="E69" s="490"/>
      <c r="F69" s="490"/>
      <c r="G69" s="490"/>
      <c r="H69" s="490"/>
      <c r="I69" s="490"/>
      <c r="J69" s="491"/>
      <c r="K69" s="121"/>
      <c r="L69" s="149"/>
      <c r="M69" s="149"/>
      <c r="N69" s="149"/>
      <c r="O69" s="150"/>
      <c r="P69" s="151"/>
      <c r="U69" s="152"/>
    </row>
    <row r="70" spans="1:21" s="108" customFormat="1" ht="16.5" customHeight="1" thickBot="1" x14ac:dyDescent="0.25">
      <c r="A70" s="116"/>
      <c r="B70" s="117"/>
      <c r="C70" s="117"/>
      <c r="D70" s="31"/>
      <c r="E70" s="118"/>
      <c r="F70" s="31"/>
      <c r="G70" s="118"/>
      <c r="H70" s="31"/>
      <c r="I70" s="118"/>
      <c r="J70" s="31"/>
      <c r="L70" s="109"/>
      <c r="M70" s="32"/>
      <c r="N70" s="32"/>
      <c r="O70" s="155"/>
      <c r="P70" s="156"/>
      <c r="Q70" s="146"/>
      <c r="U70" s="147"/>
    </row>
    <row r="71" spans="1:21" s="108" customFormat="1" ht="18" customHeight="1" thickBot="1" x14ac:dyDescent="0.25">
      <c r="A71" s="324" t="s">
        <v>69</v>
      </c>
      <c r="B71" s="325"/>
      <c r="C71" s="326"/>
      <c r="D71" s="28"/>
      <c r="E71" s="107"/>
      <c r="F71" s="33"/>
      <c r="G71" s="107"/>
      <c r="H71" s="33"/>
      <c r="I71" s="107"/>
      <c r="J71" s="33"/>
      <c r="L71" s="109"/>
      <c r="M71" s="492" t="s">
        <v>32</v>
      </c>
      <c r="N71" s="493"/>
      <c r="O71" s="157"/>
      <c r="P71" s="146"/>
      <c r="Q71" s="146"/>
    </row>
    <row r="72" spans="1:21" s="108" customFormat="1" ht="12" customHeight="1" x14ac:dyDescent="0.2">
      <c r="A72" s="328"/>
      <c r="B72" s="431" t="s">
        <v>70</v>
      </c>
      <c r="C72" s="471" t="s">
        <v>98</v>
      </c>
      <c r="D72" s="442">
        <v>0.1</v>
      </c>
      <c r="E72" s="480">
        <v>107.7</v>
      </c>
      <c r="F72" s="227">
        <v>0.5</v>
      </c>
      <c r="G72" s="480">
        <v>113.4</v>
      </c>
      <c r="H72" s="233">
        <v>1</v>
      </c>
      <c r="I72" s="494">
        <v>119.1</v>
      </c>
      <c r="J72" s="236">
        <v>1.5</v>
      </c>
      <c r="L72" s="109"/>
      <c r="M72" s="483">
        <v>126.6</v>
      </c>
      <c r="N72" s="484"/>
      <c r="O72" s="497">
        <f>IF(M72&gt;=I72,J72*D72*$J$2,IF(M72&gt;=G72,H72*D72*$J$2+(M72-G72)/(I72-G72)*(J72*D72*$J$2-H72*D72*$J$2),IF(M72&gt;=E72,F72*D72*$J$2+(M72-E72)/(G72-E72)*(H72*D72*$J$2-F72*D72*$J$2),IF(M72&lt;E72,0,""))))</f>
        <v>0.15000000000000002</v>
      </c>
      <c r="P72" s="146"/>
      <c r="Q72" s="146"/>
    </row>
    <row r="73" spans="1:21" s="108" customFormat="1" ht="15" customHeight="1" x14ac:dyDescent="0.2">
      <c r="A73" s="329"/>
      <c r="B73" s="464"/>
      <c r="C73" s="469"/>
      <c r="D73" s="459"/>
      <c r="E73" s="481"/>
      <c r="F73" s="228"/>
      <c r="G73" s="481"/>
      <c r="H73" s="234"/>
      <c r="I73" s="495"/>
      <c r="J73" s="237"/>
      <c r="L73" s="109"/>
      <c r="M73" s="485"/>
      <c r="N73" s="486"/>
      <c r="O73" s="497"/>
      <c r="P73" s="146"/>
      <c r="Q73" s="146"/>
    </row>
    <row r="74" spans="1:21" s="108" customFormat="1" ht="13.5" customHeight="1" x14ac:dyDescent="0.2">
      <c r="A74" s="329"/>
      <c r="B74" s="464"/>
      <c r="C74" s="469"/>
      <c r="D74" s="459"/>
      <c r="E74" s="481"/>
      <c r="F74" s="228"/>
      <c r="G74" s="481"/>
      <c r="H74" s="234"/>
      <c r="I74" s="495"/>
      <c r="J74" s="237"/>
      <c r="L74" s="109"/>
      <c r="M74" s="485"/>
      <c r="N74" s="486"/>
      <c r="O74" s="497"/>
      <c r="P74" s="146">
        <v>2</v>
      </c>
      <c r="Q74" s="146"/>
    </row>
    <row r="75" spans="1:21" s="108" customFormat="1" ht="12" customHeight="1" x14ac:dyDescent="0.2">
      <c r="A75" s="329"/>
      <c r="B75" s="464"/>
      <c r="C75" s="469"/>
      <c r="D75" s="459"/>
      <c r="E75" s="481"/>
      <c r="F75" s="228"/>
      <c r="G75" s="481"/>
      <c r="H75" s="234"/>
      <c r="I75" s="495"/>
      <c r="J75" s="237"/>
      <c r="L75" s="109"/>
      <c r="M75" s="485"/>
      <c r="N75" s="486"/>
      <c r="O75" s="497"/>
    </row>
    <row r="76" spans="1:21" s="108" customFormat="1" ht="48" customHeight="1" thickBot="1" x14ac:dyDescent="0.25">
      <c r="A76" s="330"/>
      <c r="B76" s="465"/>
      <c r="C76" s="470"/>
      <c r="D76" s="460"/>
      <c r="E76" s="482"/>
      <c r="F76" s="229"/>
      <c r="G76" s="482"/>
      <c r="H76" s="235"/>
      <c r="I76" s="496"/>
      <c r="J76" s="238"/>
      <c r="L76" s="109"/>
      <c r="M76" s="487"/>
      <c r="N76" s="488"/>
      <c r="O76" s="497"/>
    </row>
    <row r="77" spans="1:21" s="114" customFormat="1" ht="30" customHeight="1" thickBot="1" x14ac:dyDescent="0.3">
      <c r="A77" s="218"/>
      <c r="B77" s="312" t="s">
        <v>27</v>
      </c>
      <c r="C77" s="313"/>
      <c r="D77" s="224"/>
      <c r="E77" s="225"/>
      <c r="F77" s="225"/>
      <c r="G77" s="225"/>
      <c r="H77" s="225"/>
      <c r="I77" s="225"/>
      <c r="J77" s="226"/>
      <c r="K77" s="121"/>
      <c r="L77" s="149"/>
      <c r="M77" s="35"/>
      <c r="N77" s="35"/>
      <c r="O77" s="150"/>
      <c r="P77" s="151"/>
      <c r="U77" s="152"/>
    </row>
    <row r="78" spans="1:21" s="114" customFormat="1" ht="30" customHeight="1" thickBot="1" x14ac:dyDescent="0.3">
      <c r="A78" s="218"/>
      <c r="B78" s="312" t="s">
        <v>27</v>
      </c>
      <c r="C78" s="313"/>
      <c r="D78" s="224"/>
      <c r="E78" s="225"/>
      <c r="F78" s="225"/>
      <c r="G78" s="225"/>
      <c r="H78" s="225"/>
      <c r="I78" s="225"/>
      <c r="J78" s="226"/>
      <c r="K78" s="121"/>
      <c r="L78" s="149"/>
      <c r="M78" s="35"/>
      <c r="N78" s="35"/>
      <c r="O78" s="14"/>
      <c r="P78" s="151"/>
      <c r="U78" s="152"/>
    </row>
    <row r="79" spans="1:21" s="108" customFormat="1" ht="12" customHeight="1" thickBot="1" x14ac:dyDescent="0.25">
      <c r="A79" s="104"/>
      <c r="B79" s="117"/>
      <c r="C79" s="117"/>
      <c r="D79" s="24"/>
      <c r="E79" s="106"/>
      <c r="F79" s="24"/>
      <c r="G79" s="106"/>
      <c r="H79" s="24"/>
      <c r="I79" s="106"/>
      <c r="J79" s="24"/>
      <c r="L79" s="124"/>
      <c r="M79" s="219" t="s">
        <v>63</v>
      </c>
      <c r="N79" s="220"/>
      <c r="O79" s="37"/>
    </row>
    <row r="80" spans="1:21" s="108" customFormat="1" ht="12" customHeight="1" thickBot="1" x14ac:dyDescent="0.25">
      <c r="A80" s="36" t="s">
        <v>38</v>
      </c>
      <c r="B80" s="117"/>
      <c r="C80" s="117"/>
      <c r="D80" s="31"/>
      <c r="E80" s="118"/>
      <c r="F80" s="31"/>
      <c r="G80" s="118"/>
      <c r="H80" s="31"/>
      <c r="I80" s="118"/>
      <c r="J80" s="31"/>
      <c r="N80" s="178"/>
      <c r="O80" s="178"/>
    </row>
    <row r="81" spans="1:20" s="108" customFormat="1" ht="12" customHeight="1" thickBot="1" x14ac:dyDescent="0.25">
      <c r="A81" s="504" t="s">
        <v>39</v>
      </c>
      <c r="B81" s="504"/>
      <c r="C81" s="504"/>
      <c r="D81" s="504"/>
      <c r="E81" s="504"/>
      <c r="F81" s="271" t="s">
        <v>40</v>
      </c>
      <c r="G81" s="272"/>
      <c r="H81" s="272"/>
      <c r="I81" s="272"/>
      <c r="J81" s="273"/>
      <c r="M81" s="179"/>
      <c r="N81" s="178"/>
      <c r="O81" s="180"/>
    </row>
    <row r="82" spans="1:20" s="108" customFormat="1" ht="16.5" customHeight="1" x14ac:dyDescent="0.2">
      <c r="A82" s="504"/>
      <c r="B82" s="504"/>
      <c r="C82" s="504"/>
      <c r="D82" s="504"/>
      <c r="E82" s="504"/>
      <c r="F82" s="283" t="str">
        <f>E8</f>
        <v>Threshold</v>
      </c>
      <c r="G82" s="284"/>
      <c r="H82" s="181" t="str">
        <f>G8</f>
        <v>Target</v>
      </c>
      <c r="I82" s="39"/>
      <c r="J82" s="160" t="str">
        <f>I8</f>
        <v>Stretch</v>
      </c>
      <c r="M82" s="179"/>
      <c r="N82" s="180"/>
      <c r="O82" s="180"/>
    </row>
    <row r="83" spans="1:20" s="108" customFormat="1" ht="16.5" customHeight="1" x14ac:dyDescent="0.2">
      <c r="A83" s="504"/>
      <c r="B83" s="504"/>
      <c r="C83" s="504"/>
      <c r="D83" s="504"/>
      <c r="E83" s="504"/>
      <c r="F83" s="41">
        <f>((F13*$D$13)+(F24*$D$24)+(F34*$D$34)+(F42*$D$42)+(F53*$D$53)+(F64*$D$64)+(F72*$D$72))*$J$2</f>
        <v>0.5</v>
      </c>
      <c r="G83" s="42"/>
      <c r="H83" s="182">
        <f>((H13*$D$13)+(H24*$D$24)+(H34*$D$34)+(H42*$D$42)+(H53*$D$53)+(H64*$D$64)+(H72*$D$72))*$J$2</f>
        <v>1</v>
      </c>
      <c r="I83" s="43"/>
      <c r="J83" s="161">
        <f>((J13*$D$13)+(J24*$D$24)+(J34*$D$34)+(J42*$D$42)+(J53*$D$53)+(J64*$D$64)+(J72*$D$72))*$J$2</f>
        <v>1.5</v>
      </c>
      <c r="M83" s="179"/>
      <c r="N83" s="180"/>
      <c r="O83" s="180"/>
    </row>
    <row r="84" spans="1:20" s="108" customFormat="1" ht="15" customHeight="1" thickBot="1" x14ac:dyDescent="0.25">
      <c r="A84" s="504"/>
      <c r="B84" s="504"/>
      <c r="C84" s="504"/>
      <c r="D84" s="504"/>
      <c r="E84" s="504"/>
      <c r="F84" s="44">
        <f>((F13*$D$13)+(F24*$D$24)+(F34*$D$34)+(F42*$D$42)+(F53*$D$53)+(F64*$D$64)+(F72*$D$72))*$B$6*$F$4</f>
        <v>0</v>
      </c>
      <c r="G84" s="45"/>
      <c r="H84" s="183">
        <f>((H13*$D$13)+(H24*$D$24)+(H34*$D$34)+(H42*$D$42)+(H53*$D$53)+(H64*$D$64)+(H72*$D$72))*$B$6*$F$4</f>
        <v>0</v>
      </c>
      <c r="I84" s="45"/>
      <c r="J84" s="184">
        <f>((J13*$D$13)+(J24*$D$24)+(J34*$D$34)+(J42*$D$42)+(J53*$D$53)+(J64*$D$64)+(J72*$D$72))*$B$6*$F$4</f>
        <v>0</v>
      </c>
      <c r="M84" s="179"/>
      <c r="N84" s="180"/>
      <c r="O84" s="180"/>
      <c r="S84" s="178"/>
      <c r="T84" s="178"/>
    </row>
    <row r="85" spans="1:20" s="108" customFormat="1" ht="30" customHeight="1" thickBot="1" x14ac:dyDescent="0.25">
      <c r="A85" s="504"/>
      <c r="B85" s="504"/>
      <c r="C85" s="504"/>
      <c r="D85" s="504"/>
      <c r="E85" s="504"/>
      <c r="F85" s="31"/>
      <c r="G85" s="46"/>
      <c r="H85" s="31"/>
      <c r="I85" s="47"/>
      <c r="J85" s="31"/>
      <c r="M85" s="48"/>
      <c r="N85" s="48"/>
      <c r="O85" s="48"/>
      <c r="S85" s="185"/>
      <c r="T85" s="185"/>
    </row>
    <row r="86" spans="1:20" s="108" customFormat="1" ht="12" customHeight="1" x14ac:dyDescent="0.2">
      <c r="A86" s="504"/>
      <c r="B86" s="504"/>
      <c r="C86" s="504"/>
      <c r="D86" s="504"/>
      <c r="E86" s="504"/>
      <c r="F86" s="285" t="s">
        <v>64</v>
      </c>
      <c r="G86" s="286"/>
      <c r="H86" s="286"/>
      <c r="I86" s="286"/>
      <c r="J86" s="287"/>
      <c r="M86" s="498">
        <f>SUM(O12:O78)</f>
        <v>1.2818965517241381</v>
      </c>
      <c r="N86" s="499"/>
      <c r="O86" s="500"/>
      <c r="P86" s="294"/>
      <c r="Q86" s="295"/>
      <c r="R86" s="295"/>
      <c r="S86" s="221"/>
      <c r="T86" s="221"/>
    </row>
    <row r="87" spans="1:20" s="108" customFormat="1" ht="16.5" customHeight="1" x14ac:dyDescent="0.2">
      <c r="A87" s="504"/>
      <c r="B87" s="504"/>
      <c r="C87" s="504"/>
      <c r="D87" s="504"/>
      <c r="E87" s="504"/>
      <c r="F87" s="288"/>
      <c r="G87" s="289"/>
      <c r="H87" s="289"/>
      <c r="I87" s="289"/>
      <c r="J87" s="290"/>
      <c r="M87" s="501"/>
      <c r="N87" s="502"/>
      <c r="O87" s="503"/>
      <c r="P87" s="297"/>
      <c r="Q87" s="298"/>
      <c r="R87" s="298"/>
      <c r="S87" s="221"/>
      <c r="T87" s="221"/>
    </row>
    <row r="88" spans="1:20" s="108" customFormat="1" ht="21.75" customHeight="1" thickBot="1" x14ac:dyDescent="0.25">
      <c r="A88" s="504"/>
      <c r="B88" s="504"/>
      <c r="C88" s="504"/>
      <c r="D88" s="504"/>
      <c r="E88" s="504"/>
      <c r="F88" s="291"/>
      <c r="G88" s="292"/>
      <c r="H88" s="292"/>
      <c r="I88" s="292"/>
      <c r="J88" s="293"/>
      <c r="M88" s="300">
        <f>M86*B6</f>
        <v>0</v>
      </c>
      <c r="N88" s="301"/>
      <c r="O88" s="302"/>
      <c r="S88" s="221"/>
      <c r="T88" s="221"/>
    </row>
    <row r="89" spans="1:20" ht="8.25" customHeight="1" x14ac:dyDescent="0.2">
      <c r="A89" s="504"/>
      <c r="B89" s="504"/>
      <c r="C89" s="504"/>
      <c r="D89" s="504"/>
      <c r="E89" s="504"/>
      <c r="M89" s="162"/>
      <c r="N89" s="162"/>
      <c r="O89" s="162"/>
    </row>
    <row r="90" spans="1:20" ht="17.25" customHeight="1" x14ac:dyDescent="0.2">
      <c r="A90" s="504"/>
      <c r="B90" s="504"/>
      <c r="C90" s="504"/>
      <c r="D90" s="504"/>
      <c r="E90" s="504"/>
      <c r="F90" s="186" t="str">
        <f>IF(M13&lt;E13,"As a result of the Emera CFFO threshold not being met, the total payout for all incentives will not exceed target. Therefore there is a possibility your payout will be less than calculated above.","Final Incentive calculations will be subject to audit review of all formulas.")</f>
        <v>Final Incentive calculations will be subject to audit review of all formulas.</v>
      </c>
      <c r="G90" s="186"/>
      <c r="H90" s="186"/>
      <c r="I90" s="186"/>
      <c r="J90" s="186"/>
      <c r="K90" s="186"/>
      <c r="L90" s="186"/>
      <c r="M90" s="186"/>
      <c r="N90" s="186"/>
      <c r="O90" s="186"/>
    </row>
    <row r="91" spans="1:20" ht="17.25" customHeight="1" thickBot="1" x14ac:dyDescent="0.25">
      <c r="A91" s="504"/>
      <c r="B91" s="504"/>
      <c r="C91" s="504"/>
      <c r="D91" s="504"/>
      <c r="E91" s="504"/>
      <c r="F91" s="187"/>
      <c r="G91" s="187"/>
      <c r="H91" s="187"/>
      <c r="I91" s="187"/>
      <c r="J91" s="187"/>
      <c r="K91" s="187"/>
      <c r="L91" s="187"/>
      <c r="M91" s="187"/>
      <c r="N91" s="187"/>
      <c r="O91" s="187"/>
    </row>
    <row r="92" spans="1:20" ht="20.25" x14ac:dyDescent="0.3">
      <c r="A92" s="188"/>
      <c r="B92" s="189"/>
      <c r="C92" s="189"/>
      <c r="D92" s="189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1"/>
      <c r="P92" s="192"/>
      <c r="Q92" s="192"/>
      <c r="R92" s="192"/>
      <c r="S92" s="192"/>
    </row>
    <row r="93" spans="1:20" ht="18.75" customHeight="1" x14ac:dyDescent="0.3">
      <c r="A93" s="193" t="s">
        <v>43</v>
      </c>
      <c r="B93" s="194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5"/>
      <c r="P93" s="192"/>
      <c r="Q93" s="192"/>
      <c r="R93" s="192"/>
      <c r="S93" s="192"/>
    </row>
    <row r="94" spans="1:20" ht="20.25" x14ac:dyDescent="0.3">
      <c r="A94" s="196" t="s">
        <v>44</v>
      </c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8"/>
    </row>
    <row r="95" spans="1:20" ht="20.25" x14ac:dyDescent="0.3">
      <c r="A95" s="199"/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1"/>
    </row>
    <row r="96" spans="1:20" ht="20.25" x14ac:dyDescent="0.3">
      <c r="A96" s="202" t="s">
        <v>45</v>
      </c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4"/>
    </row>
    <row r="97" spans="1:15" ht="18" x14ac:dyDescent="0.25">
      <c r="A97" s="205"/>
      <c r="B97" s="206"/>
      <c r="C97" s="206"/>
      <c r="D97" s="206"/>
      <c r="E97" s="206"/>
      <c r="F97" s="133"/>
      <c r="G97" s="206"/>
      <c r="H97" s="133"/>
      <c r="I97" s="206"/>
      <c r="J97" s="133"/>
      <c r="K97" s="206"/>
      <c r="L97" s="206"/>
      <c r="M97" s="206"/>
      <c r="N97" s="206"/>
      <c r="O97" s="207"/>
    </row>
    <row r="98" spans="1:15" ht="143.25" customHeight="1" x14ac:dyDescent="0.2">
      <c r="A98" s="208" t="s">
        <v>46</v>
      </c>
      <c r="B98" s="209" t="s">
        <v>47</v>
      </c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1"/>
    </row>
    <row r="99" spans="1:15" ht="47.25" customHeight="1" x14ac:dyDescent="0.25">
      <c r="A99" s="212"/>
      <c r="B99" s="213"/>
      <c r="C99" s="213"/>
      <c r="D99" s="213"/>
      <c r="E99" s="213"/>
      <c r="F99" s="214"/>
      <c r="G99" s="213"/>
      <c r="H99" s="214"/>
      <c r="I99" s="213"/>
      <c r="J99" s="214"/>
      <c r="K99" s="213"/>
      <c r="L99" s="213"/>
      <c r="M99" s="213"/>
      <c r="N99" s="213"/>
      <c r="O99" s="215"/>
    </row>
    <row r="100" spans="1:15" ht="119.25" customHeight="1" x14ac:dyDescent="0.2">
      <c r="A100" s="208" t="s">
        <v>46</v>
      </c>
      <c r="B100" s="209" t="s">
        <v>47</v>
      </c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1"/>
    </row>
    <row r="101" spans="1:15" ht="36.75" customHeight="1" x14ac:dyDescent="0.25">
      <c r="A101" s="212"/>
      <c r="B101" s="213"/>
      <c r="C101" s="213"/>
      <c r="D101" s="213"/>
      <c r="E101" s="213"/>
      <c r="F101" s="214"/>
      <c r="G101" s="213"/>
      <c r="H101" s="214"/>
      <c r="I101" s="213"/>
      <c r="J101" s="214"/>
      <c r="K101" s="213"/>
      <c r="L101" s="213"/>
      <c r="M101" s="213"/>
      <c r="N101" s="213"/>
      <c r="O101" s="215"/>
    </row>
    <row r="102" spans="1:15" ht="130.5" customHeight="1" x14ac:dyDescent="0.2">
      <c r="A102" s="208" t="s">
        <v>46</v>
      </c>
      <c r="B102" s="209" t="s">
        <v>47</v>
      </c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1"/>
    </row>
    <row r="103" spans="1:15" ht="18" x14ac:dyDescent="0.25">
      <c r="A103" s="216"/>
      <c r="B103" s="217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</row>
    <row r="104" spans="1:15" ht="18" x14ac:dyDescent="0.25">
      <c r="C104" s="163"/>
    </row>
  </sheetData>
  <sheetProtection formatCells="0" formatColumns="0" formatRows="0" selectLockedCells="1"/>
  <protectedRanges>
    <protectedRange sqref="F4" name="Range1"/>
  </protectedRanges>
  <mergeCells count="162">
    <mergeCell ref="M86:O87"/>
    <mergeCell ref="P86:R87"/>
    <mergeCell ref="M88:O88"/>
    <mergeCell ref="B78:C78"/>
    <mergeCell ref="D78:J78"/>
    <mergeCell ref="A81:E91"/>
    <mergeCell ref="F81:J81"/>
    <mergeCell ref="F82:G82"/>
    <mergeCell ref="F86:J88"/>
    <mergeCell ref="I72:I76"/>
    <mergeCell ref="J72:J76"/>
    <mergeCell ref="M72:N76"/>
    <mergeCell ref="O72:O76"/>
    <mergeCell ref="B77:C77"/>
    <mergeCell ref="D77:J77"/>
    <mergeCell ref="A71:C71"/>
    <mergeCell ref="M71:N71"/>
    <mergeCell ref="A72:A76"/>
    <mergeCell ref="B72:B76"/>
    <mergeCell ref="C72:C76"/>
    <mergeCell ref="D72:D76"/>
    <mergeCell ref="E72:E76"/>
    <mergeCell ref="F72:F76"/>
    <mergeCell ref="G72:G76"/>
    <mergeCell ref="H72:H76"/>
    <mergeCell ref="I64:I68"/>
    <mergeCell ref="J64:J68"/>
    <mergeCell ref="M64:N68"/>
    <mergeCell ref="O64:O68"/>
    <mergeCell ref="B69:C69"/>
    <mergeCell ref="D69:J69"/>
    <mergeCell ref="A63:C63"/>
    <mergeCell ref="M63:N63"/>
    <mergeCell ref="A64:A68"/>
    <mergeCell ref="B64:B68"/>
    <mergeCell ref="C64:C68"/>
    <mergeCell ref="D64:D68"/>
    <mergeCell ref="E64:E68"/>
    <mergeCell ref="F64:F68"/>
    <mergeCell ref="G64:G68"/>
    <mergeCell ref="H64:H68"/>
    <mergeCell ref="B58:C58"/>
    <mergeCell ref="D58:J58"/>
    <mergeCell ref="A59:C59"/>
    <mergeCell ref="D59:J59"/>
    <mergeCell ref="A60:A61"/>
    <mergeCell ref="B60:B61"/>
    <mergeCell ref="C60:C61"/>
    <mergeCell ref="D60:J60"/>
    <mergeCell ref="F53:F57"/>
    <mergeCell ref="G53:G57"/>
    <mergeCell ref="H53:H57"/>
    <mergeCell ref="I53:I57"/>
    <mergeCell ref="J53:J57"/>
    <mergeCell ref="O53:O57"/>
    <mergeCell ref="M54:N54"/>
    <mergeCell ref="A52:C52"/>
    <mergeCell ref="A53:A57"/>
    <mergeCell ref="B53:B57"/>
    <mergeCell ref="C53:C57"/>
    <mergeCell ref="D53:D57"/>
    <mergeCell ref="E53:E57"/>
    <mergeCell ref="A47:A50"/>
    <mergeCell ref="B47:C47"/>
    <mergeCell ref="D47:J47"/>
    <mergeCell ref="B48:C48"/>
    <mergeCell ref="D48:J48"/>
    <mergeCell ref="B49:C49"/>
    <mergeCell ref="D49:J49"/>
    <mergeCell ref="B50:C50"/>
    <mergeCell ref="F42:F46"/>
    <mergeCell ref="G42:G46"/>
    <mergeCell ref="H42:H46"/>
    <mergeCell ref="I42:I46"/>
    <mergeCell ref="J42:J46"/>
    <mergeCell ref="O42:O46"/>
    <mergeCell ref="M43:N43"/>
    <mergeCell ref="A41:C41"/>
    <mergeCell ref="A42:A46"/>
    <mergeCell ref="B42:B46"/>
    <mergeCell ref="C42:C46"/>
    <mergeCell ref="D42:D46"/>
    <mergeCell ref="E42:E46"/>
    <mergeCell ref="O34:O38"/>
    <mergeCell ref="M35:N35"/>
    <mergeCell ref="B39:C39"/>
    <mergeCell ref="D39:J39"/>
    <mergeCell ref="D31:J31"/>
    <mergeCell ref="B32:C32"/>
    <mergeCell ref="A33:C33"/>
    <mergeCell ref="A34:A38"/>
    <mergeCell ref="B34:B38"/>
    <mergeCell ref="C34:C38"/>
    <mergeCell ref="D34:D38"/>
    <mergeCell ref="E34:E38"/>
    <mergeCell ref="F34:F38"/>
    <mergeCell ref="G34:G38"/>
    <mergeCell ref="A29:A32"/>
    <mergeCell ref="B29:C29"/>
    <mergeCell ref="D29:J29"/>
    <mergeCell ref="B30:C30"/>
    <mergeCell ref="D30:J30"/>
    <mergeCell ref="B31:C31"/>
    <mergeCell ref="H34:H38"/>
    <mergeCell ref="I34:I38"/>
    <mergeCell ref="J34:J38"/>
    <mergeCell ref="A23:C23"/>
    <mergeCell ref="O23:O27"/>
    <mergeCell ref="A24:A28"/>
    <mergeCell ref="B24:B28"/>
    <mergeCell ref="C24:C28"/>
    <mergeCell ref="D24:D28"/>
    <mergeCell ref="E24:E28"/>
    <mergeCell ref="F24:F28"/>
    <mergeCell ref="G24:G28"/>
    <mergeCell ref="H24:H28"/>
    <mergeCell ref="I24:I28"/>
    <mergeCell ref="J24:J28"/>
    <mergeCell ref="M24:N24"/>
    <mergeCell ref="A18:A21"/>
    <mergeCell ref="B18:C18"/>
    <mergeCell ref="D18:J18"/>
    <mergeCell ref="B19:C19"/>
    <mergeCell ref="D19:J19"/>
    <mergeCell ref="B20:C20"/>
    <mergeCell ref="D20:J20"/>
    <mergeCell ref="B21:C21"/>
    <mergeCell ref="D13:D17"/>
    <mergeCell ref="E13:E17"/>
    <mergeCell ref="F13:F17"/>
    <mergeCell ref="G13:G17"/>
    <mergeCell ref="H13:H17"/>
    <mergeCell ref="I13:I17"/>
    <mergeCell ref="D21:J21"/>
    <mergeCell ref="J8:J10"/>
    <mergeCell ref="L8:N10"/>
    <mergeCell ref="O8:O10"/>
    <mergeCell ref="A12:C12"/>
    <mergeCell ref="O12:O16"/>
    <mergeCell ref="A13:A17"/>
    <mergeCell ref="B13:B17"/>
    <mergeCell ref="C13:C17"/>
    <mergeCell ref="J13:J17"/>
    <mergeCell ref="M13:N13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A1:O1"/>
    <mergeCell ref="A2:C2"/>
    <mergeCell ref="E2:G2"/>
    <mergeCell ref="A3:C3"/>
    <mergeCell ref="D3:F3"/>
    <mergeCell ref="A4:C4"/>
    <mergeCell ref="A5:C5"/>
    <mergeCell ref="E5:G5"/>
    <mergeCell ref="E6:G6"/>
  </mergeCells>
  <conditionalFormatting sqref="F42:F46">
    <cfRule type="expression" dxfId="28" priority="22" stopIfTrue="1">
      <formula>$M$44&lt;&gt;""</formula>
    </cfRule>
  </conditionalFormatting>
  <conditionalFormatting sqref="H42:H46">
    <cfRule type="expression" dxfId="27" priority="23" stopIfTrue="1">
      <formula>$M$45&lt;&gt;""</formula>
    </cfRule>
  </conditionalFormatting>
  <conditionalFormatting sqref="J42:J46">
    <cfRule type="expression" dxfId="26" priority="24" stopIfTrue="1">
      <formula>$M$46&lt;&gt;""</formula>
    </cfRule>
  </conditionalFormatting>
  <conditionalFormatting sqref="H13:H17">
    <cfRule type="expression" dxfId="25" priority="25" stopIfTrue="1">
      <formula>$M$15&lt;&gt;""</formula>
    </cfRule>
  </conditionalFormatting>
  <conditionalFormatting sqref="J13:J17">
    <cfRule type="expression" dxfId="24" priority="26" stopIfTrue="1">
      <formula>$M$16&lt;&gt;""</formula>
    </cfRule>
  </conditionalFormatting>
  <conditionalFormatting sqref="F24:F28">
    <cfRule type="expression" dxfId="23" priority="27" stopIfTrue="1">
      <formula>$M$25&lt;&gt;""</formula>
    </cfRule>
  </conditionalFormatting>
  <conditionalFormatting sqref="H24:H28">
    <cfRule type="expression" dxfId="22" priority="28" stopIfTrue="1">
      <formula>$M$26&lt;&gt;""</formula>
    </cfRule>
  </conditionalFormatting>
  <conditionalFormatting sqref="J24:J28">
    <cfRule type="expression" dxfId="21" priority="29" stopIfTrue="1">
      <formula>$M$27&lt;&gt;""</formula>
    </cfRule>
  </conditionalFormatting>
  <conditionalFormatting sqref="F53:F57">
    <cfRule type="expression" dxfId="20" priority="19" stopIfTrue="1">
      <formula>$M$55&lt;&gt;""</formula>
    </cfRule>
  </conditionalFormatting>
  <conditionalFormatting sqref="H53:H57">
    <cfRule type="expression" dxfId="19" priority="20" stopIfTrue="1">
      <formula>$M$56&lt;&gt;""</formula>
    </cfRule>
  </conditionalFormatting>
  <conditionalFormatting sqref="J53:J57">
    <cfRule type="expression" dxfId="18" priority="21" stopIfTrue="1">
      <formula>$M$57&lt;&gt;""</formula>
    </cfRule>
  </conditionalFormatting>
  <conditionalFormatting sqref="F64:F68">
    <cfRule type="expression" dxfId="17" priority="16" stopIfTrue="1">
      <formula>$M$64=$E$64</formula>
    </cfRule>
  </conditionalFormatting>
  <conditionalFormatting sqref="H64:H68">
    <cfRule type="expression" dxfId="16" priority="17" stopIfTrue="1">
      <formula>$M$64=$G$64</formula>
    </cfRule>
  </conditionalFormatting>
  <conditionalFormatting sqref="J64:J68">
    <cfRule type="expression" dxfId="15" priority="18" stopIfTrue="1">
      <formula>$M$64=$I$64</formula>
    </cfRule>
  </conditionalFormatting>
  <conditionalFormatting sqref="F72:F76">
    <cfRule type="expression" dxfId="14" priority="13" stopIfTrue="1">
      <formula>$M$72=$E$72</formula>
    </cfRule>
  </conditionalFormatting>
  <conditionalFormatting sqref="H72:H76">
    <cfRule type="expression" dxfId="13" priority="14" stopIfTrue="1">
      <formula>$M$72=$G$72</formula>
    </cfRule>
  </conditionalFormatting>
  <conditionalFormatting sqref="J72:J76">
    <cfRule type="expression" dxfId="12" priority="15" stopIfTrue="1">
      <formula>$M$72=$I$72</formula>
    </cfRule>
  </conditionalFormatting>
  <conditionalFormatting sqref="F34:F38">
    <cfRule type="expression" dxfId="11" priority="10" stopIfTrue="1">
      <formula>$M$36&lt;&gt;""</formula>
    </cfRule>
  </conditionalFormatting>
  <conditionalFormatting sqref="H34:H38">
    <cfRule type="expression" dxfId="10" priority="11" stopIfTrue="1">
      <formula>$M$37&lt;&gt;""</formula>
    </cfRule>
  </conditionalFormatting>
  <conditionalFormatting sqref="J34:J38">
    <cfRule type="expression" dxfId="9" priority="12" stopIfTrue="1">
      <formula>$M$38&lt;&gt;""</formula>
    </cfRule>
  </conditionalFormatting>
  <conditionalFormatting sqref="M72">
    <cfRule type="cellIs" dxfId="8" priority="2" stopIfTrue="1" operator="greaterThanOrEqual">
      <formula>$E$13</formula>
    </cfRule>
  </conditionalFormatting>
  <conditionalFormatting sqref="M44:N46">
    <cfRule type="expression" dxfId="7" priority="8" stopIfTrue="1">
      <formula>$M44&lt;&gt;""</formula>
    </cfRule>
  </conditionalFormatting>
  <conditionalFormatting sqref="M18:N18">
    <cfRule type="cellIs" dxfId="6" priority="9" stopIfTrue="1" operator="greaterThanOrEqual">
      <formula>$E$13</formula>
    </cfRule>
  </conditionalFormatting>
  <conditionalFormatting sqref="M55:N57">
    <cfRule type="expression" dxfId="5" priority="7" stopIfTrue="1">
      <formula>$M55&lt;&gt;""</formula>
    </cfRule>
  </conditionalFormatting>
  <conditionalFormatting sqref="M36:N38">
    <cfRule type="expression" dxfId="4" priority="6" stopIfTrue="1">
      <formula>$M36&lt;&gt;""</formula>
    </cfRule>
  </conditionalFormatting>
  <conditionalFormatting sqref="M14:N16">
    <cfRule type="expression" dxfId="3" priority="5" stopIfTrue="1">
      <formula>$M14&lt;&gt;""</formula>
    </cfRule>
  </conditionalFormatting>
  <conditionalFormatting sqref="M25:N27">
    <cfRule type="expression" dxfId="2" priority="4" stopIfTrue="1">
      <formula>$M25&lt;&gt;""</formula>
    </cfRule>
  </conditionalFormatting>
  <conditionalFormatting sqref="M64">
    <cfRule type="cellIs" dxfId="1" priority="3" stopIfTrue="1" operator="greaterThanOrEqual">
      <formula>$E$13</formula>
    </cfRule>
  </conditionalFormatting>
  <conditionalFormatting sqref="F13:F17">
    <cfRule type="expression" dxfId="0" priority="1">
      <formula>$M$14&lt;&gt;""</formula>
    </cfRule>
  </conditionalFormatting>
  <printOptions horizontalCentered="1" verticalCentered="1"/>
  <pageMargins left="0.3" right="0.3" top="0.25" bottom="0.25" header="0.5" footer="0.25"/>
  <pageSetup paperSize="17" scale="46" orientation="landscape" r:id="rId1"/>
  <headerFooter alignWithMargins="0">
    <oddFooter>&amp;Z&amp;F&amp;RPage &amp;P</oddFooter>
  </headerFooter>
  <rowBreaks count="1" manualBreakCount="1">
    <brk id="91" max="14" man="1"/>
  </rowBreaks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7312BD-39C1-4E92-B490-1FB1B35A63D8}"/>
</file>

<file path=customXml/itemProps2.xml><?xml version="1.0" encoding="utf-8"?>
<ds:datastoreItem xmlns:ds="http://schemas.openxmlformats.org/officeDocument/2006/customXml" ds:itemID="{9CAF3111-761F-47B7-85CE-38F67D033CF2}"/>
</file>

<file path=customXml/itemProps3.xml><?xml version="1.0" encoding="utf-8"?>
<ds:datastoreItem xmlns:ds="http://schemas.openxmlformats.org/officeDocument/2006/customXml" ds:itemID="{0FFA243A-ADE2-4DA9-AF3F-C454C0295859}"/>
</file>

<file path=customXml/itemProps4.xml><?xml version="1.0" encoding="utf-8"?>
<ds:datastoreItem xmlns:ds="http://schemas.openxmlformats.org/officeDocument/2006/customXml" ds:itemID="{073219C4-2D2F-4975-9F54-2CBA8BE3C7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Emera 7 measure</vt:lpstr>
      <vt:lpstr>Emera 8 measure</vt:lpstr>
      <vt:lpstr>Emera 9 measure</vt:lpstr>
      <vt:lpstr>Measure Pictures</vt:lpstr>
      <vt:lpstr>PGS Officer</vt:lpstr>
      <vt:lpstr>PGS Key</vt:lpstr>
      <vt:lpstr>'Emera 7 measure'!Print_Area</vt:lpstr>
      <vt:lpstr>'Emera 8 measure'!Print_Area</vt:lpstr>
      <vt:lpstr>'Emera 9 measure'!Print_Area</vt:lpstr>
      <vt:lpstr>'PGS Key'!Print_Area</vt:lpstr>
      <vt:lpstr>'PGS Officer'!Print_Area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2020-07-09T22:28:50Z</dcterms:created>
  <dcterms:modified xsi:type="dcterms:W3CDTF">2020-07-09T22:28:50Z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